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Vedlejší a ostatní ..." sheetId="3" r:id="rId3"/>
    <sheet name="101 - Chodník ul. Rantířo..." sheetId="4" r:id="rId4"/>
    <sheet name="101.1 - Chodník ul. Rantí..." sheetId="5" r:id="rId5"/>
    <sheet name="102 - Vjezdy k RD" sheetId="6" r:id="rId6"/>
    <sheet name="102.1.A - Chodník ul. Ran..." sheetId="7" r:id="rId7"/>
    <sheet name="102.1.B - Chodník ul. Ran..." sheetId="8" r:id="rId8"/>
    <sheet name="102.1.C - Chodník ul. Ran..." sheetId="9" r:id="rId9"/>
    <sheet name="102.1.D - Chodník ul. Ran..." sheetId="10" r:id="rId10"/>
    <sheet name="102.2.A - Chodník ul. Ran..." sheetId="11" r:id="rId11"/>
    <sheet name="102.2.B - Chodník ul. Ran..." sheetId="12" r:id="rId12"/>
    <sheet name="102.1 - Chodník ul. Rantí..." sheetId="13" r:id="rId13"/>
    <sheet name="104 - Zastávka VDV Jasmínová" sheetId="14" r:id="rId14"/>
    <sheet name="104.0 - Chodník propojení..." sheetId="15" r:id="rId15"/>
    <sheet name="104.1 - Nasvětlení přecho..." sheetId="16" r:id="rId16"/>
    <sheet name="301.1 - Přeložka vodovodu..." sheetId="17" r:id="rId17"/>
    <sheet name="301.2 - Přeložka vodovodu..." sheetId="18" r:id="rId18"/>
    <sheet name="302 - Přeložka jednotné k..." sheetId="19" r:id="rId19"/>
    <sheet name="303.1 - Prodloužení přípo..." sheetId="20" r:id="rId20"/>
    <sheet name="303.2 - Prodloužení přípo..." sheetId="21" r:id="rId21"/>
    <sheet name="303.2.BD - Prodloužení př...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'000 - Vedlejší a ostatní ...'!$C$121:$K$163</definedName>
    <definedName name="_xlnm.Print_Area" localSheetId="1">'000 - Vedlejší a ostatní ...'!$C$109:$K$163</definedName>
    <definedName name="_xlnm.Print_Titles" localSheetId="1">'000 - Vedlejší a ostatní ...'!$121:$121</definedName>
    <definedName name="_xlnm._FilterDatabase" localSheetId="2" hidden="1">'001 - Vedlejší a ostatní ...'!$C$117:$K$126</definedName>
    <definedName name="_xlnm.Print_Area" localSheetId="2">'001 - Vedlejší a ostatní ...'!$C$105:$K$126</definedName>
    <definedName name="_xlnm.Print_Titles" localSheetId="2">'001 - Vedlejší a ostatní ...'!$117:$117</definedName>
    <definedName name="_xlnm._FilterDatabase" localSheetId="3" hidden="1">'101 - Chodník ul. Rantířo...'!$C$121:$K$188</definedName>
    <definedName name="_xlnm.Print_Area" localSheetId="3">'101 - Chodník ul. Rantířo...'!$C$109:$K$188</definedName>
    <definedName name="_xlnm.Print_Titles" localSheetId="3">'101 - Chodník ul. Rantířo...'!$121:$121</definedName>
    <definedName name="_xlnm._FilterDatabase" localSheetId="4" hidden="1">'101.1 - Chodník ul. Rantí...'!$C$125:$K$200</definedName>
    <definedName name="_xlnm.Print_Area" localSheetId="4">'101.1 - Chodník ul. Rantí...'!$C$113:$K$200</definedName>
    <definedName name="_xlnm.Print_Titles" localSheetId="4">'101.1 - Chodník ul. Rantí...'!$125:$125</definedName>
    <definedName name="_xlnm._FilterDatabase" localSheetId="5" hidden="1">'102 - Vjezdy k RD'!$C$125:$K$163</definedName>
    <definedName name="_xlnm.Print_Area" localSheetId="5">'102 - Vjezdy k RD'!$C$111:$K$163</definedName>
    <definedName name="_xlnm.Print_Titles" localSheetId="5">'102 - Vjezdy k RD'!$125:$125</definedName>
    <definedName name="_xlnm._FilterDatabase" localSheetId="6" hidden="1">'102.1.A - Chodník ul. Ran...'!$C$125:$K$232</definedName>
    <definedName name="_xlnm.Print_Area" localSheetId="6">'102.1.A - Chodník ul. Ran...'!$C$111:$K$232</definedName>
    <definedName name="_xlnm.Print_Titles" localSheetId="6">'102.1.A - Chodník ul. Ran...'!$125:$125</definedName>
    <definedName name="_xlnm._FilterDatabase" localSheetId="7" hidden="1">'102.1.B - Chodník ul. Ran...'!$C$124:$K$187</definedName>
    <definedName name="_xlnm.Print_Area" localSheetId="7">'102.1.B - Chodník ul. Ran...'!$C$110:$K$187</definedName>
    <definedName name="_xlnm.Print_Titles" localSheetId="7">'102.1.B - Chodník ul. Ran...'!$124:$124</definedName>
    <definedName name="_xlnm._FilterDatabase" localSheetId="8" hidden="1">'102.1.C - Chodník ul. Ran...'!$C$127:$K$166</definedName>
    <definedName name="_xlnm.Print_Area" localSheetId="8">'102.1.C - Chodník ul. Ran...'!$C$113:$K$166</definedName>
    <definedName name="_xlnm.Print_Titles" localSheetId="8">'102.1.C - Chodník ul. Ran...'!$127:$127</definedName>
    <definedName name="_xlnm._FilterDatabase" localSheetId="9" hidden="1">'102.1.D - Chodník ul. Ran...'!$C$126:$K$149</definedName>
    <definedName name="_xlnm.Print_Area" localSheetId="9">'102.1.D - Chodník ul. Ran...'!$C$112:$K$149</definedName>
    <definedName name="_xlnm.Print_Titles" localSheetId="9">'102.1.D - Chodník ul. Ran...'!$126:$126</definedName>
    <definedName name="_xlnm._FilterDatabase" localSheetId="10" hidden="1">'102.2.A - Chodník ul. Ran...'!$C$126:$K$234</definedName>
    <definedName name="_xlnm.Print_Area" localSheetId="10">'102.2.A - Chodník ul. Ran...'!$C$112:$K$234</definedName>
    <definedName name="_xlnm.Print_Titles" localSheetId="10">'102.2.A - Chodník ul. Ran...'!$126:$126</definedName>
    <definedName name="_xlnm._FilterDatabase" localSheetId="11" hidden="1">'102.2.B - Chodník ul. Ran...'!$C$125:$K$201</definedName>
    <definedName name="_xlnm.Print_Area" localSheetId="11">'102.2.B - Chodník ul. Ran...'!$C$111:$K$201</definedName>
    <definedName name="_xlnm.Print_Titles" localSheetId="11">'102.2.B - Chodník ul. Ran...'!$125:$125</definedName>
    <definedName name="_xlnm._FilterDatabase" localSheetId="12" hidden="1">'102.1 - Chodník ul. Rantí...'!$C$120:$K$167</definedName>
    <definedName name="_xlnm.Print_Area" localSheetId="12">'102.1 - Chodník ul. Rantí...'!$C$108:$K$167</definedName>
    <definedName name="_xlnm.Print_Titles" localSheetId="12">'102.1 - Chodník ul. Rantí...'!$120:$120</definedName>
    <definedName name="_xlnm._FilterDatabase" localSheetId="13" hidden="1">'104 - Zastávka VDV Jasmínová'!$C$120:$K$190</definedName>
    <definedName name="_xlnm.Print_Area" localSheetId="13">'104 - Zastávka VDV Jasmínová'!$C$108:$K$190</definedName>
    <definedName name="_xlnm.Print_Titles" localSheetId="13">'104 - Zastávka VDV Jasmínová'!$120:$120</definedName>
    <definedName name="_xlnm._FilterDatabase" localSheetId="14" hidden="1">'104.0 - Chodník propojení...'!$C$120:$K$143</definedName>
    <definedName name="_xlnm.Print_Area" localSheetId="14">'104.0 - Chodník propojení...'!$C$108:$K$143</definedName>
    <definedName name="_xlnm.Print_Titles" localSheetId="14">'104.0 - Chodník propojení...'!$120:$120</definedName>
    <definedName name="_xlnm._FilterDatabase" localSheetId="15" hidden="1">'104.1 - Nasvětlení přecho...'!$C$121:$K$173</definedName>
    <definedName name="_xlnm.Print_Area" localSheetId="15">'104.1 - Nasvětlení přecho...'!$C$109:$K$173</definedName>
    <definedName name="_xlnm.Print_Titles" localSheetId="15">'104.1 - Nasvětlení přecho...'!$121:$121</definedName>
    <definedName name="_xlnm._FilterDatabase" localSheetId="16" hidden="1">'301.1 - Přeložka vodovodu...'!$C$127:$K$243</definedName>
    <definedName name="_xlnm.Print_Area" localSheetId="16">'301.1 - Přeložka vodovodu...'!$C$113:$K$243</definedName>
    <definedName name="_xlnm.Print_Titles" localSheetId="16">'301.1 - Přeložka vodovodu...'!$127:$127</definedName>
    <definedName name="_xlnm._FilterDatabase" localSheetId="17" hidden="1">'301.2 - Přeložka vodovodu...'!$C$126:$K$290</definedName>
    <definedName name="_xlnm.Print_Area" localSheetId="17">'301.2 - Přeložka vodovodu...'!$C$112:$K$290</definedName>
    <definedName name="_xlnm.Print_Titles" localSheetId="17">'301.2 - Přeložka vodovodu...'!$126:$126</definedName>
    <definedName name="_xlnm._FilterDatabase" localSheetId="18" hidden="1">'302 - Přeložka jednotné k...'!$C$123:$K$281</definedName>
    <definedName name="_xlnm.Print_Area" localSheetId="18">'302 - Přeložka jednotné k...'!$C$111:$K$281</definedName>
    <definedName name="_xlnm.Print_Titles" localSheetId="18">'302 - Přeložka jednotné k...'!$123:$123</definedName>
    <definedName name="_xlnm._FilterDatabase" localSheetId="19" hidden="1">'303.1 - Prodloužení přípo...'!$C$124:$K$196</definedName>
    <definedName name="_xlnm.Print_Area" localSheetId="19">'303.1 - Prodloužení přípo...'!$C$110:$K$196</definedName>
    <definedName name="_xlnm.Print_Titles" localSheetId="19">'303.1 - Prodloužení přípo...'!$124:$124</definedName>
    <definedName name="_xlnm._FilterDatabase" localSheetId="20" hidden="1">'303.2 - Prodloužení přípo...'!$C$126:$K$288</definedName>
    <definedName name="_xlnm.Print_Area" localSheetId="20">'303.2 - Prodloužení přípo...'!$C$112:$K$288</definedName>
    <definedName name="_xlnm.Print_Titles" localSheetId="20">'303.2 - Prodloužení přípo...'!$126:$126</definedName>
    <definedName name="_xlnm._FilterDatabase" localSheetId="21" hidden="1">'303.2.BD - Prodloužení př...'!$C$124:$K$163</definedName>
    <definedName name="_xlnm.Print_Area" localSheetId="21">'303.2.BD - Prodloužení př...'!$C$110:$K$163</definedName>
    <definedName name="_xlnm.Print_Titles" localSheetId="21">'303.2.BD - Prodloužení př...'!$124:$124</definedName>
  </definedNames>
  <calcPr/>
</workbook>
</file>

<file path=xl/calcChain.xml><?xml version="1.0" encoding="utf-8"?>
<calcChain xmlns="http://schemas.openxmlformats.org/spreadsheetml/2006/main">
  <c i="22" l="1" r="J39"/>
  <c r="J38"/>
  <c i="1" r="AY118"/>
  <c i="22" r="J37"/>
  <c i="1" r="AX118"/>
  <c i="22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21" r="J39"/>
  <c r="J38"/>
  <c i="1" r="AY117"/>
  <c i="21" r="J37"/>
  <c i="1" r="AX117"/>
  <c i="21" r="BI288"/>
  <c r="BH288"/>
  <c r="BG288"/>
  <c r="BF288"/>
  <c r="T288"/>
  <c r="T287"/>
  <c r="R288"/>
  <c r="R287"/>
  <c r="P288"/>
  <c r="P287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20" r="J39"/>
  <c r="J38"/>
  <c i="1" r="AY116"/>
  <c i="20" r="J37"/>
  <c i="1" r="AX116"/>
  <c i="20"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19" r="J37"/>
  <c r="J36"/>
  <c i="1" r="AY114"/>
  <c i="19" r="J35"/>
  <c i="1" r="AX114"/>
  <c i="19"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8" r="J39"/>
  <c r="J38"/>
  <c i="1" r="AY113"/>
  <c i="18" r="J37"/>
  <c i="1" r="AX113"/>
  <c i="18"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17" r="J39"/>
  <c r="J38"/>
  <c i="1" r="AY112"/>
  <c i="17" r="J37"/>
  <c i="1" r="AX112"/>
  <c i="17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85"/>
  <c i="16" r="J170"/>
  <c r="J152"/>
  <c r="J37"/>
  <c r="J36"/>
  <c i="1" r="AY110"/>
  <c i="16" r="J35"/>
  <c i="1" r="AX110"/>
  <c i="16" r="BI173"/>
  <c r="BH173"/>
  <c r="BG173"/>
  <c r="BF173"/>
  <c r="T173"/>
  <c r="T172"/>
  <c r="T171"/>
  <c r="R173"/>
  <c r="R172"/>
  <c r="R171"/>
  <c r="P173"/>
  <c r="P172"/>
  <c r="P171"/>
  <c r="J10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J98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5" r="J37"/>
  <c r="J36"/>
  <c i="1" r="AY109"/>
  <c i="15" r="J35"/>
  <c i="1" r="AX109"/>
  <c i="15"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4" r="J37"/>
  <c r="J36"/>
  <c i="1" r="AY108"/>
  <c i="14" r="J35"/>
  <c i="1" r="AX108"/>
  <c i="14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13" r="J37"/>
  <c r="J36"/>
  <c i="1" r="AY107"/>
  <c i="13" r="J35"/>
  <c i="1" r="AX107"/>
  <c i="1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2" r="J39"/>
  <c r="J38"/>
  <c i="1" r="AY106"/>
  <c i="12" r="J37"/>
  <c i="1" r="AX106"/>
  <c i="12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1" r="J39"/>
  <c r="J38"/>
  <c i="1" r="AY105"/>
  <c i="11" r="J37"/>
  <c i="1" r="AX105"/>
  <c i="11"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10" r="J39"/>
  <c r="J38"/>
  <c i="1" r="AY104"/>
  <c i="10" r="J37"/>
  <c i="1" r="AX104"/>
  <c i="10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9" r="J39"/>
  <c r="J38"/>
  <c i="1" r="AY103"/>
  <c i="9" r="J37"/>
  <c i="1" r="AX103"/>
  <c i="9"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8" r="J39"/>
  <c r="J38"/>
  <c i="1" r="AY102"/>
  <c i="8" r="J37"/>
  <c i="1" r="AX102"/>
  <c i="8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7" r="J39"/>
  <c r="J38"/>
  <c i="1" r="AY101"/>
  <c i="7" r="J37"/>
  <c i="1" r="AX101"/>
  <c i="7"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6" r="J39"/>
  <c r="J38"/>
  <c i="1" r="AY100"/>
  <c i="6" r="J37"/>
  <c i="1" r="AX100"/>
  <c i="6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5" r="J37"/>
  <c r="J36"/>
  <c i="1" r="AY98"/>
  <c i="5" r="J35"/>
  <c i="1" r="AX98"/>
  <c i="5"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4" r="J37"/>
  <c r="J36"/>
  <c i="1" r="AY97"/>
  <c i="4" r="J35"/>
  <c i="1" r="AX97"/>
  <c i="4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J37"/>
  <c r="J36"/>
  <c i="1" r="AY96"/>
  <c i="3" r="J35"/>
  <c i="1" r="AX96"/>
  <c i="3"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" r="J37"/>
  <c r="J36"/>
  <c i="1" r="AY95"/>
  <c i="2" r="J35"/>
  <c i="1" r="AX95"/>
  <c i="2"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1" r="L90"/>
  <c r="AM90"/>
  <c r="AM89"/>
  <c r="L89"/>
  <c r="AM87"/>
  <c r="L87"/>
  <c r="L85"/>
  <c r="L84"/>
  <c i="2" r="BK152"/>
  <c r="J129"/>
  <c r="BK146"/>
  <c r="J134"/>
  <c r="BK155"/>
  <c r="J141"/>
  <c r="J155"/>
  <c r="BK144"/>
  <c i="5" r="BK165"/>
  <c r="J129"/>
  <c r="BK175"/>
  <c r="BK143"/>
  <c r="BK135"/>
  <c r="J135"/>
  <c r="BK129"/>
  <c r="BK183"/>
  <c r="J167"/>
  <c r="J143"/>
  <c i="6" r="BK149"/>
  <c r="BK152"/>
  <c r="BK129"/>
  <c r="J135"/>
  <c i="7" r="J211"/>
  <c r="BK165"/>
  <c r="J214"/>
  <c r="J170"/>
  <c r="BK152"/>
  <c r="BK216"/>
  <c r="J165"/>
  <c r="J140"/>
  <c r="J216"/>
  <c r="BK190"/>
  <c r="BK161"/>
  <c r="J175"/>
  <c r="BK227"/>
  <c r="BK173"/>
  <c r="J130"/>
  <c r="BK207"/>
  <c r="J137"/>
  <c r="J166"/>
  <c r="BK137"/>
  <c i="8" r="J176"/>
  <c r="BK160"/>
  <c r="J187"/>
  <c r="BK169"/>
  <c r="J148"/>
  <c r="BK175"/>
  <c r="BK148"/>
  <c r="BK162"/>
  <c r="BK141"/>
  <c r="BK179"/>
  <c i="9" r="BK162"/>
  <c r="BK159"/>
  <c r="J154"/>
  <c r="BK154"/>
  <c i="10" r="J140"/>
  <c i="11" r="BK133"/>
  <c r="BK189"/>
  <c r="J130"/>
  <c r="BK195"/>
  <c r="J160"/>
  <c r="J182"/>
  <c r="J220"/>
  <c r="J164"/>
  <c r="J173"/>
  <c i="12" r="BK180"/>
  <c r="BK196"/>
  <c r="BK165"/>
  <c r="BK189"/>
  <c r="J158"/>
  <c r="J181"/>
  <c r="BK146"/>
  <c r="BK154"/>
  <c r="J194"/>
  <c r="BK156"/>
  <c r="BK137"/>
  <c i="13" r="J133"/>
  <c r="J136"/>
  <c r="J126"/>
  <c r="J148"/>
  <c i="14" r="BK187"/>
  <c r="BK158"/>
  <c r="J171"/>
  <c r="BK126"/>
  <c r="BK183"/>
  <c r="BK161"/>
  <c r="J154"/>
  <c r="J159"/>
  <c r="J128"/>
  <c i="15" r="BK126"/>
  <c r="J138"/>
  <c i="16" r="J164"/>
  <c r="BK144"/>
  <c r="BK155"/>
  <c r="J124"/>
  <c r="BK126"/>
  <c r="BK125"/>
  <c r="BK132"/>
  <c r="J157"/>
  <c r="J158"/>
  <c r="J139"/>
  <c r="J141"/>
  <c i="17" r="BK180"/>
  <c r="J136"/>
  <c r="J198"/>
  <c r="J227"/>
  <c r="BK191"/>
  <c r="BK236"/>
  <c r="J188"/>
  <c r="BK219"/>
  <c r="BK184"/>
  <c r="J208"/>
  <c r="J215"/>
  <c r="BK155"/>
  <c r="BK225"/>
  <c r="J202"/>
  <c r="J162"/>
  <c i="18" r="J257"/>
  <c r="BK290"/>
  <c r="J239"/>
  <c r="BK139"/>
  <c r="BK237"/>
  <c r="J149"/>
  <c r="BK278"/>
  <c r="BK226"/>
  <c r="J285"/>
  <c r="J252"/>
  <c r="BK244"/>
  <c r="BK213"/>
  <c r="BK219"/>
  <c r="BK270"/>
  <c r="J172"/>
  <c r="BK258"/>
  <c r="J223"/>
  <c r="J130"/>
  <c i="19" r="BK130"/>
  <c r="J201"/>
  <c r="J127"/>
  <c r="BK192"/>
  <c r="J130"/>
  <c r="J209"/>
  <c r="BK262"/>
  <c r="BK190"/>
  <c r="J274"/>
  <c r="J238"/>
  <c r="BK170"/>
  <c r="BK264"/>
  <c r="J197"/>
  <c r="J281"/>
  <c r="BK258"/>
  <c r="J192"/>
  <c i="20" r="BK167"/>
  <c r="BK148"/>
  <c r="BK160"/>
  <c r="BK179"/>
  <c r="J139"/>
  <c r="BK144"/>
  <c r="BK183"/>
  <c i="21" r="J288"/>
  <c r="BK219"/>
  <c r="BK197"/>
  <c r="J155"/>
  <c r="BK242"/>
  <c r="BK184"/>
  <c r="BK285"/>
  <c r="BK190"/>
  <c r="BK273"/>
  <c r="BK240"/>
  <c r="BK265"/>
  <c r="BK244"/>
  <c r="BK138"/>
  <c r="BK275"/>
  <c r="BK215"/>
  <c r="J159"/>
  <c r="J199"/>
  <c r="J144"/>
  <c i="22" r="J132"/>
  <c r="J141"/>
  <c r="J151"/>
  <c i="2" r="BK139"/>
  <c r="BK134"/>
  <c r="BK158"/>
  <c r="BK127"/>
  <c r="BK129"/>
  <c r="J161"/>
  <c r="J148"/>
  <c r="BK137"/>
  <c r="J152"/>
  <c r="BK141"/>
  <c r="J146"/>
  <c r="J127"/>
  <c i="1" r="AS111"/>
  <c i="4" r="BK142"/>
  <c r="J159"/>
  <c r="BK159"/>
  <c r="BK136"/>
  <c r="J138"/>
  <c r="BK177"/>
  <c r="BK154"/>
  <c r="J188"/>
  <c r="J153"/>
  <c r="J175"/>
  <c r="J148"/>
  <c i="5" r="J175"/>
  <c r="J139"/>
  <c r="BK155"/>
  <c i="8" r="BK128"/>
  <c r="BK181"/>
  <c r="J128"/>
  <c r="BK139"/>
  <c r="BK137"/>
  <c i="9" r="BK138"/>
  <c r="BK131"/>
  <c r="J143"/>
  <c i="10" r="J135"/>
  <c r="BK132"/>
  <c r="J148"/>
  <c r="J146"/>
  <c r="BK138"/>
  <c r="BK130"/>
  <c r="BK143"/>
  <c r="J143"/>
  <c r="BK135"/>
  <c r="J130"/>
  <c r="BK146"/>
  <c r="J138"/>
  <c i="11" r="J227"/>
  <c r="BK222"/>
  <c r="J213"/>
  <c r="J207"/>
  <c r="J229"/>
  <c r="BK165"/>
  <c r="J222"/>
  <c r="BK182"/>
  <c r="BK207"/>
  <c r="BK151"/>
  <c r="J218"/>
  <c r="BK234"/>
  <c r="J171"/>
  <c r="J142"/>
  <c i="12" r="BK167"/>
  <c r="BK173"/>
  <c r="BK175"/>
  <c r="BK161"/>
  <c r="J144"/>
  <c r="J177"/>
  <c r="BK181"/>
  <c r="BK133"/>
  <c r="J178"/>
  <c r="BK144"/>
  <c i="13" r="BK155"/>
  <c r="BK153"/>
  <c r="BK148"/>
  <c r="J124"/>
  <c r="J129"/>
  <c i="14" r="J167"/>
  <c r="J152"/>
  <c r="BK181"/>
  <c r="BK153"/>
  <c r="BK167"/>
  <c r="J158"/>
  <c r="BK175"/>
  <c r="BK129"/>
  <c i="15" r="J126"/>
  <c r="J129"/>
  <c i="16" r="J160"/>
  <c r="BK135"/>
  <c r="BK159"/>
  <c r="J128"/>
  <c r="J137"/>
  <c r="BK137"/>
  <c r="BK147"/>
  <c r="BK128"/>
  <c r="J136"/>
  <c r="BK148"/>
  <c r="J167"/>
  <c r="J138"/>
  <c i="17" r="J177"/>
  <c r="J236"/>
  <c r="BK136"/>
  <c r="J203"/>
  <c r="J170"/>
  <c r="BK215"/>
  <c r="BK182"/>
  <c r="J216"/>
  <c r="BK162"/>
  <c r="J157"/>
  <c r="J219"/>
  <c r="BK135"/>
  <c r="BK213"/>
  <c r="BK194"/>
  <c r="BK149"/>
  <c i="18" r="BK274"/>
  <c r="J209"/>
  <c r="BK265"/>
  <c r="BK223"/>
  <c r="BK272"/>
  <c r="BK207"/>
  <c r="BK137"/>
  <c r="J265"/>
  <c r="BK234"/>
  <c r="J179"/>
  <c r="J262"/>
  <c r="J249"/>
  <c r="J219"/>
  <c r="J144"/>
  <c r="BK251"/>
  <c r="J137"/>
  <c r="J241"/>
  <c r="J186"/>
  <c i="19" r="BK259"/>
  <c r="BK216"/>
  <c r="BK173"/>
  <c r="BK247"/>
  <c r="BK144"/>
  <c r="BK215"/>
  <c r="J131"/>
  <c r="J244"/>
  <c r="BK167"/>
  <c r="J261"/>
  <c r="BK213"/>
  <c r="J147"/>
  <c r="J235"/>
  <c r="J144"/>
  <c r="BK274"/>
  <c r="J218"/>
  <c r="BK145"/>
  <c i="20" r="BK178"/>
  <c r="BK135"/>
  <c r="J167"/>
  <c r="J178"/>
  <c r="BK171"/>
  <c r="BK133"/>
  <c r="BK180"/>
  <c r="J151"/>
  <c r="BK156"/>
  <c r="J177"/>
  <c i="21" r="BK270"/>
  <c r="J250"/>
  <c r="J213"/>
  <c r="BK272"/>
  <c r="J232"/>
  <c r="BK182"/>
  <c r="BK283"/>
  <c r="J238"/>
  <c r="J187"/>
  <c r="BK136"/>
  <c r="J251"/>
  <c r="J163"/>
  <c r="J259"/>
  <c r="J242"/>
  <c r="J209"/>
  <c r="BK250"/>
  <c r="BK169"/>
  <c r="J221"/>
  <c r="BK159"/>
  <c i="22" r="J158"/>
  <c r="J145"/>
  <c r="BK151"/>
  <c r="BK130"/>
  <c i="2" r="J137"/>
  <c i="3" r="J121"/>
  <c i="4" r="BK148"/>
  <c r="J125"/>
  <c r="BK175"/>
  <c r="BK188"/>
  <c r="BK157"/>
  <c r="J129"/>
  <c r="J152"/>
  <c r="BK180"/>
  <c r="J183"/>
  <c i="5" r="BK186"/>
  <c r="BK199"/>
  <c r="J171"/>
  <c r="BK181"/>
  <c r="BK141"/>
  <c r="J199"/>
  <c r="BK145"/>
  <c r="J155"/>
  <c r="BK133"/>
  <c i="6" r="BK163"/>
  <c r="J149"/>
  <c r="BK160"/>
  <c r="BK158"/>
  <c r="J146"/>
  <c i="7" r="J186"/>
  <c r="BK150"/>
  <c r="J227"/>
  <c r="J199"/>
  <c r="J161"/>
  <c r="J134"/>
  <c r="BK194"/>
  <c r="BK157"/>
  <c r="BK134"/>
  <c r="BK223"/>
  <c r="BK204"/>
  <c r="BK218"/>
  <c r="J159"/>
  <c r="BK220"/>
  <c r="BK163"/>
  <c r="BK129"/>
  <c r="BK181"/>
  <c r="J154"/>
  <c i="8" r="J179"/>
  <c r="BK165"/>
  <c r="BK134"/>
  <c r="J178"/>
  <c r="J153"/>
  <c r="J182"/>
  <c r="J172"/>
  <c r="BK187"/>
  <c r="J173"/>
  <c r="J169"/>
  <c i="9" r="J156"/>
  <c r="J135"/>
  <c r="BK164"/>
  <c r="J133"/>
  <c i="11" r="BK158"/>
  <c r="BK218"/>
  <c r="J158"/>
  <c r="BK213"/>
  <c r="BK142"/>
  <c r="J210"/>
  <c r="BK162"/>
  <c r="BK220"/>
  <c r="J231"/>
  <c r="J146"/>
  <c i="12" r="J156"/>
  <c r="J189"/>
  <c r="J163"/>
  <c r="J186"/>
  <c r="BK193"/>
  <c r="BK194"/>
  <c r="J148"/>
  <c r="BK178"/>
  <c r="BK129"/>
  <c r="BK151"/>
  <c i="13" r="J157"/>
  <c r="J151"/>
  <c r="BK157"/>
  <c r="BK167"/>
  <c i="14" r="BK136"/>
  <c r="J124"/>
  <c r="J161"/>
  <c i="15" r="BK134"/>
  <c r="BK143"/>
  <c i="16" r="BK163"/>
  <c r="J145"/>
  <c r="BK154"/>
  <c r="BK160"/>
  <c r="J125"/>
  <c r="J169"/>
  <c r="J130"/>
  <c r="J144"/>
  <c r="BK141"/>
  <c r="J148"/>
  <c i="17" r="J204"/>
  <c r="J149"/>
  <c r="J197"/>
  <c r="J213"/>
  <c r="BK188"/>
  <c r="J225"/>
  <c r="J194"/>
  <c r="BK210"/>
  <c r="BK131"/>
  <c r="J180"/>
  <c r="J220"/>
  <c r="BK198"/>
  <c r="J218"/>
  <c r="J186"/>
  <c i="18" r="J267"/>
  <c r="J135"/>
  <c r="BK235"/>
  <c r="J287"/>
  <c r="BK227"/>
  <c r="BK159"/>
  <c r="BK280"/>
  <c r="BK260"/>
  <c r="J230"/>
  <c r="J165"/>
  <c r="BK255"/>
  <c r="J248"/>
  <c r="J234"/>
  <c r="BK172"/>
  <c r="J207"/>
  <c r="BK277"/>
  <c r="BK201"/>
  <c r="J243"/>
  <c r="BK196"/>
  <c i="19" r="BK187"/>
  <c r="BK256"/>
  <c r="BK207"/>
  <c r="BK140"/>
  <c r="BK218"/>
  <c r="J145"/>
  <c r="J136"/>
  <c r="J246"/>
  <c r="J277"/>
  <c r="J260"/>
  <c r="BK197"/>
  <c r="J256"/>
  <c r="BK224"/>
  <c r="BK281"/>
  <c r="J263"/>
  <c r="J194"/>
  <c i="20" r="J160"/>
  <c r="J186"/>
  <c r="J156"/>
  <c r="J128"/>
  <c r="BK170"/>
  <c r="J188"/>
  <c r="BK173"/>
  <c r="J184"/>
  <c r="BK129"/>
  <c r="BK146"/>
  <c i="21" r="BK257"/>
  <c r="J192"/>
  <c r="BK157"/>
  <c r="BK256"/>
  <c r="J152"/>
  <c r="J270"/>
  <c r="J211"/>
  <c r="BK176"/>
  <c r="BK271"/>
  <c r="J223"/>
  <c r="J274"/>
  <c r="J254"/>
  <c r="BK225"/>
  <c r="J283"/>
  <c r="BK253"/>
  <c r="BK174"/>
  <c r="J225"/>
  <c r="J169"/>
  <c i="22" r="BK132"/>
  <c r="J156"/>
  <c r="BK156"/>
  <c r="J130"/>
  <c r="BK141"/>
  <c i="2" r="J131"/>
  <c r="BK131"/>
  <c r="BK148"/>
  <c r="J158"/>
  <c r="J125"/>
  <c r="J144"/>
  <c i="1" r="AS115"/>
  <c i="2" r="BK125"/>
  <c i="3" r="BK124"/>
  <c r="J124"/>
  <c i="4" r="BK170"/>
  <c r="J170"/>
  <c r="BK144"/>
  <c r="BK146"/>
  <c r="BK185"/>
  <c r="J151"/>
  <c r="J180"/>
  <c r="J142"/>
  <c r="BK152"/>
  <c r="J163"/>
  <c i="5" r="J193"/>
  <c r="J151"/>
  <c r="J173"/>
  <c i="8" r="J164"/>
  <c r="J130"/>
  <c r="J166"/>
  <c r="J160"/>
  <c r="BK170"/>
  <c r="J162"/>
  <c i="9" r="BK143"/>
  <c r="BK148"/>
  <c r="J131"/>
  <c r="J140"/>
  <c i="10" r="BK148"/>
  <c i="11" r="J140"/>
  <c r="BK216"/>
  <c r="BK153"/>
  <c r="J186"/>
  <c r="BK229"/>
  <c r="J177"/>
  <c r="BK231"/>
  <c r="BK180"/>
  <c r="J224"/>
  <c r="J148"/>
  <c r="J180"/>
  <c i="12" r="BK197"/>
  <c r="BK190"/>
  <c r="BK163"/>
  <c r="BK140"/>
  <c r="BK183"/>
  <c r="J183"/>
  <c r="J184"/>
  <c r="BK186"/>
  <c r="J142"/>
  <c r="J190"/>
  <c r="J146"/>
  <c i="13" r="BK144"/>
  <c r="J159"/>
  <c r="BK138"/>
  <c r="J138"/>
  <c i="14" r="J153"/>
  <c r="J187"/>
  <c r="BK128"/>
  <c r="BK138"/>
  <c r="BK177"/>
  <c r="BK146"/>
  <c r="J181"/>
  <c r="J126"/>
  <c r="BK149"/>
  <c i="15" r="J131"/>
  <c r="BK129"/>
  <c i="16" r="BK162"/>
  <c r="J131"/>
  <c r="J132"/>
  <c r="J142"/>
  <c r="J140"/>
  <c r="J161"/>
  <c r="BK127"/>
  <c r="BK138"/>
  <c r="BK157"/>
  <c r="BK136"/>
  <c r="J150"/>
  <c i="17" r="BK240"/>
  <c r="BK170"/>
  <c r="BK228"/>
  <c r="J142"/>
  <c r="BK211"/>
  <c r="J184"/>
  <c r="BK224"/>
  <c r="BK165"/>
  <c r="BK186"/>
  <c r="BK216"/>
  <c r="J145"/>
  <c r="BK142"/>
  <c r="J209"/>
  <c r="BK193"/>
  <c r="BK147"/>
  <c i="18" r="J275"/>
  <c r="J213"/>
  <c r="BK287"/>
  <c r="J237"/>
  <c r="BK189"/>
  <c r="J215"/>
  <c r="BK191"/>
  <c r="BK130"/>
  <c r="J240"/>
  <c r="BK181"/>
  <c r="J277"/>
  <c r="BK249"/>
  <c r="BK239"/>
  <c r="BK179"/>
  <c r="BK215"/>
  <c r="BK144"/>
  <c r="J181"/>
  <c r="BK253"/>
  <c r="BK211"/>
  <c i="19" r="J140"/>
  <c r="J242"/>
  <c r="BK177"/>
  <c r="J267"/>
  <c r="J164"/>
  <c r="J249"/>
  <c r="J170"/>
  <c r="J247"/>
  <c r="BK279"/>
  <c r="BK244"/>
  <c r="BK182"/>
  <c r="J269"/>
  <c r="BK222"/>
  <c r="J279"/>
  <c r="J213"/>
  <c r="J151"/>
  <c i="20" r="BK162"/>
  <c r="BK181"/>
  <c r="J148"/>
  <c r="J173"/>
  <c r="J150"/>
  <c r="BK164"/>
  <c r="J171"/>
  <c r="J142"/>
  <c r="J135"/>
  <c r="J180"/>
  <c i="21" r="J279"/>
  <c r="BK260"/>
  <c r="J217"/>
  <c r="BK177"/>
  <c r="J285"/>
  <c r="J234"/>
  <c r="BK148"/>
  <c r="J265"/>
  <c r="J215"/>
  <c r="BK144"/>
  <c r="BK254"/>
  <c r="J148"/>
  <c r="J228"/>
  <c r="BK213"/>
  <c r="BK266"/>
  <c r="J257"/>
  <c r="BK201"/>
  <c r="BK152"/>
  <c r="BK205"/>
  <c r="J157"/>
  <c i="22" r="BK163"/>
  <c r="J128"/>
  <c r="BK134"/>
  <c r="J160"/>
  <c i="1" r="AS99"/>
  <c i="3" r="BK121"/>
  <c i="4" r="J127"/>
  <c r="BK149"/>
  <c r="J144"/>
  <c r="BK183"/>
  <c r="BK125"/>
  <c r="J166"/>
  <c r="J157"/>
  <c r="BK166"/>
  <c r="J136"/>
  <c i="5" r="J149"/>
  <c r="J196"/>
  <c i="8" r="BK153"/>
  <c r="BK172"/>
  <c r="J175"/>
  <c r="BK173"/>
  <c r="J167"/>
  <c i="9" r="BK133"/>
  <c r="J146"/>
  <c r="J162"/>
  <c i="11" r="BK167"/>
  <c r="BK186"/>
  <c r="BK204"/>
  <c r="J234"/>
  <c r="J189"/>
  <c r="BK135"/>
  <c r="BK164"/>
  <c r="J216"/>
  <c r="J155"/>
  <c r="BK146"/>
  <c i="12" r="BK199"/>
  <c r="BK169"/>
  <c r="BK131"/>
  <c r="J199"/>
  <c r="J129"/>
  <c r="J165"/>
  <c r="J180"/>
  <c r="BK201"/>
  <c r="J161"/>
  <c i="13" r="BK146"/>
  <c r="J144"/>
  <c r="BK124"/>
  <c r="BK129"/>
  <c r="BK164"/>
  <c i="14" r="J160"/>
  <c r="J179"/>
  <c r="J149"/>
  <c r="J177"/>
  <c r="J175"/>
  <c r="BK133"/>
  <c r="BK152"/>
  <c r="BK154"/>
  <c i="15" r="J134"/>
  <c r="J124"/>
  <c i="16" r="BK173"/>
  <c r="J147"/>
  <c r="J173"/>
  <c r="BK130"/>
  <c r="BK143"/>
  <c r="BK167"/>
  <c r="J166"/>
  <c r="J168"/>
  <c r="J135"/>
  <c r="BK142"/>
  <c r="BK156"/>
  <c i="17" r="J228"/>
  <c r="J160"/>
  <c r="J175"/>
  <c r="BK206"/>
  <c r="BK175"/>
  <c r="BK202"/>
  <c r="BK227"/>
  <c r="BK196"/>
  <c r="J240"/>
  <c r="J233"/>
  <c r="J150"/>
  <c r="BK222"/>
  <c r="BK195"/>
  <c i="18" r="J253"/>
  <c r="BK252"/>
  <c r="J232"/>
  <c r="J231"/>
  <c r="BK224"/>
  <c r="J217"/>
  <c r="J255"/>
  <c r="J196"/>
  <c r="J261"/>
  <c r="J211"/>
  <c r="J139"/>
  <c r="BK262"/>
  <c r="J224"/>
  <c r="BK149"/>
  <c r="BK261"/>
  <c r="BK243"/>
  <c r="J191"/>
  <c r="J228"/>
  <c r="J159"/>
  <c r="BK221"/>
  <c r="BK154"/>
  <c r="BK232"/>
  <c r="BK135"/>
  <c i="19" r="BK132"/>
  <c r="BK246"/>
  <c r="BK147"/>
  <c r="J257"/>
  <c r="J149"/>
  <c r="BK263"/>
  <c r="BK172"/>
  <c r="BK261"/>
  <c r="J205"/>
  <c r="BK275"/>
  <c r="J255"/>
  <c r="BK194"/>
  <c r="J132"/>
  <c r="BK232"/>
  <c r="J173"/>
  <c r="BK260"/>
  <c r="BK203"/>
  <c r="J142"/>
  <c i="20" r="J144"/>
  <c r="J170"/>
  <c r="BK176"/>
  <c r="BK184"/>
  <c r="J193"/>
  <c r="BK186"/>
  <c r="BK158"/>
  <c r="J179"/>
  <c r="BK196"/>
  <c r="BK128"/>
  <c i="21" r="J266"/>
  <c r="BK211"/>
  <c r="J167"/>
  <c r="BK259"/>
  <c r="J190"/>
  <c r="J138"/>
  <c r="J226"/>
  <c r="J184"/>
  <c r="BK262"/>
  <c r="J182"/>
  <c r="J268"/>
  <c r="J246"/>
  <c r="BK223"/>
  <c r="BK187"/>
  <c r="BK279"/>
  <c r="J248"/>
  <c r="J194"/>
  <c r="BK228"/>
  <c r="J177"/>
  <c i="22" r="BK137"/>
  <c r="BK154"/>
  <c r="J154"/>
  <c r="BK143"/>
  <c r="BK145"/>
  <c i="5" r="BK151"/>
  <c r="BK157"/>
  <c r="J141"/>
  <c r="J183"/>
  <c r="J157"/>
  <c r="BK137"/>
  <c r="BK131"/>
  <c r="J186"/>
  <c r="BK163"/>
  <c r="J131"/>
  <c r="BK193"/>
  <c r="J133"/>
  <c r="J165"/>
  <c r="BK149"/>
  <c i="6" r="J163"/>
  <c r="BK137"/>
  <c r="J152"/>
  <c r="J132"/>
  <c r="J155"/>
  <c r="BK142"/>
  <c r="BK132"/>
  <c r="J129"/>
  <c i="7" r="J172"/>
  <c r="J155"/>
  <c r="BK144"/>
  <c r="BK211"/>
  <c r="J184"/>
  <c r="J157"/>
  <c r="BK148"/>
  <c r="J220"/>
  <c r="J190"/>
  <c r="BK154"/>
  <c r="BK132"/>
  <c r="BK214"/>
  <c r="J207"/>
  <c r="BK172"/>
  <c r="BK130"/>
  <c r="BK169"/>
  <c r="J152"/>
  <c r="J181"/>
  <c r="BK135"/>
  <c r="J218"/>
  <c r="BK170"/>
  <c r="J229"/>
  <c r="BK175"/>
  <c r="BK140"/>
  <c r="J132"/>
  <c i="8" r="J170"/>
  <c r="BK164"/>
  <c r="BK185"/>
  <c r="BK157"/>
  <c r="BK151"/>
  <c r="J185"/>
  <c r="BK176"/>
  <c r="J157"/>
  <c r="J139"/>
  <c r="BK143"/>
  <c r="J134"/>
  <c r="BK166"/>
  <c r="J165"/>
  <c i="9" r="J150"/>
  <c r="J164"/>
  <c r="BK135"/>
  <c r="BK150"/>
  <c i="11" r="J197"/>
  <c r="BK130"/>
  <c r="BK160"/>
  <c r="BK199"/>
  <c r="BK138"/>
  <c r="J204"/>
  <c r="J165"/>
  <c r="BK224"/>
  <c r="J133"/>
  <c r="BK173"/>
  <c r="BK177"/>
  <c i="12" r="BK192"/>
  <c r="J193"/>
  <c r="J201"/>
  <c r="J187"/>
  <c r="J171"/>
  <c r="BK171"/>
  <c r="J137"/>
  <c r="BK148"/>
  <c r="J192"/>
  <c i="13" r="BK162"/>
  <c r="J167"/>
  <c r="BK136"/>
  <c r="J153"/>
  <c r="BK131"/>
  <c i="14" r="J190"/>
  <c r="J131"/>
  <c r="J163"/>
  <c r="BK185"/>
  <c r="J173"/>
  <c r="BK143"/>
  <c r="BK173"/>
  <c r="BK124"/>
  <c r="J133"/>
  <c i="15" r="BK138"/>
  <c r="BK131"/>
  <c i="16" r="J149"/>
  <c r="BK124"/>
  <c r="BK149"/>
  <c r="BK165"/>
  <c r="J129"/>
  <c r="BK145"/>
  <c r="BK129"/>
  <c r="J155"/>
  <c r="BK161"/>
  <c r="BK146"/>
  <c r="BK166"/>
  <c r="J134"/>
  <c i="17" r="J182"/>
  <c r="BK145"/>
  <c r="BK209"/>
  <c r="BK233"/>
  <c r="J193"/>
  <c r="BK150"/>
  <c r="J211"/>
  <c r="J147"/>
  <c r="J200"/>
  <c r="BK218"/>
  <c r="J224"/>
  <c r="J205"/>
  <c r="J243"/>
  <c r="J196"/>
  <c r="BK177"/>
  <c i="18" r="J282"/>
  <c r="BK204"/>
  <c r="J280"/>
  <c r="BK165"/>
  <c r="J258"/>
  <c r="BK177"/>
  <c r="BK275"/>
  <c r="BK246"/>
  <c r="J221"/>
  <c r="J270"/>
  <c r="J246"/>
  <c r="BK228"/>
  <c r="J136"/>
  <c r="BK167"/>
  <c r="BK240"/>
  <c r="BK269"/>
  <c r="J235"/>
  <c r="J189"/>
  <c i="19" r="J182"/>
  <c r="J222"/>
  <c r="J199"/>
  <c r="BK269"/>
  <c r="J203"/>
  <c r="BK127"/>
  <c r="J232"/>
  <c r="BK142"/>
  <c r="J215"/>
  <c r="J264"/>
  <c r="J230"/>
  <c r="J184"/>
  <c r="BK131"/>
  <c r="BK230"/>
  <c r="BK136"/>
  <c r="J216"/>
  <c r="BK157"/>
  <c i="20" r="BK142"/>
  <c r="BK168"/>
  <c r="J175"/>
  <c r="J164"/>
  <c r="J181"/>
  <c r="J183"/>
  <c r="BK153"/>
  <c r="BK131"/>
  <c r="BK151"/>
  <c i="21" r="J272"/>
  <c r="J240"/>
  <c r="BK209"/>
  <c r="J172"/>
  <c r="BK276"/>
  <c r="BK246"/>
  <c r="BK192"/>
  <c r="BK133"/>
  <c r="J236"/>
  <c r="BK194"/>
  <c r="BK167"/>
  <c r="BK263"/>
  <c r="BK238"/>
  <c r="J263"/>
  <c r="BK236"/>
  <c r="BK221"/>
  <c r="BK130"/>
  <c r="J262"/>
  <c r="BK203"/>
  <c r="J134"/>
  <c r="J203"/>
  <c r="J130"/>
  <c i="22" r="BK148"/>
  <c r="BK158"/>
  <c r="J139"/>
  <c r="J153"/>
  <c r="BK139"/>
  <c i="2" r="BK161"/>
  <c r="J139"/>
  <c i="4" r="BK138"/>
  <c r="BK153"/>
  <c r="J149"/>
  <c r="BK127"/>
  <c r="J154"/>
  <c r="J173"/>
  <c r="J146"/>
  <c r="BK163"/>
  <c r="J140"/>
  <c r="BK151"/>
  <c i="5" r="BK147"/>
  <c r="J147"/>
  <c r="BK191"/>
  <c r="J181"/>
  <c r="BK179"/>
  <c r="J163"/>
  <c r="J145"/>
  <c r="J160"/>
  <c r="J153"/>
  <c r="J179"/>
  <c r="BK167"/>
  <c r="BK196"/>
  <c r="BK171"/>
  <c r="BK139"/>
  <c r="J200"/>
  <c r="BK153"/>
  <c r="J191"/>
  <c r="BK160"/>
  <c r="J137"/>
  <c i="6" r="J158"/>
  <c r="BK155"/>
  <c r="J160"/>
  <c r="BK135"/>
  <c r="J142"/>
  <c r="BK146"/>
  <c r="J137"/>
  <c i="7" r="J194"/>
  <c r="BK166"/>
  <c r="J148"/>
  <c r="J232"/>
  <c r="J204"/>
  <c r="J169"/>
  <c r="BK155"/>
  <c r="BK229"/>
  <c r="BK199"/>
  <c r="BK186"/>
  <c r="J144"/>
  <c r="J129"/>
  <c r="J209"/>
  <c r="BK177"/>
  <c r="J150"/>
  <c r="BK209"/>
  <c r="J163"/>
  <c r="BK232"/>
  <c r="BK184"/>
  <c r="BK142"/>
  <c r="J223"/>
  <c r="J173"/>
  <c r="BK159"/>
  <c r="J177"/>
  <c r="J142"/>
  <c r="J135"/>
  <c i="8" r="J183"/>
  <c r="BK167"/>
  <c r="J137"/>
  <c r="BK183"/>
  <c r="J155"/>
  <c r="J141"/>
  <c r="BK178"/>
  <c r="J151"/>
  <c r="J181"/>
  <c r="J145"/>
  <c r="BK145"/>
  <c r="J143"/>
  <c i="9" r="BK140"/>
  <c r="J138"/>
  <c r="J148"/>
  <c i="10" r="J132"/>
  <c i="11" r="J163"/>
  <c r="BK210"/>
  <c r="BK144"/>
  <c r="BK155"/>
  <c r="BK227"/>
  <c r="J168"/>
  <c r="J144"/>
  <c r="BK168"/>
  <c r="J199"/>
  <c r="J167"/>
  <c r="J151"/>
  <c i="12" r="BK135"/>
  <c r="BK177"/>
  <c r="BK158"/>
  <c r="J135"/>
  <c r="J133"/>
  <c r="BK142"/>
  <c r="J167"/>
  <c r="J196"/>
  <c r="J175"/>
  <c r="J131"/>
  <c i="13" r="J141"/>
  <c r="BK126"/>
  <c r="BK159"/>
  <c r="J162"/>
  <c r="J155"/>
  <c i="14" r="BK159"/>
  <c r="J143"/>
  <c r="BK163"/>
  <c r="J129"/>
  <c r="J169"/>
  <c r="J185"/>
  <c r="J146"/>
  <c r="J138"/>
  <c i="15" r="J140"/>
  <c r="BK124"/>
  <c i="16" r="BK169"/>
  <c r="J133"/>
  <c r="BK133"/>
  <c r="J154"/>
  <c r="J163"/>
  <c r="J146"/>
  <c r="BK164"/>
  <c r="J156"/>
  <c r="BK134"/>
  <c r="BK139"/>
  <c i="17" r="BK200"/>
  <c r="BK134"/>
  <c r="BK144"/>
  <c r="BK220"/>
  <c r="J189"/>
  <c r="J135"/>
  <c r="BK205"/>
  <c r="J222"/>
  <c r="J134"/>
  <c r="BK203"/>
  <c r="BK208"/>
  <c r="BK243"/>
  <c r="BK204"/>
  <c r="BK160"/>
  <c i="18" r="J278"/>
  <c r="BK136"/>
  <c r="BK231"/>
  <c r="BK282"/>
  <c r="J222"/>
  <c r="BK202"/>
  <c r="J269"/>
  <c r="BK245"/>
  <c r="J201"/>
  <c r="J272"/>
  <c r="J251"/>
  <c r="BK217"/>
  <c r="BK230"/>
  <c r="BK162"/>
  <c r="BK257"/>
  <c r="J177"/>
  <c r="J244"/>
  <c r="BK209"/>
  <c i="19" r="J207"/>
  <c r="J258"/>
  <c r="BK209"/>
  <c r="BK164"/>
  <c r="J262"/>
  <c r="BK184"/>
  <c r="BK242"/>
  <c r="BK149"/>
  <c r="J259"/>
  <c r="J177"/>
  <c r="J265"/>
  <c r="BK205"/>
  <c r="J153"/>
  <c r="BK249"/>
  <c r="J172"/>
  <c r="J275"/>
  <c r="BK257"/>
  <c r="BK199"/>
  <c i="20" r="J196"/>
  <c r="J129"/>
  <c r="BK193"/>
  <c r="BK137"/>
  <c r="J146"/>
  <c r="J131"/>
  <c r="BK175"/>
  <c r="BK150"/>
  <c r="J176"/>
  <c r="J153"/>
  <c i="21" r="BK274"/>
  <c r="J253"/>
  <c r="BK199"/>
  <c r="J142"/>
  <c r="BK251"/>
  <c r="BK207"/>
  <c r="J174"/>
  <c r="BK268"/>
  <c r="J207"/>
  <c r="BK142"/>
  <c r="J244"/>
  <c r="J275"/>
  <c r="BK232"/>
  <c r="J201"/>
  <c r="J271"/>
  <c r="J197"/>
  <c r="BK226"/>
  <c r="J176"/>
  <c r="J136"/>
  <c i="22" r="BK153"/>
  <c r="J143"/>
  <c r="J163"/>
  <c r="J137"/>
  <c i="4" r="BK129"/>
  <c r="BK140"/>
  <c r="J134"/>
  <c r="BK173"/>
  <c r="BK134"/>
  <c r="J155"/>
  <c r="J177"/>
  <c r="J185"/>
  <c r="BK155"/>
  <c i="5" r="BK173"/>
  <c r="BK200"/>
  <c i="8" r="BK155"/>
  <c r="BK132"/>
  <c r="BK182"/>
  <c r="J132"/>
  <c r="BK130"/>
  <c i="9" r="J159"/>
  <c r="BK146"/>
  <c r="BK156"/>
  <c i="10" r="BK140"/>
  <c i="11" r="J162"/>
  <c r="BK193"/>
  <c r="J138"/>
  <c r="BK197"/>
  <c r="J135"/>
  <c r="J193"/>
  <c r="BK163"/>
  <c r="J195"/>
  <c r="BK148"/>
  <c r="BK140"/>
  <c r="J153"/>
  <c r="BK171"/>
  <c i="12" r="J173"/>
  <c r="BK187"/>
  <c r="J197"/>
  <c r="J140"/>
  <c r="J154"/>
  <c r="J169"/>
  <c r="J151"/>
  <c r="BK184"/>
  <c i="13" r="J164"/>
  <c r="J131"/>
  <c r="J146"/>
  <c r="BK151"/>
  <c r="BK141"/>
  <c r="BK133"/>
  <c i="14" r="BK171"/>
  <c r="J183"/>
  <c r="BK131"/>
  <c r="BK169"/>
  <c r="BK179"/>
  <c r="J136"/>
  <c r="BK160"/>
  <c r="BK190"/>
  <c i="15" r="BK140"/>
  <c r="J143"/>
  <c i="16" r="BK168"/>
  <c r="J143"/>
  <c r="J162"/>
  <c r="J126"/>
  <c r="BK131"/>
  <c r="BK150"/>
  <c r="BK140"/>
  <c r="BK158"/>
  <c r="J165"/>
  <c r="J159"/>
  <c r="J127"/>
  <c i="17" r="BK197"/>
  <c r="J144"/>
  <c r="J191"/>
  <c r="J210"/>
  <c r="J131"/>
  <c r="J195"/>
  <c r="J230"/>
  <c r="BK157"/>
  <c r="J155"/>
  <c r="J165"/>
  <c r="BK230"/>
  <c r="J206"/>
  <c r="BK189"/>
  <c i="18" r="J290"/>
  <c r="BK222"/>
  <c r="BK285"/>
  <c r="J227"/>
  <c r="J260"/>
  <c r="J204"/>
  <c r="BK267"/>
  <c r="BK241"/>
  <c r="J202"/>
  <c r="J274"/>
  <c r="J245"/>
  <c r="BK186"/>
  <c r="J226"/>
  <c r="J154"/>
  <c r="J167"/>
  <c r="BK248"/>
  <c r="J162"/>
  <c i="19" r="BK251"/>
  <c r="J190"/>
  <c r="BK255"/>
  <c r="J157"/>
  <c r="BK267"/>
  <c r="J187"/>
  <c r="BK265"/>
  <c r="BK235"/>
  <c r="BK153"/>
  <c r="J224"/>
  <c r="BK151"/>
  <c r="J251"/>
  <c r="BK201"/>
  <c r="BK277"/>
  <c r="BK238"/>
  <c r="J167"/>
  <c i="20" r="BK188"/>
  <c r="BK139"/>
  <c r="BK177"/>
  <c r="BK189"/>
  <c r="J162"/>
  <c r="J137"/>
  <c r="J133"/>
  <c r="J168"/>
  <c r="J189"/>
  <c r="J158"/>
  <c i="21" r="J276"/>
  <c r="BK230"/>
  <c r="BK163"/>
  <c r="BK248"/>
  <c r="J205"/>
  <c r="J273"/>
  <c r="J230"/>
  <c r="BK172"/>
  <c r="BK288"/>
  <c r="BK134"/>
  <c r="J256"/>
  <c r="BK234"/>
  <c r="J219"/>
  <c r="J260"/>
  <c r="BK217"/>
  <c r="J133"/>
  <c r="BK155"/>
  <c i="22" r="J134"/>
  <c r="BK160"/>
  <c r="J148"/>
  <c r="BK128"/>
  <c i="2" l="1" r="T124"/>
  <c r="T143"/>
  <c r="T154"/>
  <c i="3" r="BK120"/>
  <c r="J120"/>
  <c r="J98"/>
  <c i="4" r="BK156"/>
  <c r="J156"/>
  <c r="J99"/>
  <c r="BK179"/>
  <c r="J179"/>
  <c r="J101"/>
  <c i="5" r="P162"/>
  <c r="BK178"/>
  <c r="J178"/>
  <c r="J102"/>
  <c r="BK198"/>
  <c r="J198"/>
  <c r="J106"/>
  <c i="6" r="P128"/>
  <c r="P148"/>
  <c i="7" r="R128"/>
  <c r="T198"/>
  <c i="8" r="R150"/>
  <c i="9" r="T145"/>
  <c i="10" r="BK145"/>
  <c r="BK144"/>
  <c r="J144"/>
  <c r="J104"/>
  <c i="11" r="T129"/>
  <c r="P196"/>
  <c i="12" r="R160"/>
  <c i="13" r="R135"/>
  <c i="14" r="T123"/>
  <c r="R135"/>
  <c i="15" r="R128"/>
  <c i="16" r="P123"/>
  <c i="17" r="T179"/>
  <c i="19" r="BK169"/>
  <c r="J169"/>
  <c r="J100"/>
  <c r="T181"/>
  <c r="BK273"/>
  <c r="J273"/>
  <c r="J103"/>
  <c i="20" r="BK127"/>
  <c i="21" r="P129"/>
  <c r="BK171"/>
  <c r="J171"/>
  <c r="J101"/>
  <c r="T171"/>
  <c r="P181"/>
  <c r="R278"/>
  <c i="2" r="BK136"/>
  <c r="J136"/>
  <c r="J99"/>
  <c i="4" r="R156"/>
  <c r="P179"/>
  <c i="5" r="T128"/>
  <c r="P170"/>
  <c r="T178"/>
  <c i="6" r="BK128"/>
  <c r="J128"/>
  <c r="J100"/>
  <c r="BK148"/>
  <c r="J148"/>
  <c r="J102"/>
  <c i="7" r="BK128"/>
  <c r="J128"/>
  <c r="J100"/>
  <c r="P198"/>
  <c i="8" r="R127"/>
  <c i="9" r="T130"/>
  <c r="T129"/>
  <c r="BK145"/>
  <c r="J145"/>
  <c r="J102"/>
  <c i="10" r="R137"/>
  <c i="11" r="R170"/>
  <c r="R192"/>
  <c r="R226"/>
  <c i="12" r="P160"/>
  <c i="13" r="BK135"/>
  <c r="J135"/>
  <c r="J99"/>
  <c i="14" r="T151"/>
  <c i="15" r="T128"/>
  <c i="16" r="P153"/>
  <c i="17" r="R130"/>
  <c r="P159"/>
  <c r="T159"/>
  <c r="P164"/>
  <c i="18" r="R129"/>
  <c r="P180"/>
  <c r="R180"/>
  <c r="T188"/>
  <c r="BK284"/>
  <c r="J284"/>
  <c r="J104"/>
  <c i="19" r="P204"/>
  <c i="20" r="T155"/>
  <c i="2" r="R124"/>
  <c r="R143"/>
  <c r="R154"/>
  <c i="3" r="T120"/>
  <c r="T119"/>
  <c r="T118"/>
  <c i="4" r="P156"/>
  <c r="R179"/>
  <c i="5" r="R170"/>
  <c r="BK185"/>
  <c r="J185"/>
  <c r="J103"/>
  <c r="P198"/>
  <c r="P197"/>
  <c i="6" r="T128"/>
  <c r="P154"/>
  <c i="7" r="T174"/>
  <c r="P222"/>
  <c i="8" r="BK127"/>
  <c i="9" r="BK130"/>
  <c r="J130"/>
  <c r="J100"/>
  <c r="P145"/>
  <c i="10" r="BK137"/>
  <c r="J137"/>
  <c r="J102"/>
  <c i="11" r="P170"/>
  <c r="P192"/>
  <c r="P226"/>
  <c i="12" r="T160"/>
  <c i="13" r="BK123"/>
  <c r="BK158"/>
  <c r="J158"/>
  <c r="J100"/>
  <c i="14" r="P123"/>
  <c r="P135"/>
  <c i="15" r="BK128"/>
  <c r="J128"/>
  <c r="J99"/>
  <c i="16" r="R153"/>
  <c i="17" r="BK179"/>
  <c r="J179"/>
  <c r="J103"/>
  <c i="18" r="P214"/>
  <c r="T284"/>
  <c i="19" r="P126"/>
  <c r="R169"/>
  <c r="R181"/>
  <c r="T273"/>
  <c i="20" r="T127"/>
  <c r="T126"/>
  <c r="T125"/>
  <c i="21" r="R129"/>
  <c r="P171"/>
  <c r="R171"/>
  <c r="R181"/>
  <c r="BK278"/>
  <c r="J278"/>
  <c r="J104"/>
  <c i="2" r="P143"/>
  <c i="4" r="BK124"/>
  <c r="J124"/>
  <c r="J98"/>
  <c r="BK169"/>
  <c r="J169"/>
  <c r="J100"/>
  <c i="5" r="R128"/>
  <c r="T162"/>
  <c r="R185"/>
  <c i="6" r="BK134"/>
  <c r="J134"/>
  <c r="J101"/>
  <c r="R148"/>
  <c i="7" r="BK174"/>
  <c r="J174"/>
  <c r="J101"/>
  <c r="T222"/>
  <c i="8" r="T127"/>
  <c i="9" r="T153"/>
  <c r="T152"/>
  <c i="10" r="T129"/>
  <c r="T145"/>
  <c r="T144"/>
  <c i="11" r="BK129"/>
  <c r="BK196"/>
  <c r="J196"/>
  <c r="J103"/>
  <c i="12" r="P128"/>
  <c r="P127"/>
  <c r="P126"/>
  <c i="1" r="AU106"/>
  <c i="12" r="P153"/>
  <c i="13" r="P123"/>
  <c r="R158"/>
  <c i="14" r="R123"/>
  <c r="T135"/>
  <c i="15" r="P123"/>
  <c r="P137"/>
  <c i="16" r="R123"/>
  <c r="R122"/>
  <c i="17" r="P179"/>
  <c r="T235"/>
  <c i="18" r="BK214"/>
  <c r="J214"/>
  <c r="J103"/>
  <c i="19" r="R126"/>
  <c r="BK204"/>
  <c r="J204"/>
  <c r="J102"/>
  <c i="20" r="P155"/>
  <c i="21" r="T204"/>
  <c i="22" r="T127"/>
  <c i="2" r="R136"/>
  <c r="BK154"/>
  <c r="J154"/>
  <c r="J102"/>
  <c i="3" r="P120"/>
  <c r="P119"/>
  <c r="P118"/>
  <c i="1" r="AU96"/>
  <c i="4" r="R124"/>
  <c r="P169"/>
  <c i="5" r="BK170"/>
  <c r="J170"/>
  <c r="J101"/>
  <c r="P185"/>
  <c r="T198"/>
  <c r="T197"/>
  <c i="6" r="R134"/>
  <c r="T154"/>
  <c i="7" r="T128"/>
  <c r="T127"/>
  <c r="T126"/>
  <c r="R198"/>
  <c i="8" r="T150"/>
  <c r="T126"/>
  <c r="T125"/>
  <c i="9" r="BK153"/>
  <c i="10" r="P129"/>
  <c i="11" r="BK170"/>
  <c r="J170"/>
  <c r="J101"/>
  <c r="BK192"/>
  <c r="J192"/>
  <c r="J102"/>
  <c r="BK226"/>
  <c r="J226"/>
  <c r="J104"/>
  <c i="12" r="R128"/>
  <c r="R127"/>
  <c r="R126"/>
  <c r="R153"/>
  <c i="13" r="T123"/>
  <c r="T158"/>
  <c i="14" r="BK123"/>
  <c r="J123"/>
  <c r="J98"/>
  <c r="BK135"/>
  <c r="J135"/>
  <c r="J99"/>
  <c i="15" r="R123"/>
  <c r="T137"/>
  <c i="16" r="T123"/>
  <c i="17" r="T130"/>
  <c r="T129"/>
  <c r="T128"/>
  <c r="BK164"/>
  <c r="J164"/>
  <c r="J102"/>
  <c r="T164"/>
  <c r="R235"/>
  <c i="18" r="T129"/>
  <c r="BK188"/>
  <c r="J188"/>
  <c r="J102"/>
  <c r="R188"/>
  <c r="P284"/>
  <c i="19" r="T126"/>
  <c r="P169"/>
  <c r="P181"/>
  <c r="P273"/>
  <c i="20" r="R127"/>
  <c i="21" r="T129"/>
  <c r="BK181"/>
  <c r="J181"/>
  <c r="J102"/>
  <c r="T181"/>
  <c r="P278"/>
  <c i="22" r="BK150"/>
  <c r="J150"/>
  <c r="J102"/>
  <c i="2" r="P124"/>
  <c r="BK143"/>
  <c r="J143"/>
  <c r="J100"/>
  <c i="3" r="R120"/>
  <c r="R119"/>
  <c r="R118"/>
  <c i="4" r="P124"/>
  <c r="P123"/>
  <c r="P122"/>
  <c i="1" r="AU97"/>
  <c i="4" r="T169"/>
  <c i="5" r="T170"/>
  <c r="T185"/>
  <c i="6" r="T134"/>
  <c r="T127"/>
  <c r="T126"/>
  <c r="T148"/>
  <c i="7" r="R174"/>
  <c r="R222"/>
  <c i="8" r="P150"/>
  <c i="9" r="R130"/>
  <c r="R129"/>
  <c r="R145"/>
  <c i="10" r="R129"/>
  <c r="R128"/>
  <c r="T137"/>
  <c i="11" r="R129"/>
  <c r="R128"/>
  <c r="R127"/>
  <c r="R196"/>
  <c i="12" r="BK160"/>
  <c r="J160"/>
  <c r="J103"/>
  <c i="13" r="R123"/>
  <c r="P158"/>
  <c i="14" r="P151"/>
  <c i="15" r="T123"/>
  <c r="T122"/>
  <c r="T121"/>
  <c r="BK137"/>
  <c r="J137"/>
  <c r="J100"/>
  <c i="16" r="BK153"/>
  <c r="J153"/>
  <c r="J99"/>
  <c i="17" r="P130"/>
  <c r="BK159"/>
  <c r="J159"/>
  <c r="J101"/>
  <c r="R159"/>
  <c r="R164"/>
  <c r="BK235"/>
  <c r="J235"/>
  <c r="J105"/>
  <c i="18" r="P129"/>
  <c r="P128"/>
  <c r="P127"/>
  <c i="1" r="AU113"/>
  <c i="18" r="BK180"/>
  <c r="J180"/>
  <c r="J101"/>
  <c r="T180"/>
  <c r="P188"/>
  <c r="R284"/>
  <c i="19" r="R204"/>
  <c i="20" r="BK155"/>
  <c r="J155"/>
  <c r="J102"/>
  <c i="21" r="P204"/>
  <c i="22" r="BK127"/>
  <c r="J127"/>
  <c r="J100"/>
  <c i="2" r="P136"/>
  <c i="4" r="T156"/>
  <c r="T179"/>
  <c i="5" r="P128"/>
  <c r="R162"/>
  <c r="R178"/>
  <c i="6" r="R128"/>
  <c r="BK154"/>
  <c r="J154"/>
  <c r="J103"/>
  <c i="7" r="P174"/>
  <c r="BK222"/>
  <c r="J222"/>
  <c r="J103"/>
  <c i="8" r="BK150"/>
  <c r="J150"/>
  <c r="J102"/>
  <c i="9" r="P130"/>
  <c r="P129"/>
  <c r="R153"/>
  <c r="R152"/>
  <c i="10" r="R145"/>
  <c r="R144"/>
  <c i="11" r="P129"/>
  <c r="P128"/>
  <c r="P127"/>
  <c i="1" r="AU105"/>
  <c i="11" r="T196"/>
  <c i="12" r="T128"/>
  <c r="T127"/>
  <c r="T126"/>
  <c r="T153"/>
  <c i="13" r="P135"/>
  <c r="P122"/>
  <c r="P121"/>
  <c i="1" r="AU107"/>
  <c i="14" r="R151"/>
  <c i="15" r="P128"/>
  <c i="16" r="BK123"/>
  <c r="T153"/>
  <c i="17" r="BK130"/>
  <c r="R179"/>
  <c r="P235"/>
  <c i="18" r="BK129"/>
  <c r="T214"/>
  <c i="19" r="BK126"/>
  <c r="J126"/>
  <c r="J98"/>
  <c r="T169"/>
  <c r="BK181"/>
  <c r="J181"/>
  <c r="J101"/>
  <c r="R273"/>
  <c i="20" r="P127"/>
  <c r="P126"/>
  <c r="P125"/>
  <c i="1" r="AU116"/>
  <c i="21" r="BK204"/>
  <c r="J204"/>
  <c r="J103"/>
  <c r="T278"/>
  <c i="22" r="R127"/>
  <c r="R126"/>
  <c r="R125"/>
  <c r="R150"/>
  <c i="2" r="BK124"/>
  <c r="J124"/>
  <c r="J98"/>
  <c r="T136"/>
  <c r="P154"/>
  <c i="4" r="T124"/>
  <c r="T123"/>
  <c r="T122"/>
  <c r="R169"/>
  <c i="5" r="BK128"/>
  <c r="J128"/>
  <c r="J98"/>
  <c r="BK162"/>
  <c r="J162"/>
  <c r="J100"/>
  <c r="P178"/>
  <c r="R198"/>
  <c r="R197"/>
  <c i="6" r="P134"/>
  <c r="P127"/>
  <c r="P126"/>
  <c i="1" r="AU100"/>
  <c i="6" r="R154"/>
  <c i="7" r="P128"/>
  <c r="P127"/>
  <c r="P126"/>
  <c i="1" r="AU101"/>
  <c i="7" r="BK198"/>
  <c r="J198"/>
  <c r="J102"/>
  <c i="8" r="P127"/>
  <c r="P126"/>
  <c r="P125"/>
  <c i="1" r="AU102"/>
  <c i="9" r="P153"/>
  <c r="P152"/>
  <c i="10" r="BK129"/>
  <c r="P137"/>
  <c r="P145"/>
  <c r="P144"/>
  <c i="11" r="T170"/>
  <c r="T192"/>
  <c r="T226"/>
  <c i="12" r="BK128"/>
  <c r="J128"/>
  <c r="J100"/>
  <c r="BK153"/>
  <c r="J153"/>
  <c r="J102"/>
  <c i="13" r="T135"/>
  <c r="T122"/>
  <c r="T121"/>
  <c i="14" r="BK151"/>
  <c r="J151"/>
  <c r="J100"/>
  <c i="15" r="BK123"/>
  <c r="J123"/>
  <c r="J98"/>
  <c r="R137"/>
  <c i="18" r="R214"/>
  <c i="19" r="T204"/>
  <c i="20" r="R155"/>
  <c i="21" r="BK129"/>
  <c r="R204"/>
  <c i="22" r="P127"/>
  <c r="P126"/>
  <c r="P125"/>
  <c i="1" r="AU118"/>
  <c i="22" r="P150"/>
  <c r="T150"/>
  <c i="4" r="BK187"/>
  <c r="J187"/>
  <c r="J102"/>
  <c i="5" r="BK159"/>
  <c r="J159"/>
  <c r="J99"/>
  <c i="10" r="BK134"/>
  <c r="J134"/>
  <c r="J101"/>
  <c i="15" r="BK142"/>
  <c r="J142"/>
  <c r="J101"/>
  <c i="19" r="BK280"/>
  <c r="J280"/>
  <c r="J104"/>
  <c i="20" r="BK152"/>
  <c r="J152"/>
  <c r="J101"/>
  <c i="21" r="BK287"/>
  <c r="J287"/>
  <c r="J105"/>
  <c i="2" r="BK151"/>
  <c r="J151"/>
  <c r="J101"/>
  <c i="9" r="BK161"/>
  <c r="J161"/>
  <c r="J105"/>
  <c i="17" r="BK232"/>
  <c r="J232"/>
  <c r="J104"/>
  <c i="8" r="BK147"/>
  <c r="J147"/>
  <c r="J101"/>
  <c i="16" r="BK172"/>
  <c r="J172"/>
  <c r="J102"/>
  <c i="20" r="BK195"/>
  <c r="J195"/>
  <c r="J103"/>
  <c i="9" r="BK142"/>
  <c r="J142"/>
  <c r="J101"/>
  <c i="14" r="BK189"/>
  <c r="J189"/>
  <c r="J101"/>
  <c i="10" r="BK142"/>
  <c r="J142"/>
  <c r="J103"/>
  <c i="18" r="BK289"/>
  <c r="J289"/>
  <c r="J105"/>
  <c i="6" r="BK162"/>
  <c r="J162"/>
  <c r="J104"/>
  <c i="17" r="BK242"/>
  <c r="J242"/>
  <c r="J106"/>
  <c i="7" r="BK231"/>
  <c r="J231"/>
  <c r="J104"/>
  <c i="8" r="BK186"/>
  <c r="J186"/>
  <c r="J103"/>
  <c i="11" r="BK233"/>
  <c r="J233"/>
  <c r="J105"/>
  <c i="12" r="BK200"/>
  <c r="J200"/>
  <c r="J104"/>
  <c i="19" r="BK166"/>
  <c r="J166"/>
  <c r="J99"/>
  <c i="5" r="BK195"/>
  <c r="J195"/>
  <c r="J104"/>
  <c i="9" r="BK163"/>
  <c r="J163"/>
  <c r="J106"/>
  <c i="12" r="BK150"/>
  <c r="J150"/>
  <c r="J101"/>
  <c i="13" r="BK166"/>
  <c r="J166"/>
  <c r="J101"/>
  <c i="22" r="BK147"/>
  <c r="J147"/>
  <c r="J101"/>
  <c r="BK162"/>
  <c r="J162"/>
  <c r="J103"/>
  <c r="J91"/>
  <c r="BE132"/>
  <c r="BE141"/>
  <c r="BE143"/>
  <c r="BE154"/>
  <c r="BE163"/>
  <c r="BE139"/>
  <c r="BE145"/>
  <c i="21" r="J129"/>
  <c r="J100"/>
  <c i="22" r="BE153"/>
  <c r="BE158"/>
  <c r="BE156"/>
  <c r="BE130"/>
  <c r="F94"/>
  <c r="BE148"/>
  <c r="E85"/>
  <c r="BE128"/>
  <c r="BE137"/>
  <c r="BE134"/>
  <c r="BE151"/>
  <c r="BE160"/>
  <c i="21" r="J91"/>
  <c r="BE142"/>
  <c r="BE172"/>
  <c r="BE174"/>
  <c r="BE201"/>
  <c r="BE209"/>
  <c r="BE213"/>
  <c r="BE215"/>
  <c r="BE217"/>
  <c r="BE219"/>
  <c r="BE232"/>
  <c i="20" r="J127"/>
  <c r="J100"/>
  <c i="21" r="F124"/>
  <c r="BE130"/>
  <c r="BE167"/>
  <c r="BE211"/>
  <c r="BE236"/>
  <c r="BE242"/>
  <c r="BE244"/>
  <c r="BE256"/>
  <c r="BE259"/>
  <c r="BE260"/>
  <c r="BE273"/>
  <c r="BE274"/>
  <c r="BE276"/>
  <c r="BE288"/>
  <c r="BE133"/>
  <c r="BE134"/>
  <c r="BE136"/>
  <c r="BE148"/>
  <c r="BE152"/>
  <c r="BE155"/>
  <c r="BE157"/>
  <c r="BE163"/>
  <c r="BE169"/>
  <c r="BE177"/>
  <c r="BE203"/>
  <c r="BE251"/>
  <c r="BE257"/>
  <c r="BE279"/>
  <c r="BE144"/>
  <c r="BE190"/>
  <c r="BE192"/>
  <c r="BE194"/>
  <c r="BE207"/>
  <c r="BE221"/>
  <c r="BE265"/>
  <c r="BE266"/>
  <c r="BE270"/>
  <c r="BE159"/>
  <c r="BE182"/>
  <c r="BE197"/>
  <c r="BE199"/>
  <c r="BE205"/>
  <c r="BE223"/>
  <c r="BE225"/>
  <c r="BE234"/>
  <c r="BE246"/>
  <c r="BE248"/>
  <c r="BE271"/>
  <c r="BE272"/>
  <c r="E85"/>
  <c r="BE176"/>
  <c r="BE187"/>
  <c r="BE230"/>
  <c r="BE238"/>
  <c r="BE240"/>
  <c r="BE250"/>
  <c r="BE253"/>
  <c r="BE263"/>
  <c r="BE275"/>
  <c r="BE138"/>
  <c r="BE184"/>
  <c r="BE226"/>
  <c r="BE228"/>
  <c r="BE254"/>
  <c r="BE262"/>
  <c r="BE268"/>
  <c r="BE283"/>
  <c r="BE285"/>
  <c i="20" r="BE131"/>
  <c r="BE150"/>
  <c r="BE167"/>
  <c r="BE171"/>
  <c r="BE175"/>
  <c r="BE188"/>
  <c r="J91"/>
  <c r="BE142"/>
  <c r="BE151"/>
  <c r="BE160"/>
  <c r="BE162"/>
  <c r="BE164"/>
  <c r="BE177"/>
  <c i="19" r="BK125"/>
  <c r="BK124"/>
  <c r="J124"/>
  <c r="J96"/>
  <c i="20" r="F94"/>
  <c r="BE128"/>
  <c r="BE129"/>
  <c r="BE133"/>
  <c r="BE178"/>
  <c r="BE193"/>
  <c r="BE137"/>
  <c r="BE139"/>
  <c r="BE144"/>
  <c r="BE146"/>
  <c r="BE168"/>
  <c r="BE184"/>
  <c r="E113"/>
  <c r="BE179"/>
  <c r="BE189"/>
  <c r="BE196"/>
  <c r="BE135"/>
  <c r="BE148"/>
  <c r="BE158"/>
  <c r="BE170"/>
  <c r="BE181"/>
  <c r="BE153"/>
  <c r="BE156"/>
  <c r="BE173"/>
  <c r="BE176"/>
  <c r="BE180"/>
  <c r="BE183"/>
  <c r="BE186"/>
  <c i="19" r="F121"/>
  <c r="BE130"/>
  <c r="BE149"/>
  <c r="BE173"/>
  <c r="BE205"/>
  <c r="BE256"/>
  <c r="BE261"/>
  <c r="BE262"/>
  <c r="BE281"/>
  <c i="18" r="J129"/>
  <c r="J100"/>
  <c i="19" r="E85"/>
  <c r="BE131"/>
  <c r="BE147"/>
  <c r="BE151"/>
  <c r="BE182"/>
  <c r="BE192"/>
  <c r="BE213"/>
  <c r="BE216"/>
  <c r="BE247"/>
  <c r="BE274"/>
  <c r="J89"/>
  <c r="BE127"/>
  <c r="BE142"/>
  <c r="BE144"/>
  <c r="BE167"/>
  <c r="BE177"/>
  <c r="BE187"/>
  <c r="BE190"/>
  <c r="BE209"/>
  <c r="BE218"/>
  <c r="BE222"/>
  <c r="BE235"/>
  <c r="BE251"/>
  <c r="BE259"/>
  <c r="BE265"/>
  <c r="BE267"/>
  <c r="BE275"/>
  <c r="BE277"/>
  <c r="BE194"/>
  <c r="BE224"/>
  <c r="BE249"/>
  <c r="BE258"/>
  <c r="BE260"/>
  <c r="BE269"/>
  <c r="BE145"/>
  <c r="BE157"/>
  <c r="BE164"/>
  <c r="BE197"/>
  <c r="BE199"/>
  <c r="BE201"/>
  <c r="BE203"/>
  <c r="BE257"/>
  <c r="BE264"/>
  <c r="BE132"/>
  <c r="BE136"/>
  <c r="BE140"/>
  <c r="BE172"/>
  <c r="BE207"/>
  <c r="BE230"/>
  <c r="BE232"/>
  <c r="BE242"/>
  <c r="BE246"/>
  <c r="BE153"/>
  <c r="BE170"/>
  <c r="BE184"/>
  <c r="BE215"/>
  <c r="BE238"/>
  <c r="BE244"/>
  <c r="BE255"/>
  <c r="BE263"/>
  <c r="BE279"/>
  <c i="18" r="BE139"/>
  <c r="BE202"/>
  <c r="BE207"/>
  <c r="BE230"/>
  <c r="BE231"/>
  <c r="BE240"/>
  <c r="BE244"/>
  <c r="BE249"/>
  <c r="BE252"/>
  <c r="BE261"/>
  <c r="BE277"/>
  <c r="BE278"/>
  <c i="17" r="J130"/>
  <c r="J100"/>
  <c i="18" r="F94"/>
  <c r="BE135"/>
  <c r="BE223"/>
  <c r="BE239"/>
  <c r="BE243"/>
  <c r="BE255"/>
  <c r="BE258"/>
  <c r="E85"/>
  <c r="BE179"/>
  <c r="BE191"/>
  <c r="BE154"/>
  <c r="BE222"/>
  <c r="BE237"/>
  <c r="BE246"/>
  <c r="BE248"/>
  <c r="BE260"/>
  <c r="BE267"/>
  <c r="BE269"/>
  <c r="BE282"/>
  <c r="J91"/>
  <c r="BE136"/>
  <c r="BE137"/>
  <c r="BE159"/>
  <c r="BE211"/>
  <c r="BE232"/>
  <c r="BE274"/>
  <c r="BE165"/>
  <c r="BE181"/>
  <c r="BE186"/>
  <c r="BE189"/>
  <c r="BE226"/>
  <c r="BE251"/>
  <c r="BE257"/>
  <c r="BE262"/>
  <c r="BE265"/>
  <c r="BE270"/>
  <c r="BE285"/>
  <c r="BE130"/>
  <c r="BE204"/>
  <c r="BE209"/>
  <c r="BE213"/>
  <c r="BE215"/>
  <c r="BE217"/>
  <c r="BE219"/>
  <c r="BE224"/>
  <c r="BE234"/>
  <c r="BE241"/>
  <c r="BE245"/>
  <c r="BE253"/>
  <c r="BE275"/>
  <c r="BE144"/>
  <c r="BE149"/>
  <c r="BE162"/>
  <c r="BE167"/>
  <c r="BE172"/>
  <c r="BE177"/>
  <c r="BE196"/>
  <c r="BE201"/>
  <c r="BE221"/>
  <c r="BE227"/>
  <c r="BE228"/>
  <c r="BE235"/>
  <c r="BE272"/>
  <c r="BE280"/>
  <c r="BE287"/>
  <c r="BE290"/>
  <c i="17" r="BE131"/>
  <c r="BE210"/>
  <c r="BE243"/>
  <c r="BE188"/>
  <c r="BE193"/>
  <c r="BE196"/>
  <c r="BE203"/>
  <c r="BE211"/>
  <c r="BE213"/>
  <c r="BE228"/>
  <c r="E116"/>
  <c r="BE136"/>
  <c r="BE160"/>
  <c r="BE170"/>
  <c r="BE186"/>
  <c r="BE194"/>
  <c r="BE197"/>
  <c r="BE215"/>
  <c r="BE219"/>
  <c r="BE142"/>
  <c r="BE145"/>
  <c r="BE149"/>
  <c r="BE150"/>
  <c r="BE189"/>
  <c r="BE206"/>
  <c r="BE208"/>
  <c r="BE224"/>
  <c r="BE225"/>
  <c i="16" r="J123"/>
  <c r="J97"/>
  <c i="17" r="F94"/>
  <c r="BE175"/>
  <c r="BE177"/>
  <c r="BE180"/>
  <c r="BE200"/>
  <c r="BE216"/>
  <c r="BE218"/>
  <c r="BE227"/>
  <c r="J122"/>
  <c r="BE144"/>
  <c r="BE147"/>
  <c r="BE162"/>
  <c r="BE198"/>
  <c r="BE204"/>
  <c r="BE205"/>
  <c r="BE209"/>
  <c r="BE134"/>
  <c r="BE135"/>
  <c r="BE157"/>
  <c r="BE165"/>
  <c r="BE182"/>
  <c r="BE184"/>
  <c r="BE222"/>
  <c r="BE240"/>
  <c r="BE155"/>
  <c r="BE191"/>
  <c r="BE195"/>
  <c r="BE202"/>
  <c r="BE220"/>
  <c r="BE230"/>
  <c r="BE233"/>
  <c r="BE236"/>
  <c i="16" r="J89"/>
  <c r="BE145"/>
  <c r="E85"/>
  <c r="BE124"/>
  <c r="BE128"/>
  <c r="BE129"/>
  <c r="BE130"/>
  <c r="BE131"/>
  <c r="BE133"/>
  <c r="BE147"/>
  <c r="BE162"/>
  <c r="BE168"/>
  <c r="F119"/>
  <c r="BE125"/>
  <c r="BE140"/>
  <c r="BE142"/>
  <c r="BE149"/>
  <c r="BE150"/>
  <c r="BE173"/>
  <c r="BE137"/>
  <c r="BE144"/>
  <c i="15" r="BK122"/>
  <c r="BK121"/>
  <c r="J121"/>
  <c i="16" r="BE126"/>
  <c r="BE132"/>
  <c r="BE143"/>
  <c r="BE159"/>
  <c r="BE160"/>
  <c r="BE161"/>
  <c r="BE165"/>
  <c r="BE135"/>
  <c r="BE148"/>
  <c r="BE156"/>
  <c r="BE164"/>
  <c r="BE139"/>
  <c r="BE146"/>
  <c r="BE163"/>
  <c r="BE166"/>
  <c r="BE167"/>
  <c r="BE169"/>
  <c r="BE127"/>
  <c r="BE134"/>
  <c r="BE136"/>
  <c r="BE138"/>
  <c r="BE141"/>
  <c r="BE154"/>
  <c r="BE155"/>
  <c r="BE157"/>
  <c r="BE158"/>
  <c i="15" r="E111"/>
  <c r="F118"/>
  <c r="BE124"/>
  <c r="BE126"/>
  <c r="BE134"/>
  <c r="BE140"/>
  <c r="BE143"/>
  <c r="J89"/>
  <c r="BE129"/>
  <c r="BE131"/>
  <c r="BE138"/>
  <c i="13" r="J123"/>
  <c r="J98"/>
  <c i="14" r="F118"/>
  <c r="BE124"/>
  <c r="BE126"/>
  <c r="BE181"/>
  <c r="BE183"/>
  <c r="BE185"/>
  <c r="BE133"/>
  <c r="BE169"/>
  <c r="BE171"/>
  <c r="BE175"/>
  <c r="BE190"/>
  <c r="E111"/>
  <c r="BE159"/>
  <c r="BE163"/>
  <c r="BE187"/>
  <c r="BE146"/>
  <c r="BE149"/>
  <c r="BE160"/>
  <c r="BE161"/>
  <c r="BE167"/>
  <c r="BE131"/>
  <c r="BE143"/>
  <c r="BE154"/>
  <c r="BE138"/>
  <c r="BE179"/>
  <c r="J115"/>
  <c r="BE129"/>
  <c r="BE136"/>
  <c r="BE152"/>
  <c r="BE153"/>
  <c r="BE158"/>
  <c r="BE173"/>
  <c r="BE177"/>
  <c r="BE128"/>
  <c i="13" r="BE157"/>
  <c r="BE162"/>
  <c r="E85"/>
  <c r="BE144"/>
  <c r="BE146"/>
  <c r="BE167"/>
  <c i="12" r="BK127"/>
  <c r="J127"/>
  <c r="J99"/>
  <c i="13" r="BE141"/>
  <c r="BE164"/>
  <c r="BE129"/>
  <c r="BE131"/>
  <c r="BE138"/>
  <c r="BE148"/>
  <c r="BE124"/>
  <c r="BE133"/>
  <c r="BE155"/>
  <c r="BE159"/>
  <c r="J89"/>
  <c r="BE153"/>
  <c r="F92"/>
  <c r="BE126"/>
  <c r="BE136"/>
  <c r="BE151"/>
  <c i="12" r="BE142"/>
  <c r="BE169"/>
  <c r="BE171"/>
  <c r="BE181"/>
  <c r="BE197"/>
  <c r="BE201"/>
  <c r="BE137"/>
  <c r="BE158"/>
  <c r="BE177"/>
  <c r="BE183"/>
  <c r="BE192"/>
  <c r="BE144"/>
  <c r="BE154"/>
  <c r="BE186"/>
  <c r="BE199"/>
  <c r="E85"/>
  <c r="BE165"/>
  <c r="BE180"/>
  <c i="11" r="J129"/>
  <c r="J100"/>
  <c i="12" r="F94"/>
  <c r="BE148"/>
  <c r="BE151"/>
  <c r="BE156"/>
  <c r="BE173"/>
  <c r="BE175"/>
  <c r="BE178"/>
  <c r="BE193"/>
  <c r="BE196"/>
  <c r="BE167"/>
  <c r="BE190"/>
  <c r="J91"/>
  <c r="BE133"/>
  <c r="BE135"/>
  <c r="BE140"/>
  <c r="BE161"/>
  <c r="BE129"/>
  <c r="BE131"/>
  <c r="BE146"/>
  <c r="BE163"/>
  <c r="BE184"/>
  <c r="BE187"/>
  <c r="BE189"/>
  <c r="BE194"/>
  <c i="10" r="J129"/>
  <c r="J100"/>
  <c i="11" r="F124"/>
  <c r="BE138"/>
  <c r="BE140"/>
  <c r="BE167"/>
  <c r="E85"/>
  <c r="BE130"/>
  <c r="BE133"/>
  <c r="BE135"/>
  <c r="BE162"/>
  <c r="BE193"/>
  <c i="10" r="J145"/>
  <c r="J105"/>
  <c i="11" r="BE153"/>
  <c r="BE155"/>
  <c r="BE158"/>
  <c r="BE160"/>
  <c r="BE163"/>
  <c r="BE197"/>
  <c r="J121"/>
  <c r="BE144"/>
  <c r="BE171"/>
  <c r="BE189"/>
  <c r="BE229"/>
  <c r="BE182"/>
  <c r="BE186"/>
  <c r="BE216"/>
  <c r="BE222"/>
  <c r="BE224"/>
  <c r="BE165"/>
  <c r="BE168"/>
  <c r="BE177"/>
  <c r="BE180"/>
  <c r="BE195"/>
  <c r="BE231"/>
  <c r="BE234"/>
  <c r="BE142"/>
  <c r="BE146"/>
  <c r="BE148"/>
  <c r="BE173"/>
  <c r="BE207"/>
  <c r="BE213"/>
  <c r="BE227"/>
  <c r="BE151"/>
  <c r="BE164"/>
  <c r="BE199"/>
  <c r="BE204"/>
  <c r="BE210"/>
  <c r="BE218"/>
  <c r="BE220"/>
  <c i="10" r="J121"/>
  <c r="BE143"/>
  <c r="BE148"/>
  <c i="9" r="BK129"/>
  <c r="J153"/>
  <c r="J104"/>
  <c i="10" r="E85"/>
  <c r="BE132"/>
  <c r="BE135"/>
  <c r="BE140"/>
  <c r="BE146"/>
  <c r="F94"/>
  <c r="BE130"/>
  <c r="BE138"/>
  <c i="9" r="BE146"/>
  <c r="J91"/>
  <c r="E116"/>
  <c r="BE131"/>
  <c r="BE133"/>
  <c r="BE135"/>
  <c r="BE154"/>
  <c r="BE138"/>
  <c r="BE164"/>
  <c r="BE143"/>
  <c r="BE156"/>
  <c r="BE159"/>
  <c i="8" r="J127"/>
  <c r="J100"/>
  <c i="9" r="F94"/>
  <c r="BE140"/>
  <c r="BE150"/>
  <c r="BE162"/>
  <c r="BE148"/>
  <c i="8" r="BE134"/>
  <c r="BE169"/>
  <c r="BE172"/>
  <c i="7" r="BK127"/>
  <c r="J127"/>
  <c r="J99"/>
  <c i="8" r="F122"/>
  <c r="BE164"/>
  <c r="BE167"/>
  <c r="BE182"/>
  <c r="BE183"/>
  <c r="BE187"/>
  <c r="J91"/>
  <c r="BE141"/>
  <c r="BE170"/>
  <c r="BE181"/>
  <c r="BE185"/>
  <c r="BE137"/>
  <c r="BE166"/>
  <c r="BE176"/>
  <c r="BE179"/>
  <c r="E113"/>
  <c r="BE130"/>
  <c r="BE173"/>
  <c r="BE175"/>
  <c r="BE178"/>
  <c r="BE148"/>
  <c r="BE153"/>
  <c r="BE160"/>
  <c r="BE128"/>
  <c r="BE132"/>
  <c r="BE143"/>
  <c r="BE145"/>
  <c r="BE151"/>
  <c r="BE162"/>
  <c r="BE165"/>
  <c r="BE139"/>
  <c r="BE155"/>
  <c r="BE157"/>
  <c i="7" r="J120"/>
  <c r="BE173"/>
  <c r="BE190"/>
  <c r="BE204"/>
  <c r="BE142"/>
  <c r="BE154"/>
  <c r="BE163"/>
  <c r="BE165"/>
  <c r="BE166"/>
  <c r="BE181"/>
  <c r="BE186"/>
  <c r="BE137"/>
  <c r="BE150"/>
  <c r="BE170"/>
  <c r="BE199"/>
  <c r="BE211"/>
  <c r="BE214"/>
  <c r="BE218"/>
  <c r="F94"/>
  <c r="BE148"/>
  <c r="BE177"/>
  <c r="BE227"/>
  <c r="BE144"/>
  <c r="BE155"/>
  <c r="BE157"/>
  <c r="BE220"/>
  <c r="E114"/>
  <c r="BE152"/>
  <c r="BE169"/>
  <c r="BE184"/>
  <c r="BE232"/>
  <c r="BE130"/>
  <c r="BE172"/>
  <c r="BE175"/>
  <c r="BE194"/>
  <c r="BE209"/>
  <c r="BE223"/>
  <c r="BE129"/>
  <c r="BE132"/>
  <c r="BE134"/>
  <c r="BE135"/>
  <c r="BE140"/>
  <c r="BE159"/>
  <c r="BE161"/>
  <c r="BE207"/>
  <c r="BE216"/>
  <c r="BE229"/>
  <c i="6" r="F94"/>
  <c r="BE132"/>
  <c r="BE137"/>
  <c r="BE149"/>
  <c r="BE152"/>
  <c i="5" r="BK127"/>
  <c r="J127"/>
  <c r="J97"/>
  <c r="BK197"/>
  <c r="J197"/>
  <c r="J105"/>
  <c i="6" r="BE129"/>
  <c r="J91"/>
  <c r="BE135"/>
  <c r="BE158"/>
  <c r="BE163"/>
  <c r="E114"/>
  <c r="BE142"/>
  <c r="BE146"/>
  <c r="BE155"/>
  <c r="BE160"/>
  <c i="5" r="BE129"/>
  <c r="BE139"/>
  <c r="BE145"/>
  <c r="BE181"/>
  <c r="BE141"/>
  <c r="BE171"/>
  <c r="BE173"/>
  <c r="BE175"/>
  <c r="BE179"/>
  <c r="BE186"/>
  <c r="J120"/>
  <c r="BE133"/>
  <c r="BE147"/>
  <c r="BE151"/>
  <c r="BE153"/>
  <c r="BE199"/>
  <c i="4" r="BK123"/>
  <c r="J123"/>
  <c r="J97"/>
  <c i="5" r="E85"/>
  <c r="BE131"/>
  <c r="BE149"/>
  <c r="BE155"/>
  <c r="BE157"/>
  <c r="BE160"/>
  <c r="BE163"/>
  <c r="BE183"/>
  <c r="BE191"/>
  <c r="BE135"/>
  <c r="BE137"/>
  <c r="BE196"/>
  <c r="BE200"/>
  <c r="BE193"/>
  <c r="F92"/>
  <c r="BE143"/>
  <c r="BE165"/>
  <c r="BE167"/>
  <c i="4" r="F92"/>
  <c r="BE134"/>
  <c r="BE140"/>
  <c r="BE153"/>
  <c r="BE157"/>
  <c r="BE159"/>
  <c r="BE177"/>
  <c r="BE180"/>
  <c r="E112"/>
  <c r="BE151"/>
  <c r="BE170"/>
  <c r="BE173"/>
  <c r="BE175"/>
  <c i="3" r="BK119"/>
  <c r="J119"/>
  <c r="J97"/>
  <c i="4" r="BE136"/>
  <c r="BE144"/>
  <c r="BE149"/>
  <c r="BE163"/>
  <c r="J89"/>
  <c r="BE166"/>
  <c r="BE183"/>
  <c r="BE125"/>
  <c r="BE127"/>
  <c r="BE129"/>
  <c r="BE138"/>
  <c r="BE142"/>
  <c r="BE148"/>
  <c r="BE152"/>
  <c r="BE188"/>
  <c r="BE146"/>
  <c r="BE154"/>
  <c r="BE155"/>
  <c r="BE185"/>
  <c i="3" r="J89"/>
  <c i="2" r="BK123"/>
  <c r="BK122"/>
  <c r="J122"/>
  <c r="J96"/>
  <c i="3" r="BE121"/>
  <c r="E85"/>
  <c r="BE124"/>
  <c r="F92"/>
  <c i="2" r="E112"/>
  <c r="BE158"/>
  <c r="BE161"/>
  <c r="J116"/>
  <c r="BE148"/>
  <c r="BE134"/>
  <c r="BE139"/>
  <c r="BE152"/>
  <c r="BE155"/>
  <c r="F92"/>
  <c r="BE131"/>
  <c r="BE144"/>
  <c r="BE125"/>
  <c r="BE137"/>
  <c r="BE141"/>
  <c r="BE146"/>
  <c r="BE127"/>
  <c r="BE129"/>
  <c r="F35"/>
  <c i="1" r="BB95"/>
  <c i="4" r="F37"/>
  <c i="1" r="BD97"/>
  <c i="5" r="F37"/>
  <c i="1" r="BD98"/>
  <c i="8" r="F36"/>
  <c i="1" r="BA102"/>
  <c i="8" r="F39"/>
  <c i="1" r="BD102"/>
  <c i="10" r="F39"/>
  <c i="1" r="BD104"/>
  <c i="12" r="F37"/>
  <c i="1" r="BB106"/>
  <c i="14" r="F37"/>
  <c i="1" r="BD108"/>
  <c i="15" r="F37"/>
  <c i="1" r="BD109"/>
  <c i="16" r="F34"/>
  <c i="1" r="BA110"/>
  <c i="17" r="F39"/>
  <c i="1" r="BD112"/>
  <c i="19" r="F36"/>
  <c i="1" r="BC114"/>
  <c i="20" r="F38"/>
  <c i="1" r="BC116"/>
  <c i="21" r="F36"/>
  <c i="1" r="BA117"/>
  <c i="22" r="F36"/>
  <c i="1" r="BA118"/>
  <c i="2" r="F36"/>
  <c i="1" r="BC95"/>
  <c i="4" r="F34"/>
  <c i="1" r="BA97"/>
  <c i="6" r="F37"/>
  <c i="1" r="BB100"/>
  <c i="8" r="J36"/>
  <c i="1" r="AW102"/>
  <c i="9" r="F37"/>
  <c i="1" r="BB103"/>
  <c i="10" r="J36"/>
  <c i="1" r="AW104"/>
  <c i="11" r="F36"/>
  <c i="1" r="BA105"/>
  <c i="12" r="F38"/>
  <c i="1" r="BC106"/>
  <c i="15" r="F36"/>
  <c i="1" r="BC109"/>
  <c i="16" r="J34"/>
  <c i="1" r="AW110"/>
  <c i="17" r="J36"/>
  <c i="1" r="AW112"/>
  <c i="19" r="F34"/>
  <c i="1" r="BA114"/>
  <c i="20" r="F39"/>
  <c i="1" r="BD116"/>
  <c i="21" r="F37"/>
  <c i="1" r="BB117"/>
  <c r="AS94"/>
  <c i="3" r="F36"/>
  <c i="1" r="BC96"/>
  <c i="5" r="F35"/>
  <c i="1" r="BB98"/>
  <c i="6" r="J36"/>
  <c i="1" r="AW100"/>
  <c i="8" r="F37"/>
  <c i="1" r="BB102"/>
  <c i="8" r="F38"/>
  <c i="1" r="BC102"/>
  <c i="11" r="F37"/>
  <c i="1" r="BB105"/>
  <c i="13" r="J34"/>
  <c i="1" r="AW107"/>
  <c i="14" r="F35"/>
  <c i="1" r="BB108"/>
  <c i="17" r="F38"/>
  <c i="1" r="BC112"/>
  <c i="19" r="J34"/>
  <c i="1" r="AW114"/>
  <c i="20" r="F36"/>
  <c i="1" r="BA116"/>
  <c i="22" r="F37"/>
  <c i="1" r="BB118"/>
  <c i="22" r="F39"/>
  <c i="1" r="BD118"/>
  <c i="2" r="J34"/>
  <c i="1" r="AW95"/>
  <c i="5" r="F34"/>
  <c i="1" r="BA98"/>
  <c i="6" r="F36"/>
  <c i="1" r="BA100"/>
  <c i="7" r="F39"/>
  <c i="1" r="BD101"/>
  <c i="9" r="F36"/>
  <c i="1" r="BA103"/>
  <c i="11" r="F38"/>
  <c i="1" r="BC105"/>
  <c i="13" r="F36"/>
  <c i="1" r="BC107"/>
  <c i="14" r="F34"/>
  <c i="1" r="BA108"/>
  <c i="17" r="F37"/>
  <c i="1" r="BB112"/>
  <c i="18" r="F39"/>
  <c i="1" r="BD113"/>
  <c i="21" r="J36"/>
  <c i="1" r="AW117"/>
  <c i="2" r="F34"/>
  <c i="1" r="BA95"/>
  <c i="4" r="J34"/>
  <c i="1" r="AW97"/>
  <c i="5" r="J34"/>
  <c i="1" r="AW98"/>
  <c i="7" r="F36"/>
  <c i="1" r="BA101"/>
  <c i="9" r="J36"/>
  <c i="1" r="AW103"/>
  <c i="11" r="F39"/>
  <c i="1" r="BD105"/>
  <c i="13" r="F37"/>
  <c i="1" r="BD107"/>
  <c i="14" r="F36"/>
  <c i="1" r="BC108"/>
  <c i="16" r="F35"/>
  <c i="1" r="BB110"/>
  <c i="18" r="F37"/>
  <c i="1" r="BB113"/>
  <c i="19" r="F37"/>
  <c i="1" r="BD114"/>
  <c i="22" r="F38"/>
  <c i="1" r="BC118"/>
  <c i="3" r="J34"/>
  <c i="1" r="AW96"/>
  <c i="3" r="F37"/>
  <c i="1" r="BD96"/>
  <c i="5" r="F36"/>
  <c i="1" r="BC98"/>
  <c i="6" r="F39"/>
  <c i="1" r="BD100"/>
  <c i="7" r="F37"/>
  <c i="1" r="BB101"/>
  <c i="9" r="F39"/>
  <c i="1" r="BD103"/>
  <c i="10" r="F38"/>
  <c i="1" r="BC104"/>
  <c i="12" r="J36"/>
  <c i="1" r="AW106"/>
  <c i="12" r="F39"/>
  <c i="1" r="BD106"/>
  <c i="15" r="F35"/>
  <c i="1" r="BB109"/>
  <c i="16" r="F37"/>
  <c i="1" r="BD110"/>
  <c i="18" r="J36"/>
  <c i="1" r="AW113"/>
  <c i="20" r="F37"/>
  <c i="1" r="BB116"/>
  <c i="21" r="F38"/>
  <c i="1" r="BC117"/>
  <c i="2" r="F37"/>
  <c i="1" r="BD95"/>
  <c i="4" r="F35"/>
  <c i="1" r="BB97"/>
  <c i="6" r="F38"/>
  <c i="1" r="BC100"/>
  <c i="7" r="J36"/>
  <c i="1" r="AW101"/>
  <c i="9" r="F38"/>
  <c i="1" r="BC103"/>
  <c i="11" r="J36"/>
  <c i="1" r="AW105"/>
  <c i="13" r="F35"/>
  <c i="1" r="BB107"/>
  <c i="14" r="J34"/>
  <c i="1" r="AW108"/>
  <c i="17" r="F36"/>
  <c i="1" r="BA112"/>
  <c i="18" r="F38"/>
  <c i="1" r="BC113"/>
  <c i="20" r="J36"/>
  <c i="1" r="AW116"/>
  <c i="21" r="F39"/>
  <c i="1" r="BD117"/>
  <c i="3" r="F34"/>
  <c i="1" r="BA96"/>
  <c i="3" r="F35"/>
  <c i="1" r="BB96"/>
  <c i="4" r="F36"/>
  <c i="1" r="BC97"/>
  <c i="7" r="F38"/>
  <c i="1" r="BC101"/>
  <c i="10" r="F36"/>
  <c i="1" r="BA104"/>
  <c i="10" r="F37"/>
  <c i="1" r="BB104"/>
  <c i="12" r="F36"/>
  <c i="1" r="BA106"/>
  <c i="13" r="F34"/>
  <c i="1" r="BA107"/>
  <c i="15" r="F34"/>
  <c i="1" r="BA109"/>
  <c i="15" r="J34"/>
  <c i="1" r="AW109"/>
  <c i="15" r="J30"/>
  <c i="16" r="F36"/>
  <c i="1" r="BC110"/>
  <c i="18" r="F36"/>
  <c i="1" r="BA113"/>
  <c i="19" r="F35"/>
  <c i="1" r="BB114"/>
  <c i="22" r="J36"/>
  <c i="1" r="AW118"/>
  <c i="19" l="1" r="T125"/>
  <c r="T124"/>
  <c i="14" r="R122"/>
  <c r="R121"/>
  <c i="10" r="T128"/>
  <c r="T127"/>
  <c i="5" r="T127"/>
  <c r="T126"/>
  <c i="13" r="R122"/>
  <c r="R121"/>
  <c i="21" r="T128"/>
  <c r="T127"/>
  <c i="9" r="BK152"/>
  <c r="J152"/>
  <c r="J103"/>
  <c i="22" r="T126"/>
  <c r="T125"/>
  <c i="19" r="P125"/>
  <c r="P124"/>
  <c i="1" r="AU114"/>
  <c i="14" r="P122"/>
  <c r="P121"/>
  <c i="1" r="AU108"/>
  <c i="18" r="R128"/>
  <c r="R127"/>
  <c i="21" r="P128"/>
  <c r="P127"/>
  <c i="1" r="AU117"/>
  <c i="8" r="R126"/>
  <c r="R125"/>
  <c i="21" r="BK128"/>
  <c r="BK127"/>
  <c r="J127"/>
  <c i="10" r="BK128"/>
  <c r="BK127"/>
  <c r="J127"/>
  <c i="9" r="R128"/>
  <c i="19" r="R125"/>
  <c r="R124"/>
  <c i="8" r="BK126"/>
  <c r="BK125"/>
  <c r="J125"/>
  <c i="9" r="T128"/>
  <c i="20" r="BK126"/>
  <c r="BK125"/>
  <c r="J125"/>
  <c r="J98"/>
  <c i="18" r="BK128"/>
  <c r="BK127"/>
  <c r="J127"/>
  <c i="17" r="P129"/>
  <c r="P128"/>
  <c i="1" r="AU112"/>
  <c i="10" r="R127"/>
  <c i="16" r="T122"/>
  <c i="6" r="R127"/>
  <c r="R126"/>
  <c i="5" r="R127"/>
  <c r="R126"/>
  <c i="13" r="BK122"/>
  <c r="J122"/>
  <c r="J97"/>
  <c i="11" r="T128"/>
  <c r="T127"/>
  <c i="17" r="BK129"/>
  <c r="J129"/>
  <c r="J99"/>
  <c i="9" r="P128"/>
  <c i="1" r="AU103"/>
  <c i="21" r="R128"/>
  <c r="R127"/>
  <c i="17" r="R129"/>
  <c r="R128"/>
  <c i="5" r="P127"/>
  <c r="P126"/>
  <c i="1" r="AU98"/>
  <c i="10" r="P128"/>
  <c r="P127"/>
  <c i="1" r="AU104"/>
  <c i="15" r="P122"/>
  <c r="P121"/>
  <c i="1" r="AU109"/>
  <c i="20" r="R126"/>
  <c r="R125"/>
  <c i="4" r="R123"/>
  <c r="R122"/>
  <c i="11" r="BK128"/>
  <c r="BK127"/>
  <c r="J127"/>
  <c r="J98"/>
  <c i="14" r="T122"/>
  <c r="T121"/>
  <c i="16" r="P122"/>
  <c i="1" r="AU110"/>
  <c i="2" r="T123"/>
  <c r="T122"/>
  <c r="P123"/>
  <c r="P122"/>
  <c i="1" r="AU95"/>
  <c i="18" r="T128"/>
  <c r="T127"/>
  <c i="15" r="R122"/>
  <c r="R121"/>
  <c i="2" r="R123"/>
  <c r="R122"/>
  <c i="7" r="R127"/>
  <c r="R126"/>
  <c i="6" r="BK127"/>
  <c r="J127"/>
  <c r="J99"/>
  <c i="14" r="BK122"/>
  <c r="BK121"/>
  <c r="J121"/>
  <c r="J96"/>
  <c i="16" r="BK171"/>
  <c r="J171"/>
  <c r="J101"/>
  <c i="22" r="BK126"/>
  <c r="J126"/>
  <c r="J99"/>
  <c i="19" r="J125"/>
  <c r="J97"/>
  <c i="1" r="AG109"/>
  <c i="15" r="J96"/>
  <c r="J122"/>
  <c r="J97"/>
  <c i="12" r="BK126"/>
  <c r="J126"/>
  <c r="J98"/>
  <c i="9" r="J129"/>
  <c r="J99"/>
  <c i="7" r="BK126"/>
  <c r="J126"/>
  <c i="5" r="BK126"/>
  <c r="J126"/>
  <c i="4" r="BK122"/>
  <c r="J122"/>
  <c r="J96"/>
  <c i="3" r="BK118"/>
  <c r="J118"/>
  <c r="J96"/>
  <c i="2" r="J123"/>
  <c r="J97"/>
  <c i="21" r="J32"/>
  <c i="1" r="AG117"/>
  <c i="8" r="J32"/>
  <c i="1" r="AG102"/>
  <c i="3" r="J33"/>
  <c i="1" r="AV96"/>
  <c r="AT96"/>
  <c i="5" r="F33"/>
  <c i="1" r="AZ98"/>
  <c i="9" r="F35"/>
  <c i="1" r="AZ103"/>
  <c i="10" r="F35"/>
  <c i="1" r="AZ104"/>
  <c r="BA99"/>
  <c r="AW99"/>
  <c i="12" r="J35"/>
  <c i="1" r="AV106"/>
  <c r="AT106"/>
  <c i="15" r="J33"/>
  <c i="1" r="AV109"/>
  <c r="AT109"/>
  <c r="AN109"/>
  <c r="BD111"/>
  <c i="18" r="F35"/>
  <c i="1" r="AZ113"/>
  <c r="BC115"/>
  <c r="AY115"/>
  <c r="BB115"/>
  <c r="AX115"/>
  <c i="10" r="J32"/>
  <c i="1" r="AG104"/>
  <c i="18" r="J32"/>
  <c i="1" r="AG113"/>
  <c i="4" r="J33"/>
  <c i="1" r="AV97"/>
  <c r="AT97"/>
  <c i="7" r="J35"/>
  <c i="1" r="AV101"/>
  <c r="AT101"/>
  <c i="13" r="J33"/>
  <c i="1" r="AV107"/>
  <c r="AT107"/>
  <c i="16" r="F33"/>
  <c i="1" r="AZ110"/>
  <c i="19" r="F33"/>
  <c i="1" r="AZ114"/>
  <c i="22" r="J35"/>
  <c i="1" r="AV118"/>
  <c r="AT118"/>
  <c i="3" r="F33"/>
  <c i="1" r="AZ96"/>
  <c i="5" r="J33"/>
  <c i="1" r="AV98"/>
  <c r="AT98"/>
  <c i="9" r="J35"/>
  <c i="1" r="AV103"/>
  <c r="AT103"/>
  <c i="11" r="J35"/>
  <c i="1" r="AV105"/>
  <c r="AT105"/>
  <c i="17" r="J35"/>
  <c i="1" r="AV112"/>
  <c r="AT112"/>
  <c i="21" r="F35"/>
  <c i="1" r="AZ117"/>
  <c r="AU115"/>
  <c i="2" r="J30"/>
  <c i="1" r="AG95"/>
  <c i="4" r="F33"/>
  <c i="1" r="AZ97"/>
  <c i="6" r="J35"/>
  <c i="1" r="AV100"/>
  <c r="AT100"/>
  <c i="8" r="F35"/>
  <c i="1" r="AZ102"/>
  <c r="BD99"/>
  <c r="BB99"/>
  <c r="AX99"/>
  <c r="BC99"/>
  <c r="AY99"/>
  <c i="14" r="J33"/>
  <c i="1" r="AV108"/>
  <c r="AT108"/>
  <c r="BA111"/>
  <c r="AW111"/>
  <c r="BB111"/>
  <c r="AX111"/>
  <c i="19" r="J33"/>
  <c i="1" r="AV114"/>
  <c r="AT114"/>
  <c r="BA115"/>
  <c r="AW115"/>
  <c r="AU111"/>
  <c i="7" r="F35"/>
  <c i="1" r="AZ101"/>
  <c i="13" r="F33"/>
  <c i="1" r="AZ107"/>
  <c i="15" r="F33"/>
  <c i="1" r="AZ109"/>
  <c r="BC111"/>
  <c r="AY111"/>
  <c i="18" r="J35"/>
  <c i="1" r="AV113"/>
  <c r="AT113"/>
  <c r="AN113"/>
  <c r="BD115"/>
  <c i="2" r="F33"/>
  <c i="1" r="AZ95"/>
  <c i="5" r="J30"/>
  <c i="1" r="AG98"/>
  <c i="6" r="F35"/>
  <c i="1" r="AZ100"/>
  <c i="10" r="J35"/>
  <c i="1" r="AV104"/>
  <c r="AT104"/>
  <c r="AN104"/>
  <c i="11" r="F35"/>
  <c i="1" r="AZ105"/>
  <c i="16" r="J33"/>
  <c i="1" r="AV110"/>
  <c r="AT110"/>
  <c i="19" r="J30"/>
  <c i="1" r="AG114"/>
  <c i="20" r="J35"/>
  <c i="1" r="AV116"/>
  <c r="AT116"/>
  <c i="21" r="J35"/>
  <c i="1" r="AV117"/>
  <c r="AT117"/>
  <c r="AN117"/>
  <c i="2" r="J33"/>
  <c i="1" r="AV95"/>
  <c r="AT95"/>
  <c i="7" r="J32"/>
  <c i="1" r="AG101"/>
  <c i="8" r="J35"/>
  <c i="1" r="AV102"/>
  <c r="AT102"/>
  <c r="AN102"/>
  <c i="12" r="F35"/>
  <c i="1" r="AZ106"/>
  <c i="14" r="F33"/>
  <c i="1" r="AZ108"/>
  <c i="17" r="F35"/>
  <c i="1" r="AZ112"/>
  <c i="20" r="F35"/>
  <c i="1" r="AZ116"/>
  <c i="22" r="F35"/>
  <c i="1" r="AZ118"/>
  <c i="13" l="1" r="BK121"/>
  <c r="J121"/>
  <c i="20" r="J126"/>
  <c r="J99"/>
  <c i="16" r="BK122"/>
  <c r="J122"/>
  <c r="J96"/>
  <c i="21" r="J128"/>
  <c r="J99"/>
  <c i="10" r="J128"/>
  <c r="J99"/>
  <c i="11" r="J128"/>
  <c r="J99"/>
  <c i="8" r="J126"/>
  <c r="J99"/>
  <c i="17" r="BK128"/>
  <c r="J128"/>
  <c r="J98"/>
  <c i="14" r="J122"/>
  <c r="J97"/>
  <c i="18" r="J98"/>
  <c i="8" r="J98"/>
  <c i="10" r="J98"/>
  <c i="22" r="BK125"/>
  <c r="J125"/>
  <c i="18" r="J128"/>
  <c r="J99"/>
  <c i="21" r="J98"/>
  <c i="9" r="BK128"/>
  <c r="J128"/>
  <c r="J98"/>
  <c i="6" r="BK126"/>
  <c r="J126"/>
  <c r="J98"/>
  <c i="21" r="J41"/>
  <c i="1" r="AN114"/>
  <c i="19" r="J39"/>
  <c i="18" r="J41"/>
  <c i="15" r="J39"/>
  <c i="10" r="J41"/>
  <c i="1" r="AN101"/>
  <c i="7" r="J98"/>
  <c i="8" r="J41"/>
  <c i="7" r="J41"/>
  <c i="1" r="AN98"/>
  <c i="5" r="J96"/>
  <c r="J39"/>
  <c i="1" r="AN95"/>
  <c i="2" r="J39"/>
  <c i="13" r="J30"/>
  <c i="1" r="AG107"/>
  <c i="20" r="J32"/>
  <c i="1" r="AG116"/>
  <c r="AZ99"/>
  <c r="AV99"/>
  <c r="AT99"/>
  <c r="AU99"/>
  <c r="AZ111"/>
  <c r="AV111"/>
  <c r="AT111"/>
  <c i="11" r="J32"/>
  <c i="1" r="AG105"/>
  <c i="12" r="J32"/>
  <c i="1" r="AG106"/>
  <c r="AN106"/>
  <c r="BB94"/>
  <c r="W31"/>
  <c i="14" r="J30"/>
  <c i="1" r="AG108"/>
  <c i="4" r="J30"/>
  <c i="1" r="AG97"/>
  <c r="AN97"/>
  <c r="BC94"/>
  <c r="W32"/>
  <c i="22" r="J32"/>
  <c i="1" r="AG118"/>
  <c r="BA94"/>
  <c r="W30"/>
  <c i="3" r="J30"/>
  <c i="1" r="AG96"/>
  <c r="AZ115"/>
  <c r="AV115"/>
  <c r="AT115"/>
  <c r="BD94"/>
  <c r="W33"/>
  <c i="20" l="1" r="J41"/>
  <c i="14" r="J39"/>
  <c i="22" r="J41"/>
  <c i="11" r="J41"/>
  <c i="13" r="J39"/>
  <c r="J96"/>
  <c i="22" r="J98"/>
  <c i="12" r="J41"/>
  <c i="4" r="J39"/>
  <c i="3" r="J39"/>
  <c i="1" r="AN96"/>
  <c r="AN107"/>
  <c r="AN118"/>
  <c r="AN105"/>
  <c r="AN108"/>
  <c r="AN116"/>
  <c r="AU94"/>
  <c i="9" r="J32"/>
  <c i="1" r="AG103"/>
  <c r="AN103"/>
  <c i="16" r="J30"/>
  <c i="1" r="AG110"/>
  <c i="6" r="J32"/>
  <c i="1" r="AG100"/>
  <c r="AN100"/>
  <c i="17" r="J32"/>
  <c i="1" r="AG112"/>
  <c r="AG111"/>
  <c r="AG115"/>
  <c r="AW94"/>
  <c r="AK30"/>
  <c r="AZ94"/>
  <c r="AV94"/>
  <c r="AK29"/>
  <c r="AX94"/>
  <c r="AY94"/>
  <c i="6" l="1" r="J41"/>
  <c i="9" r="J41"/>
  <c i="17" r="J41"/>
  <c i="16" r="J39"/>
  <c i="1" r="AN112"/>
  <c r="AN110"/>
  <c r="AN111"/>
  <c r="AN115"/>
  <c r="AG99"/>
  <c r="AN99"/>
  <c r="W29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<sst xmlns="http://schemas.openxmlformats.org/spreadsheetml/2006/main">
  <si>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</si>
  <si>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</si>
  <si>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</si>
  <si>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</si>
  <si>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</si>
  <si>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{27ac15df-f5fb-488c-9373-809e26c3bdd1}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</si>
  <si>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</si>
  <si>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</si>
  <si>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</si>
  <si>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</si>
  <si>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</si>
  <si>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</si>
  <si>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</si>
  <si>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</si>
  <si>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2022-000073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</si>
  <si>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</si>
  <si>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</si>
  <si>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a kanalizace ul. Rantířovská, Jihlava</t>
  </si>
  <si>
    <t>KSO:</t>
  </si>
  <si>
    <t>CC-CZ:</t>
  </si>
  <si>
    <t>Místo:</t>
  </si>
  <si>
    <t>Jihlava</t>
  </si>
  <si>
    <t>Datum:</t>
  </si>
  <si>
    <t>8. 11. 2023</t>
  </si>
  <si>
    <t>Zadavatel:</t>
  </si>
  <si>
    <t>IČ:</t>
  </si>
  <si>
    <t>00286010</t>
  </si>
  <si>
    <t>Statutární město Jihlava</t>
  </si>
  <si>
    <t>DIČ:</t>
  </si>
  <si>
    <t>CZ00286010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</si>
  <si>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</si>
  <si>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</si>
  <si>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</si>
  <si>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</si>
  <si>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</si>
  <si>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</si>
  <si>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</si>
  <si>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</si>
  <si>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</si>
  <si>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</si>
  <si>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</si>
  <si>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</si>
  <si>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</si>
  <si>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</si>
  <si>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</si>
  <si>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</si>
  <si>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</si>
  <si>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</si>
  <si>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</si>
  <si>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</si>
  <si>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</si>
  <si>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</si>
  <si>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</si>
  <si>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</si>
  <si>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</si>
  <si>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</si>
  <si>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</si>
  <si>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</si>
  <si>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</si>
  <si>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</si>
  <si>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</si>
  <si>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</si>
  <si>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</si>
  <si>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</si>
  <si>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</si>
  <si>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</si>
  <si>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</si>
  <si>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</si>
  <si>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</si>
  <si>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</si>
  <si>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</si>
  <si>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</si>
  <si>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</si>
  <si>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</si>
  <si>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</si>
  <si>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</si>
  <si>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</si>
  <si>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</si>
  <si>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</si>
  <si>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</si>
  <si>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</si>
  <si>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</si>
  <si>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</si>
  <si>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</si>
  <si>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</si>
  <si>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</si>
  <si>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STA</t>
  </si>
  <si>
    <t>1</t>
  </si>
  <si>
    <t>{a6d6197a-64f7-4d03-b189-a759b9c03dbe}</t>
  </si>
  <si>
    <t>2</t>
  </si>
  <si>
    <t>001</t>
  </si>
  <si>
    <t>Vedlejší a ostatní náklady - publicita</t>
  </si>
  <si>
    <t>{ec6f57aa-5608-48dc-abf1-781d33a87cc3}</t>
  </si>
  <si>
    <t>101</t>
  </si>
  <si>
    <t>Chodník ul. Rantířovská - část 1</t>
  </si>
  <si>
    <t>{a388fcd9-3c30-4cf2-b433-ec9d74fc05e2}</t>
  </si>
  <si>
    <t>822 29 32</t>
  </si>
  <si>
    <t>101.1</t>
  </si>
  <si>
    <t>Chodník ul. Rantířovská - přístupy BD</t>
  </si>
  <si>
    <t>{9e6ce31b-6c90-4cef-bb1f-245811e435ef}</t>
  </si>
  <si>
    <t>102</t>
  </si>
  <si>
    <t>Chodník ul. Rantířovská - část 2</t>
  </si>
  <si>
    <t>{b6793234-8c7e-47c1-8f00-775f86d0d679}</t>
  </si>
  <si>
    <t>822 29 31</t>
  </si>
  <si>
    <t>Vjezdy k RD</t>
  </si>
  <si>
    <t>Soupis</t>
  </si>
  <si>
    <t>{ee570ec9-84b7-4cbb-b22d-5355e183ac18}</t>
  </si>
  <si>
    <t>102.1.A</t>
  </si>
  <si>
    <t>Chodník ul. Rantířovská - část 2.1 - chodník</t>
  </si>
  <si>
    <t>{e2681f8a-5b13-4e0d-9a74-5fe3f23a3ec4}</t>
  </si>
  <si>
    <t>102.1.B</t>
  </si>
  <si>
    <t>Chodník ul. Rantířovská - část 2.1 - zatrubněný příkop</t>
  </si>
  <si>
    <t>{986b3ca9-b392-421c-8e42-4819289b2db1}</t>
  </si>
  <si>
    <t>102.1.C</t>
  </si>
  <si>
    <t>Chodník ul. Rantířovská - část 2.1 - přesun stožáru nasvětlení přechodu pro chodce</t>
  </si>
  <si>
    <t>{c7d7356f-3ba2-4779-b163-75d41ec1ccbb}</t>
  </si>
  <si>
    <t>102.1.D</t>
  </si>
  <si>
    <t>Chodník ul. Rantířovská - část 2.1 - palisáda RD 625/25</t>
  </si>
  <si>
    <t>{85c79636-aa90-4d88-bc86-a154385d9fce}</t>
  </si>
  <si>
    <t>102.2.A</t>
  </si>
  <si>
    <t>Chodník ul. Rantířovská - část 2.2 - chodník</t>
  </si>
  <si>
    <t>{5f825c9f-1bbe-4e9f-913a-b9c151c11228}</t>
  </si>
  <si>
    <t>102.2.B</t>
  </si>
  <si>
    <t>Chodník ul. Rantířovská - část 2.2 - zatrubněný příkop</t>
  </si>
  <si>
    <t>{76eaf0c5-253c-4f9f-9707-9730f405d1a8}</t>
  </si>
  <si>
    <t>102.1</t>
  </si>
  <si>
    <t>Chodník ul. Rantířovská - část 2 - rozšíření silnice III/01945</t>
  </si>
  <si>
    <t>{d23234cc-1616-4974-862c-a0ca5fd03ccd}</t>
  </si>
  <si>
    <t>104</t>
  </si>
  <si>
    <t>Zastávka VDV Jasmínová</t>
  </si>
  <si>
    <t>{00cbf082-5a3a-4782-9b15-2fa8c7c1e81d}</t>
  </si>
  <si>
    <t>104.0</t>
  </si>
  <si>
    <t>Chodník propojení do ul. Jasmínová</t>
  </si>
  <si>
    <t>{4998d941-7360-452c-9a0f-b7d4465d9134}</t>
  </si>
  <si>
    <t>104.1</t>
  </si>
  <si>
    <t>Nasvětlení přechodu zastávka VDV</t>
  </si>
  <si>
    <t>{c96ca851-f13a-46da-92a1-27c139b6145a}</t>
  </si>
  <si>
    <t>301</t>
  </si>
  <si>
    <t>Přeložka vodovodu</t>
  </si>
  <si>
    <t>{65327a40-1b98-4d9e-bfed-b51361f35b43}</t>
  </si>
  <si>
    <t>827 11 32</t>
  </si>
  <si>
    <t>301.1</t>
  </si>
  <si>
    <t>Přeložka vodovodu TLT DN300</t>
  </si>
  <si>
    <t>{c054413a-c1f9-4654-9807-b8901a6e04f6}</t>
  </si>
  <si>
    <t>301.2</t>
  </si>
  <si>
    <t>Přeložka vodovodu TLT DN150</t>
  </si>
  <si>
    <t>{a5b8f3d3-ba31-4c11-b09d-e06201f2c055}</t>
  </si>
  <si>
    <t>302</t>
  </si>
  <si>
    <t>Přeložka jednotné kanalizace</t>
  </si>
  <si>
    <t>{8b40e661-8034-461a-b8f7-58e79ddf6b02}</t>
  </si>
  <si>
    <t>827 21 52</t>
  </si>
  <si>
    <t>303</t>
  </si>
  <si>
    <t>Prodloužení přípojek</t>
  </si>
  <si>
    <t>{70c26bdb-c415-482d-8c6c-a4bdeb00bca8}</t>
  </si>
  <si>
    <t>827 11 12</t>
  </si>
  <si>
    <t>303.1</t>
  </si>
  <si>
    <t>Prodloužení přípojek vodovodu</t>
  </si>
  <si>
    <t>{d666f529-c99b-468f-9eb6-3b8ad2037cd3}</t>
  </si>
  <si>
    <t>303.2</t>
  </si>
  <si>
    <t>Prodloužení přípojek kanalizace</t>
  </si>
  <si>
    <t>{00e7531f-aa41-4a03-bc03-603586f829f5}</t>
  </si>
  <si>
    <t>303.2.BD</t>
  </si>
  <si>
    <t>Prodloužení přípojek kanalizace BD 24-26-28</t>
  </si>
  <si>
    <t>{5c49fcad-24e9-4ac2-9f49-26791b198e23}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</si>
  <si>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</si>
  <si>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</si>
  <si>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</si>
  <si>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</si>
  <si>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</si>
  <si>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</si>
  <si>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</si>
  <si>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</si>
  <si>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</si>
  <si>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</si>
  <si>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</si>
  <si>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</si>
  <si>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</si>
  <si>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</si>
  <si>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</si>
  <si>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</si>
  <si>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</si>
  <si>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</si>
  <si>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</si>
  <si>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</si>
  <si>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</si>
  <si>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</si>
  <si>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</si>
  <si>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</si>
  <si>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</si>
  <si>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</si>
  <si>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</si>
  <si>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</si>
  <si>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</si>
  <si>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</si>
  <si>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</si>
  <si>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</si>
  <si>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</si>
  <si>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</si>
  <si>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</si>
  <si>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</si>
  <si>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kpl</t>
  </si>
  <si>
    <t>CS ÚRS 2024 02</t>
  </si>
  <si>
    <t>1024</t>
  </si>
  <si>
    <t>-641332190</t>
  </si>
  <si>
    <t>P</t>
  </si>
  <si>
    <t>Poznámka k položce:_x000d_
Zajištění vytýčení veškerých stávajících inženýrských sítí (včetně úhrady za vytýčení), odpovědnost za jejich neporušení během výstavby a zpětné předání jejich srávcům.</t>
  </si>
  <si>
    <t>012203000</t>
  </si>
  <si>
    <t>Průzkumné, geodetické a projektové práce geodetické práce při provádění stavby</t>
  </si>
  <si>
    <t>1537263105</t>
  </si>
  <si>
    <t>Poznámka k položce:_x000d_
Průzkumné, geodetické a projektové práce, geodetické práce při provádění stavby. Geodetické měření v průběhu stavby, vytyčení stavby</t>
  </si>
  <si>
    <t>3</t>
  </si>
  <si>
    <t>012303000</t>
  </si>
  <si>
    <t>Průzkumné, geodetické a projektové práce geodetické práce po výstavbě</t>
  </si>
  <si>
    <t>-1014922802</t>
  </si>
  <si>
    <t>Poznámka k položce:_x000d_
Náklady na geodetické zaměření provedeného díla v systému Micro Station.</t>
  </si>
  <si>
    <t>13</t>
  </si>
  <si>
    <t>012403000</t>
  </si>
  <si>
    <t>Kartografické práce</t>
  </si>
  <si>
    <t>-2108178928</t>
  </si>
  <si>
    <t>VV</t>
  </si>
  <si>
    <t>"Geometrický plán pro rozdělení pozemků a pro zřízení věcných břemen" 1</t>
  </si>
  <si>
    <t>Součet</t>
  </si>
  <si>
    <t>4</t>
  </si>
  <si>
    <t>013254000</t>
  </si>
  <si>
    <t>Průzkumné, geodetické a projektové práce projektové práce dokumentace stavby (výkresová a textová) skutečného provedení stavby</t>
  </si>
  <si>
    <t>-1898337575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</si>
  <si>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 </t>
  </si>
  <si>
    <t>VRN3</t>
  </si>
  <si>
    <t>Zařízení staveniště</t>
  </si>
  <si>
    <t>032002000</t>
  </si>
  <si>
    <t>Hlavní tituly průvodních činností a nákladů zařízení staveniště vybavení staveniště</t>
  </si>
  <si>
    <t>-1193037266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</si>
  <si>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</t>
  </si>
  <si>
    <t>6</t>
  </si>
  <si>
    <t>034002000</t>
  </si>
  <si>
    <t>Hlavní tituly průvodních činností a nákladů zařízení staveniště zabezpečení staveniště</t>
  </si>
  <si>
    <t>1788835563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</si>
  <si>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</si>
  <si>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</si>
  <si>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039002000</t>
  </si>
  <si>
    <t>Hlavní tituly průvodních činností a nákladů zařízení staveniště zrušení zařízení staveniště</t>
  </si>
  <si>
    <t>547969163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</si>
  <si>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provozováno.</t>
  </si>
  <si>
    <t>VRN4</t>
  </si>
  <si>
    <t>Inženýrská činnost</t>
  </si>
  <si>
    <t>8</t>
  </si>
  <si>
    <t>042503000</t>
  </si>
  <si>
    <t>Inženýrská činnost posudky plán BOZP na staveništi</t>
  </si>
  <si>
    <t>2039610715</t>
  </si>
  <si>
    <t xml:space="preserve">Poznámka k položce:_x000d_
Prvky BOZP (mobilní oplocení, osvětlení, výstražné značení, přechody a přejezdy výkopů vč. oplocení, zábradlí, atd) vč. jejich dodávky, montáže, údržby a demontáže, resp. likvidace. </t>
  </si>
  <si>
    <t>9</t>
  </si>
  <si>
    <t>043103000</t>
  </si>
  <si>
    <t>Inženýrská činnost zkoušky a ostatní měření zkoušky bez rozlišení</t>
  </si>
  <si>
    <t>-1192752278</t>
  </si>
  <si>
    <t xml:space="preserve">Poznámka k položce:_x000d_
náklady na revize, měření a předepsané zkoušky vč. zpracování KZP_x000d_
</t>
  </si>
  <si>
    <t>043154000</t>
  </si>
  <si>
    <t>Zkoušky hutnicí</t>
  </si>
  <si>
    <t>1457079405</t>
  </si>
  <si>
    <t>Náklady na hutnící zkoušky</t>
  </si>
  <si>
    <t>VRN7</t>
  </si>
  <si>
    <t>Provozní vlivy</t>
  </si>
  <si>
    <t>10</t>
  </si>
  <si>
    <t>072103001</t>
  </si>
  <si>
    <t>Projednání DIO a zajištění DIR komunikace II.a III. třídy</t>
  </si>
  <si>
    <t>-1514832492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</si>
  <si>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</si>
  <si>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VRN9</t>
  </si>
  <si>
    <t>Ostatní náklady</t>
  </si>
  <si>
    <t>11</t>
  </si>
  <si>
    <t>091002000</t>
  </si>
  <si>
    <t>Hlavní tituly průvodních činností a nákladů ostatní náklady související s objektem</t>
  </si>
  <si>
    <t>1440252034</t>
  </si>
  <si>
    <t>Poznámka k položce:_x000d_
Odvodnění staveniště po dobu stavby.</t>
  </si>
  <si>
    <t>"Odvodnění staveniště po dobu stavby" 1</t>
  </si>
  <si>
    <t>12</t>
  </si>
  <si>
    <t>091002001</t>
  </si>
  <si>
    <t>1668232501</t>
  </si>
  <si>
    <t>"Náklady na náhradní zásobování vodou " 1</t>
  </si>
  <si>
    <t>14</t>
  </si>
  <si>
    <t>094002000</t>
  </si>
  <si>
    <t>Ostatní náklady související s výstavbou</t>
  </si>
  <si>
    <t>1762246712</t>
  </si>
  <si>
    <t>Náklady na manipulaci s nádobami komunálního odpadu po dobu stavby</t>
  </si>
  <si>
    <t>001 - Vedlejší a ostatní náklady - publicita</t>
  </si>
  <si>
    <t>091504000</t>
  </si>
  <si>
    <t>Náklady související s publikační činností</t>
  </si>
  <si>
    <t>soub</t>
  </si>
  <si>
    <t>-2005789798</t>
  </si>
  <si>
    <t>velkoplošný billboard 2,1 x 2,2 m + konstrukce k jeho umístnění</t>
  </si>
  <si>
    <t>091504000.1</t>
  </si>
  <si>
    <t>724046314</t>
  </si>
  <si>
    <t>pamětní deska 30 x 40 cm (z plastu nebo eloxovaného hliníku) včetně montáže na vhodný kámen</t>
  </si>
  <si>
    <t>101 - Chodník ul. Rantířovská - část 1</t>
  </si>
  <si>
    <t>21121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</si>
  <si>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</si>
  <si>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</si>
  <si>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</si>
  <si>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</si>
  <si>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</si>
  <si>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</si>
  <si>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</si>
  <si>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</si>
  <si>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</si>
  <si>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</si>
  <si>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</si>
  <si>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</si>
  <si>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2023 02</t>
  </si>
  <si>
    <t>132889751</t>
  </si>
  <si>
    <t>225+213</t>
  </si>
  <si>
    <t>113106146</t>
  </si>
  <si>
    <t>Rozebrání dlažeb komunikací pro pěší s přemístěním hmot na skládku na vzdálenost do 3 m nebo s naložením na dopravní prostředek s ložem z kameniva nebo živice a s jakoukoliv výplní spár strojně plochy jednotlivě přes 50 m2 z vegetační dlažby betonové</t>
  </si>
  <si>
    <t>468205824</t>
  </si>
  <si>
    <t>32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</si>
  <si>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</si>
  <si>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</si>
  <si>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</si>
  <si>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1006568611</t>
  </si>
  <si>
    <t>Poznámka k položce:_x000d_
uložení na meziskládku pro zpětné použití</t>
  </si>
  <si>
    <t>"kamenne obrubniky š.150mm" 235+235</t>
  </si>
  <si>
    <t>"kamenne obrubniky š.250mm" 2,5+2,5+6</t>
  </si>
  <si>
    <t>122351104</t>
  </si>
  <si>
    <t>Odkopávky a prokopávky nezapažené strojně v hornině třídy těžitelnosti II skupiny 4 přes 100 do 500 m3</t>
  </si>
  <si>
    <t>m3</t>
  </si>
  <si>
    <t>-1723422531</t>
  </si>
  <si>
    <t>"pro chodník" 0,15*438</t>
  </si>
  <si>
    <t>139001101</t>
  </si>
  <si>
    <t>Příplatek k cenám hloubených vykopávek za ztížení vykopávky v blízkosti podzemního vedení nebo výbušnin pro jakoukoliv třídu horniny</t>
  </si>
  <si>
    <t>-746123994</t>
  </si>
  <si>
    <t>"v blízkosti kořenového systému stromů" 65,7*0,2</t>
  </si>
  <si>
    <t>16265113(R)</t>
  </si>
  <si>
    <t>Vodorovné přemístění výkopku nebo sypaniny po suchu na obvyklém dopravním prostředku, bez naložení výkopku, avšak se složením bez rozhrnutí z horniny třídy těžitelnosti II skupiny 4 a 5 na skládku dle dispozic zhotovitele</t>
  </si>
  <si>
    <t>-908620560</t>
  </si>
  <si>
    <t>65,7-23,5</t>
  </si>
  <si>
    <t>171151103</t>
  </si>
  <si>
    <t>Uložení sypanin do násypů strojně s rozprostřením sypaniny ve vrstvách a s hrubým urovnáním zhutněných z hornin soudržných jakékoliv třídy těžitelnosti</t>
  </si>
  <si>
    <t>387562251</t>
  </si>
  <si>
    <t>"podél obruby" 470*0,05</t>
  </si>
  <si>
    <t>171201231</t>
  </si>
  <si>
    <t>Poplatek za uložení stavebního odpadu na recyklační skládce (skládkovné) zeminy a kamení zatříděného do Katalogu odpadů pod kódem 17 05 04</t>
  </si>
  <si>
    <t>t</t>
  </si>
  <si>
    <t>2070005712</t>
  </si>
  <si>
    <t>42,2*1,8</t>
  </si>
  <si>
    <t>171251201</t>
  </si>
  <si>
    <t>Uložení sypaniny na skládky nebo meziskládky bez hutnění s upravením uložené sypaniny do předepsaného tvaru</t>
  </si>
  <si>
    <t>-639139233</t>
  </si>
  <si>
    <t>42,2</t>
  </si>
  <si>
    <t>181351103</t>
  </si>
  <si>
    <t>Rozprostření a urovnání ornice v rovině nebo ve svahu sklonu do 1:5 strojně při souvislé ploše přes 100 do 500 m2, tl. vrstvy do 200 mm</t>
  </si>
  <si>
    <t>1322849888</t>
  </si>
  <si>
    <t>470*0,5</t>
  </si>
  <si>
    <t>181411131</t>
  </si>
  <si>
    <t>Založení trávníku na půdě předem připravené plochy do 1000 m2 výsevem včetně utažení parkového v rovině nebo na svahu do 1:5</t>
  </si>
  <si>
    <t>1095467624</t>
  </si>
  <si>
    <t>M</t>
  </si>
  <si>
    <t>00572410</t>
  </si>
  <si>
    <t>osivo směs travní parková</t>
  </si>
  <si>
    <t>kg</t>
  </si>
  <si>
    <t>1146270824</t>
  </si>
  <si>
    <t>235*0,02 'Přepočtené koeficientem množství</t>
  </si>
  <si>
    <t>181951114</t>
  </si>
  <si>
    <t>Úprava pláně vyrovnáním výškových rozdílů strojně v hornině třídy těžitelnosti II, skupiny 4 a 5 se zhutněním</t>
  </si>
  <si>
    <t>313332001</t>
  </si>
  <si>
    <t>184818231</t>
  </si>
  <si>
    <t>Ochrana kmene bedněním před poškozením stavebním provozem zřízení včetně odstranění výšky bednění do 2 m průměru kmene do 300 mm</t>
  </si>
  <si>
    <t>kus</t>
  </si>
  <si>
    <t>-527413016</t>
  </si>
  <si>
    <t>184818232</t>
  </si>
  <si>
    <t>Ochrana kmene bedněním před poškozením stavebním provozem zřízení včetně odstranění výšky bednění do 2 m průměru kmene přes 300 do 500 mm</t>
  </si>
  <si>
    <t>-1028865913</t>
  </si>
  <si>
    <t>16</t>
  </si>
  <si>
    <t>184818233</t>
  </si>
  <si>
    <t>Ochrana kmene bedněním před poškozením stavebním provozem zřízení včetně odstranění výšky bednění do 2 m průměru kmene přes 500 do 700 mm</t>
  </si>
  <si>
    <t>-1903857606</t>
  </si>
  <si>
    <t>17</t>
  </si>
  <si>
    <t>184818234</t>
  </si>
  <si>
    <t>Ochrana kmene bedněním před poškozením stavebním provozem zřízení včetně odstranění výšky bednění do 2 m průměru kmene přes 700 do 900 mm</t>
  </si>
  <si>
    <t>1613109107</t>
  </si>
  <si>
    <t>Komunikace pozemní</t>
  </si>
  <si>
    <t>18</t>
  </si>
  <si>
    <t>564931512</t>
  </si>
  <si>
    <t>Podklad nebo podsyp z R-materiálu s rozprostřením a zhutněním plochy přes 100 m2, po zhutnění tl. 100 mm</t>
  </si>
  <si>
    <t>-1675610655</t>
  </si>
  <si>
    <t>"využití R-mat z úseku 0,539-1,468 KSUSV" 2*438</t>
  </si>
  <si>
    <t>19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</si>
  <si>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</si>
  <si>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</si>
  <si>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-169437088</t>
  </si>
  <si>
    <t>"základní" 435</t>
  </si>
  <si>
    <t>"reliefní" 3</t>
  </si>
  <si>
    <t>20</t>
  </si>
  <si>
    <t>59245021</t>
  </si>
  <si>
    <t>dlažba tvar čtverec betonová 200x200x60mm přírodní</t>
  </si>
  <si>
    <t>-1026883245</t>
  </si>
  <si>
    <t>Poznámka k položce:_x000d_
betonová dlažba bez zkosených hran</t>
  </si>
  <si>
    <t>435*1,01 'Přepočtené koeficientem množství</t>
  </si>
  <si>
    <t>59245006</t>
  </si>
  <si>
    <t>dlažba tvar obdélník betonová pro nevidomé 200x100x60mm barevná</t>
  </si>
  <si>
    <t>641353018</t>
  </si>
  <si>
    <t>3*1,01 'Přepočtené koeficientem množství</t>
  </si>
  <si>
    <t>Ostatní konstrukce a práce, bourání</t>
  </si>
  <si>
    <t>22</t>
  </si>
  <si>
    <t>916241213</t>
  </si>
  <si>
    <t>Osazení obrubníku kamenného se zřízením lože, s vyplněním a zatřením spár cementovou maltou stojatého s boční opěrou z betonu prostého, do lože z betonu prostého</t>
  </si>
  <si>
    <t>1399076191</t>
  </si>
  <si>
    <t>Poznámka k položce:_x000d_
použití stáv. obrub</t>
  </si>
  <si>
    <t>470-8</t>
  </si>
  <si>
    <t>23</t>
  </si>
  <si>
    <t>91637121(R)</t>
  </si>
  <si>
    <t>Osazení skrytého zahradního obrubníku z ploché oceli podél kořenového prostoru stromů</t>
  </si>
  <si>
    <t>-782663758</t>
  </si>
  <si>
    <t>4*2</t>
  </si>
  <si>
    <t>24</t>
  </si>
  <si>
    <t>13010240</t>
  </si>
  <si>
    <t>tyč ocelová plochá jakost S235JR (11 375) 60x5mm</t>
  </si>
  <si>
    <t>1862611709</t>
  </si>
  <si>
    <t>8*2,41/1000</t>
  </si>
  <si>
    <t>25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</si>
  <si>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</si>
  <si>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</si>
  <si>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1807328951</t>
  </si>
  <si>
    <t>470+11</t>
  </si>
  <si>
    <t>997</t>
  </si>
  <si>
    <t>Přesun sutě</t>
  </si>
  <si>
    <t>26</t>
  </si>
  <si>
    <t>997013501</t>
  </si>
  <si>
    <t>Odvoz suti a vybouraných hmot na skládku nebo meziskládku se složením, na vzdálenost do 1 km</t>
  </si>
  <si>
    <t>942108996</t>
  </si>
  <si>
    <t>Poznámka k položce:_x000d_
odvoz na skládku dle dispozic zhotovitele</t>
  </si>
  <si>
    <t>"vybouraná dlažba" 111,69</t>
  </si>
  <si>
    <t>27</t>
  </si>
  <si>
    <t>997013509</t>
  </si>
  <si>
    <t>Odvoz suti a vybouraných hmot na skládku nebo meziskládku se složením, na vzdálenost Příplatek k ceně za každý další i započatý 1 km přes 1 km</t>
  </si>
  <si>
    <t>1842717207</t>
  </si>
  <si>
    <t>111,69*9</t>
  </si>
  <si>
    <t>28</t>
  </si>
  <si>
    <t>997013861</t>
  </si>
  <si>
    <t>Poplatek za uložení stavebního odpadu na recyklační skládce (skládkovné) z prostého betonu zatříděného do Katalogu odpadů pod kódem 17 01 01</t>
  </si>
  <si>
    <t>-1878972257</t>
  </si>
  <si>
    <t>111,69</t>
  </si>
  <si>
    <t>998</t>
  </si>
  <si>
    <t>Přesun hmot</t>
  </si>
  <si>
    <t>29</t>
  </si>
  <si>
    <t>998223011</t>
  </si>
  <si>
    <t>Přesun hmot pro pozemní komunikace s krytem dlážděným dopravní vzdálenost do 200 m jakékoliv délky objektu</t>
  </si>
  <si>
    <t>-1176162666</t>
  </si>
  <si>
    <t>101.1 - Chodník ul. Rantířovská - přístupy BD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</si>
  <si>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</si>
  <si>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</si>
  <si>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</si>
  <si>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</si>
  <si>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</si>
  <si>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</si>
  <si>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2140348144</t>
  </si>
  <si>
    <t>11,3+15+18</t>
  </si>
  <si>
    <t>1654586602</t>
  </si>
  <si>
    <t>6,5+6,5+8,5+8,5+9,5+9,5</t>
  </si>
  <si>
    <t>1790979378</t>
  </si>
  <si>
    <t>"pro chodník" 0,15*44,3</t>
  </si>
  <si>
    <t>132351101</t>
  </si>
  <si>
    <t>Hloubení nezapažených rýh šířky do 800 mm strojně s urovnáním dna do předepsaného profilu a spádu v hornině třídy těžitelnosti II skupiny 4 do 20 m3</t>
  </si>
  <si>
    <t>66740485</t>
  </si>
  <si>
    <t>3*0,75*0,8*1,2</t>
  </si>
  <si>
    <t>-259786254</t>
  </si>
  <si>
    <t>4,19</t>
  </si>
  <si>
    <t>1510539152</t>
  </si>
  <si>
    <t>"podél obruby" 49*0,05</t>
  </si>
  <si>
    <t>-959008684</t>
  </si>
  <si>
    <t>4,19*1,8</t>
  </si>
  <si>
    <t>-727217243</t>
  </si>
  <si>
    <t>6,645-2,45</t>
  </si>
  <si>
    <t>174151101</t>
  </si>
  <si>
    <t>Zásyp sypaninou z jakékoliv horniny strojně s uložením výkopku ve vrstvách se zhutněním jam, šachet, rýh nebo kolem objektů v těchto vykopávkách</t>
  </si>
  <si>
    <t>1671739311</t>
  </si>
  <si>
    <t>3*0,75*0,8*0,4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</si>
  <si>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</si>
  <si>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</si>
  <si>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-712735102</t>
  </si>
  <si>
    <t>(3*0,75)*0,8*0,4</t>
  </si>
  <si>
    <t>58337303</t>
  </si>
  <si>
    <t>štěrkopísek frakce 0/8</t>
  </si>
  <si>
    <t>-529560469</t>
  </si>
  <si>
    <t>0,72*2 'Přepočtené koeficientem množství</t>
  </si>
  <si>
    <t>-1773590739</t>
  </si>
  <si>
    <t>49*0,5</t>
  </si>
  <si>
    <t>1016947429</t>
  </si>
  <si>
    <t>-1990556660</t>
  </si>
  <si>
    <t>24,5*0,02 'Přepočtené koeficientem množství</t>
  </si>
  <si>
    <t>-1451817388</t>
  </si>
  <si>
    <t>44,3</t>
  </si>
  <si>
    <t>Vodorovné konstrukce</t>
  </si>
  <si>
    <t>451572111</t>
  </si>
  <si>
    <t>Lože pod potrubí, stoky a drobné objekty v otevřeném výkopu z kameniva drobného těženého 0 až 4 mm</t>
  </si>
  <si>
    <t>294723231</t>
  </si>
  <si>
    <t>3*0,75*0,8*0,1</t>
  </si>
  <si>
    <t>564861111</t>
  </si>
  <si>
    <t>Podklad ze štěrkodrti ŠD s rozprostřením a zhutněním plochy přes 100 m2, po zhutnění tl. 200 mm</t>
  </si>
  <si>
    <t>2137929252</t>
  </si>
  <si>
    <t>-1713793948</t>
  </si>
  <si>
    <t>"základní" 44,3</t>
  </si>
  <si>
    <t>-203465200</t>
  </si>
  <si>
    <t>44,3*1,02 'Přepočtené koeficientem množství</t>
  </si>
  <si>
    <t>Trubní vedení</t>
  </si>
  <si>
    <t>871260310</t>
  </si>
  <si>
    <t>Montáž kanalizačního potrubí z plastů z polypropylenu PP hladkého plnostěnného SN 10 DN 100</t>
  </si>
  <si>
    <t>1643676964</t>
  </si>
  <si>
    <t>3*0,75</t>
  </si>
  <si>
    <t>28617001</t>
  </si>
  <si>
    <t>trubka kanalizační PP plnostěnná třívrstvá DN 100x1000mm SN10</t>
  </si>
  <si>
    <t>2037437687</t>
  </si>
  <si>
    <t>2,25*1,015 'Přepočtené koeficientem množství</t>
  </si>
  <si>
    <t>890411851</t>
  </si>
  <si>
    <t>Bourání šachet a jímek strojně velikosti obestavěného prostoru do 1,5 m3 z prefabrikovaných skruží</t>
  </si>
  <si>
    <t>540925564</t>
  </si>
  <si>
    <t>Poznámka k položce:_x000d_
vč. odvozu a uložení na skládku</t>
  </si>
  <si>
    <t>"vybourání stáv. uličních vpustí" 3*0,35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</si>
  <si>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</si>
  <si>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</si>
  <si>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-338174427</t>
  </si>
  <si>
    <t>49</t>
  </si>
  <si>
    <t>59217016</t>
  </si>
  <si>
    <t>obrubník betonový chodníkový 1000x80x250mm</t>
  </si>
  <si>
    <t>1833087623</t>
  </si>
  <si>
    <t>49*1,02 'Přepočtené koeficientem množství</t>
  </si>
  <si>
    <t>963042819</t>
  </si>
  <si>
    <t>Bourání schodišťových stupňů betonových zhotovených na místě</t>
  </si>
  <si>
    <t>1023927898</t>
  </si>
  <si>
    <t>2*2</t>
  </si>
  <si>
    <t>488445371</t>
  </si>
  <si>
    <t>"vybouraná dlažba+obruby" 11,29+10,04+0,28</t>
  </si>
  <si>
    <t>"vybourané UV" 2,01</t>
  </si>
  <si>
    <t>-2065283376</t>
  </si>
  <si>
    <t>23,62*9</t>
  </si>
  <si>
    <t>282633820</t>
  </si>
  <si>
    <t>23,62</t>
  </si>
  <si>
    <t>-2078675202</t>
  </si>
  <si>
    <t>PSV</t>
  </si>
  <si>
    <t>Práce a dodávky PSV</t>
  </si>
  <si>
    <t>721</t>
  </si>
  <si>
    <t>Zdravotechnika - vnitřní kanalizace</t>
  </si>
  <si>
    <t>30</t>
  </si>
  <si>
    <t>721219621</t>
  </si>
  <si>
    <t>Podlahové vpusti montáž dvorních vtoků ostatních typů DN 110/160</t>
  </si>
  <si>
    <t>-1513686213</t>
  </si>
  <si>
    <t>31</t>
  </si>
  <si>
    <t>59223160</t>
  </si>
  <si>
    <t>vpusť dvorní polymerbetonová B125 300x300mm Zn rošt</t>
  </si>
  <si>
    <t>-2117537704</t>
  </si>
  <si>
    <t>102 - Chodník ul. Rantířovská - část 2</t>
  </si>
  <si>
    <t>Soupis:</t>
  </si>
  <si>
    <t>102 - Vjezdy k RD</t>
  </si>
  <si>
    <t>113106271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</si>
  <si>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</si>
  <si>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-2003662733</t>
  </si>
  <si>
    <t>131,7</t>
  </si>
  <si>
    <t>181252305</t>
  </si>
  <si>
    <t>Úprava pláně na stavbách silnic a dálnic strojně na násypech se zhutněním</t>
  </si>
  <si>
    <t>1510112994</t>
  </si>
  <si>
    <t>-362160300</t>
  </si>
  <si>
    <t>"využití R-mat z úseku 0,539-1,468 KSUSV" 2*(131,7)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</si>
  <si>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</si>
  <si>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</si>
  <si>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1443122907</t>
  </si>
  <si>
    <t>"základní" 25+38</t>
  </si>
  <si>
    <t>"relief" 7,5+12</t>
  </si>
  <si>
    <t>"předláždění vjezdů" 18+31,2</t>
  </si>
  <si>
    <t>59245030</t>
  </si>
  <si>
    <t>dlažba tvar čtverec betonová 200x200x80mm přírodní</t>
  </si>
  <si>
    <t>-161040358</t>
  </si>
  <si>
    <t>25+38</t>
  </si>
  <si>
    <t>59245226</t>
  </si>
  <si>
    <t>dlažba tvar obdélník betonová pro nevidomé 200x100x80mm barevná</t>
  </si>
  <si>
    <t>1952095729</t>
  </si>
  <si>
    <t>7,5+12</t>
  </si>
  <si>
    <t>1490333304</t>
  </si>
  <si>
    <t>"předláždění vjezdů"6*1,5+10*1,5</t>
  </si>
  <si>
    <t>1874444638</t>
  </si>
  <si>
    <t>24*1,02 'Přepočtené koeficientem množství</t>
  </si>
  <si>
    <t>-1048995193</t>
  </si>
  <si>
    <t>"odvoz vybourané dlažby na skládku dle dispozic zhotovitele" 38,85</t>
  </si>
  <si>
    <t>851461300</t>
  </si>
  <si>
    <t>38,85*9</t>
  </si>
  <si>
    <t>-631056848</t>
  </si>
  <si>
    <t>38,85</t>
  </si>
  <si>
    <t>1003731968</t>
  </si>
  <si>
    <t>102.1.A - Chodník ul. Rantířovská - část 2.1 - chodník</t>
  </si>
  <si>
    <t>112101101</t>
  </si>
  <si>
    <t>Odstranění stromů s odřezáním kmene a s odvětvením listnatých, průměru kmene přes 100 do 300 mm</t>
  </si>
  <si>
    <t>1776365431</t>
  </si>
  <si>
    <t>112101121</t>
  </si>
  <si>
    <t>Odstranění stromů s odřezáním kmene a s odvětvením jehličnatých bez odkornění, průměru kmene přes 100 do 300 mm</t>
  </si>
  <si>
    <t>-690591525</t>
  </si>
  <si>
    <t>112251101</t>
  </si>
  <si>
    <t>Odstranění pařezů strojně s jejich vykopáním nebo vytrháním průměru přes 100 do 300 mm</t>
  </si>
  <si>
    <t>1974416114</t>
  </si>
  <si>
    <t>112251102</t>
  </si>
  <si>
    <t>Odstranění pařezů strojně s jejich vykopáním nebo vytrháním průměru přes 300 do 500 mm</t>
  </si>
  <si>
    <t>1944918541</t>
  </si>
  <si>
    <t>113105112</t>
  </si>
  <si>
    <t>Rozebrání dlažeb z lomového kamene s přemístěním hmot na skládku na vzdálenost do 3 m nebo s naložením na dopravní prostředek, kladených na sucho se spárami zalitými cementovou maltou</t>
  </si>
  <si>
    <t>-1254888999</t>
  </si>
  <si>
    <t>3,5</t>
  </si>
  <si>
    <t>-1424519095</t>
  </si>
  <si>
    <t>9+15+17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</si>
  <si>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</si>
  <si>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</si>
  <si>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5491937</t>
  </si>
  <si>
    <t>"vjezd km 0,080" 15</t>
  </si>
  <si>
    <t>44</t>
  </si>
  <si>
    <t>113154112</t>
  </si>
  <si>
    <t>Frézování živičného podkladu nebo krytu s naložením na dopravní prostředek plochy do 500 m2 bez překážek v trase pruhu šířky do 0,5 m, tloušťky vrstvy 40 mm</t>
  </si>
  <si>
    <t>-1342077944</t>
  </si>
  <si>
    <t>"dopojení podél obruby" 9</t>
  </si>
  <si>
    <t>411499829</t>
  </si>
  <si>
    <t>17+9+12+14+13</t>
  </si>
  <si>
    <t>"předláždění vjezdů" 6*1,5</t>
  </si>
  <si>
    <t>121151113</t>
  </si>
  <si>
    <t>Sejmutí ornice strojně při souvislé ploše přes 100 do 500 m2, tl. vrstvy do 200 mm</t>
  </si>
  <si>
    <t>874411693</t>
  </si>
  <si>
    <t>350</t>
  </si>
  <si>
    <t>-624243354</t>
  </si>
  <si>
    <t>"dle kubaturních listů" 47,35</t>
  </si>
  <si>
    <t>122351403</t>
  </si>
  <si>
    <t>Vykopávky v zemnících na suchu strojně zapažených i nezapažených v hornině třídy těžitelnosti II skupiny 4 přes 50 do 100 m3</t>
  </si>
  <si>
    <t>862747414</t>
  </si>
  <si>
    <t>"vhodná zemina do nýsypů" 40,8</t>
  </si>
  <si>
    <t>16220141(R)</t>
  </si>
  <si>
    <t xml:space="preserve">Vodorovné přemístění větví, kmenů nebo pařezů s naložením, složením a dopravou  kmenů stromů listnatých, průměru přes 100 do 300 mm</t>
  </si>
  <si>
    <t>-662468414</t>
  </si>
  <si>
    <t>162201415(R)</t>
  </si>
  <si>
    <t>Vodorovné přemístění větví, kmenů nebo pařezů s naložením, složením a dopravou kmenů stromů jehličnatých, průměru přes 100 do 300 mm</t>
  </si>
  <si>
    <t>-630211278</t>
  </si>
  <si>
    <t>849974870</t>
  </si>
  <si>
    <t>"dovoz vhodné zeminy z deponie" 40,8</t>
  </si>
  <si>
    <t>443369502</t>
  </si>
  <si>
    <t>"dle kubaturních listů" 88,15</t>
  </si>
  <si>
    <t>-1396173537</t>
  </si>
  <si>
    <t>320+32,5+18</t>
  </si>
  <si>
    <t>181351003</t>
  </si>
  <si>
    <t>Rozprostření a urovnání ornice v rovině nebo ve svahu sklonu do 1:5 strojně při souvislé ploše do 100 m2, tl. vrstvy do 200 mm</t>
  </si>
  <si>
    <t>-1045943285</t>
  </si>
  <si>
    <t>184*1</t>
  </si>
  <si>
    <t>181411132</t>
  </si>
  <si>
    <t>Založení trávníku na půdě předem připravené plochy do 1000 m2 výsevem včetně utažení parkového na svahu přes 1:5 do 1:2</t>
  </si>
  <si>
    <t>1886079055</t>
  </si>
  <si>
    <t>673460589</t>
  </si>
  <si>
    <t>184</t>
  </si>
  <si>
    <t>184*0,02 'Přepočtené koeficientem množství</t>
  </si>
  <si>
    <t>183101122</t>
  </si>
  <si>
    <t>Hloubení jamek pro vysazování rostlin v zemině skupiny 1 až 4 bez výměny půdy v rovině nebo na svahu do 1:5, objemu přes 1,00 do 2,00 m3</t>
  </si>
  <si>
    <t>112269509</t>
  </si>
  <si>
    <t>184201111</t>
  </si>
  <si>
    <t>Výsadba stromů bez balu do předem vyhloubené jamky se zalitím v rovině nebo na svahu do 1:5, při výšce kmene do 1,8 m</t>
  </si>
  <si>
    <t>1047485943</t>
  </si>
  <si>
    <t>"přesazení stromů" 2</t>
  </si>
  <si>
    <t>184401112</t>
  </si>
  <si>
    <t>Příprava dřeviny k přesazení v rovině nebo na svahu do 1:5 s balem, při průměru balu přes 0,8 do 1 m</t>
  </si>
  <si>
    <t>430168255</t>
  </si>
  <si>
    <t>184502113</t>
  </si>
  <si>
    <t>Vyzvednutí dřeviny k přesazení s balem v rovině nebo na svahu do 1:5, při průměru balu přes 500 do 600 mm</t>
  </si>
  <si>
    <t>744920243</t>
  </si>
  <si>
    <t>-1514878830</t>
  </si>
  <si>
    <t>"využití R-mat z úseku 0,539-1,468 KSUSV" 2*(314+6)</t>
  </si>
  <si>
    <t>564871111</t>
  </si>
  <si>
    <t>Podklad ze štěrkodrti ŠD s rozprostřením a zhutněním plochy přes 100 m2, po zhutnění tl. 250 mm</t>
  </si>
  <si>
    <t>-822663644</t>
  </si>
  <si>
    <t>32,5</t>
  </si>
  <si>
    <t>"předláždění vjezdů" 18</t>
  </si>
  <si>
    <t>46</t>
  </si>
  <si>
    <t>573231107</t>
  </si>
  <si>
    <t>Postřik spojovací PS bez posypu kamenivem ze silniční emulze, v množství 0,40 kg/m2</t>
  </si>
  <si>
    <t>-978941329</t>
  </si>
  <si>
    <t>Poznámka k položce:_x000d_
PSE PmB</t>
  </si>
  <si>
    <t>47</t>
  </si>
  <si>
    <t>577134141</t>
  </si>
  <si>
    <t>Asfaltový beton vrstva obrusná ACO 11 (ABS) s rozprostřením a se zhutněním z modifikovaného asfaltu v pruhu šířky přes 3 m, po zhutnění tl. 40 mm</t>
  </si>
  <si>
    <t>-46875359</t>
  </si>
  <si>
    <t>-5557721</t>
  </si>
  <si>
    <t>"základní" 314</t>
  </si>
  <si>
    <t>"relief" 6</t>
  </si>
  <si>
    <t>-1492056507</t>
  </si>
  <si>
    <t>314</t>
  </si>
  <si>
    <t>314*1,02 'Přepočtené koeficientem množství</t>
  </si>
  <si>
    <t>1632511115</t>
  </si>
  <si>
    <t>6*1,01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</si>
  <si>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</si>
  <si>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</si>
  <si>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1660408852</t>
  </si>
  <si>
    <t>"100/15/25" 206-26-11</t>
  </si>
  <si>
    <t>"100/15/15" 4+5,5+6+4,5+6</t>
  </si>
  <si>
    <t>"L/P" 11</t>
  </si>
  <si>
    <t>33</t>
  </si>
  <si>
    <t>59217031</t>
  </si>
  <si>
    <t>obrubník betonový silniční 1000x150x250mm</t>
  </si>
  <si>
    <t>185123567</t>
  </si>
  <si>
    <t>169</t>
  </si>
  <si>
    <t>169*1,02 'Přepočtené koeficientem množství</t>
  </si>
  <si>
    <t>34</t>
  </si>
  <si>
    <t>59217032</t>
  </si>
  <si>
    <t>obrubník betonový silniční 1000x150x150mm</t>
  </si>
  <si>
    <t>1784773564</t>
  </si>
  <si>
    <t>26*1,02 'Přepočtené koeficientem množství</t>
  </si>
  <si>
    <t>35</t>
  </si>
  <si>
    <t>59217030</t>
  </si>
  <si>
    <t>obrubník betonový silniční přechodový 1000x150x150-250mm</t>
  </si>
  <si>
    <t>1610692001</t>
  </si>
  <si>
    <t>11*1,02 'Přepočtené koeficientem množství</t>
  </si>
  <si>
    <t>36</t>
  </si>
  <si>
    <t>-1652721049</t>
  </si>
  <si>
    <t>37</t>
  </si>
  <si>
    <t>1940266857</t>
  </si>
  <si>
    <t>184*1,02 'Přepočtené koeficientem množství</t>
  </si>
  <si>
    <t>48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</si>
  <si>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</si>
  <si>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</si>
  <si>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-1749066787</t>
  </si>
  <si>
    <t>38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</si>
  <si>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</si>
  <si>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</si>
  <si>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739676807</t>
  </si>
  <si>
    <t>7+8+7</t>
  </si>
  <si>
    <t>39</t>
  </si>
  <si>
    <t>966008311</t>
  </si>
  <si>
    <t>Bourání trubního propustku s odklizením a uložením vybouraného materiálu na skládku na vzdálenost do 3 m nebo s naložením na dopravní prostředek čela z betonu železového</t>
  </si>
  <si>
    <t>-1470228138</t>
  </si>
  <si>
    <t>3*2*(0,3*2*0,8)</t>
  </si>
  <si>
    <t>40</t>
  </si>
  <si>
    <t>872468885</t>
  </si>
  <si>
    <t>"odvoz přebytku vybouraných živičných vrstev na meziskládku KSUSV" 3,3</t>
  </si>
  <si>
    <t>"odvoz vybouraných potrubí, obrub na skládku dle dispozic zhotovitele" 62,72</t>
  </si>
  <si>
    <t>41</t>
  </si>
  <si>
    <t>-1023730475</t>
  </si>
  <si>
    <t>62,72*9</t>
  </si>
  <si>
    <t>42</t>
  </si>
  <si>
    <t>150698678</t>
  </si>
  <si>
    <t>62,72</t>
  </si>
  <si>
    <t>43</t>
  </si>
  <si>
    <t>872367415</t>
  </si>
  <si>
    <t>102.1.B - Chodník ul. Rantířovská - část 2.1 - zatrubněný příkop</t>
  </si>
  <si>
    <t>132351102</t>
  </si>
  <si>
    <t>Hloubení nezapažených rýh šířky do 800 mm strojně s urovnáním dna do předepsaného profilu a spádu v hornině třídy těžitelnosti II skupiny 4 přes 20 do 50 m3</t>
  </si>
  <si>
    <t>-1626408951</t>
  </si>
  <si>
    <t>(100,4+3)*0,8*1,0</t>
  </si>
  <si>
    <t>151101101</t>
  </si>
  <si>
    <t>Zřízení pažení a rozepření stěn rýh pro podzemní vedení příložné pro jakoukoliv mezerovitost, hloubky do 2 m</t>
  </si>
  <si>
    <t>-274868356</t>
  </si>
  <si>
    <t>(100,4+3)*2*1,0</t>
  </si>
  <si>
    <t>151101111</t>
  </si>
  <si>
    <t>Odstranění pažení a rozepření stěn rýh pro podzemní vedení s uložením materiálu na vzdálenost do 3 m od kraje výkopu příložné, hloubky do 2 m</t>
  </si>
  <si>
    <t>-510746452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</si>
  <si>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</si>
  <si>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</si>
  <si>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-1260672096</t>
  </si>
  <si>
    <t>Poznámka k položce:_x000d_
Na skládku dle dispozic zhotovitele</t>
  </si>
  <si>
    <t>82,72-24,81</t>
  </si>
  <si>
    <t>16217308</t>
  </si>
  <si>
    <t>57,91*1,8</t>
  </si>
  <si>
    <t>1019582741</t>
  </si>
  <si>
    <t>1674624464</t>
  </si>
  <si>
    <t>(100,4+3)*0,8*0,3</t>
  </si>
  <si>
    <t>-149564735</t>
  </si>
  <si>
    <t>(100,4+3)*0,8*0,6</t>
  </si>
  <si>
    <t>-1941861370</t>
  </si>
  <si>
    <t>49,632*2 'Přepočtené koeficientem množství</t>
  </si>
  <si>
    <t>451573111</t>
  </si>
  <si>
    <t>Lože pod potrubí, stoky a drobné objekty v otevřeném výkopu z písku a štěrkopísku do 63 mm</t>
  </si>
  <si>
    <t>-724906835</t>
  </si>
  <si>
    <t>(100,4+3)*0,1*0,8</t>
  </si>
  <si>
    <t>871310320</t>
  </si>
  <si>
    <t>Montáž kanalizačního potrubí z plastů z polypropylenu PP hladkého plnostěnného SN 12 DN 150</t>
  </si>
  <si>
    <t>499284877</t>
  </si>
  <si>
    <t>3*1</t>
  </si>
  <si>
    <t>28617025</t>
  </si>
  <si>
    <t>trubka kanalizační PP plnostěnná třívrstvá DN 150x1000mm SN12</t>
  </si>
  <si>
    <t>1219120740</t>
  </si>
  <si>
    <t>3*1,015 'Přepočtené koeficientem množství</t>
  </si>
  <si>
    <t>871370420</t>
  </si>
  <si>
    <t>Montáž kanalizačního potrubí z plastů z polypropylenu PP korugovaného nebo žebrovaného SN 12 DN 300</t>
  </si>
  <si>
    <t>1591299783</t>
  </si>
  <si>
    <t>100,4</t>
  </si>
  <si>
    <t>28613245</t>
  </si>
  <si>
    <t>trubka drenážní korugovaná sendvičová HD-PE SN 8 perforace 360° pro liniové stavby DN 300</t>
  </si>
  <si>
    <t>1671236025</t>
  </si>
  <si>
    <t>100,4*1,015 'Přepočtené koeficientem množství</t>
  </si>
  <si>
    <t>894812325</t>
  </si>
  <si>
    <t>Revizní a čistící šachta z polypropylenu PP pro hladké trouby DN 600 šachtové dno (DN šachty / DN trubního vedení) DN 600/315 průtočné</t>
  </si>
  <si>
    <t>1707311993</t>
  </si>
  <si>
    <t>894812331</t>
  </si>
  <si>
    <t>Revizní a čistící šachta z polypropylenu PP pro hladké trouby DN 600 roura šachtová korugovaná, světlé hloubky 1 000 mm</t>
  </si>
  <si>
    <t>-267240957</t>
  </si>
  <si>
    <t>894812336</t>
  </si>
  <si>
    <t>Revizní a čistící šachta z polypropylenu PP pro hladké trouby DN 600 šachtové dno (DN šachty / DN trubního vedení) DN 600/315 koncové</t>
  </si>
  <si>
    <t>348161887</t>
  </si>
  <si>
    <t>894812339</t>
  </si>
  <si>
    <t>Revizní a čistící šachta z polypropylenu PP pro hladké trouby DN 600 Příplatek k cenám 2331 - 2334 za uříznutí šachtové roury</t>
  </si>
  <si>
    <t>97838674</t>
  </si>
  <si>
    <t>894812357</t>
  </si>
  <si>
    <t>Revizní a čistící šachta z polypropylenu PP pro hladké trouby DN 600 poklop (mříž) litinový pro třídu zatížení B125 s teleskopickým adaptérem</t>
  </si>
  <si>
    <t>-118544301</t>
  </si>
  <si>
    <t>895941302</t>
  </si>
  <si>
    <t>Osazení vpusti uliční z betonových dílců DN 450 dno s kalištěm</t>
  </si>
  <si>
    <t>481126795</t>
  </si>
  <si>
    <t>59224495</t>
  </si>
  <si>
    <t>vpusť uliční DN 450 kaliště nízké 450/240x50mm</t>
  </si>
  <si>
    <t>-1069255576</t>
  </si>
  <si>
    <t>895941313</t>
  </si>
  <si>
    <t>Osazení vpusti uliční z betonových dílců DN 450 skruž horní 295 mm</t>
  </si>
  <si>
    <t>-506517388</t>
  </si>
  <si>
    <t>59223857</t>
  </si>
  <si>
    <t>skruž betonová horní pro uliční vpusť 450x295x50mm</t>
  </si>
  <si>
    <t>1361211839</t>
  </si>
  <si>
    <t>895941323</t>
  </si>
  <si>
    <t>Osazení vpusti uliční z betonových dílců DN 450 skruž středová 570 mm</t>
  </si>
  <si>
    <t>1170672199</t>
  </si>
  <si>
    <t>59224488</t>
  </si>
  <si>
    <t>skruž betonová středová pro uliční vpusť 450x570x50mm</t>
  </si>
  <si>
    <t>872614387</t>
  </si>
  <si>
    <t>895941332</t>
  </si>
  <si>
    <t>Osazení vpusti uliční z betonových dílců DN 450 skruž průběžná se zápachovou uzávěrkou</t>
  </si>
  <si>
    <t>1855339193</t>
  </si>
  <si>
    <t>59224494</t>
  </si>
  <si>
    <t>skruž betonová průběžná se zápachovou uzávěrkou 200mm PVC pro uliční vpusť 450x645x50mm</t>
  </si>
  <si>
    <t>1026148824</t>
  </si>
  <si>
    <t>895941351</t>
  </si>
  <si>
    <t>Osazení vpusti uliční z betonových dílců DN 500 skruž horní pro čtvercovou vtokovou mříž</t>
  </si>
  <si>
    <t>-1749475215</t>
  </si>
  <si>
    <t>59223864</t>
  </si>
  <si>
    <t>prstenec pro uliční vpusť vyrovnávací betonový 390x60x130mm</t>
  </si>
  <si>
    <t>-1003784079</t>
  </si>
  <si>
    <t>59223875</t>
  </si>
  <si>
    <t>koš nízký pro uliční vpusti žárově Pz plech pro rám 500/500mm</t>
  </si>
  <si>
    <t>-1600385565</t>
  </si>
  <si>
    <t>899204112</t>
  </si>
  <si>
    <t>Osazení mříží litinových včetně rámů a košů na bahno pro třídu zatížení D400, E600</t>
  </si>
  <si>
    <t>1168967065</t>
  </si>
  <si>
    <t>5624104(R)</t>
  </si>
  <si>
    <t>Obrubníková vpusť C250</t>
  </si>
  <si>
    <t>2051196920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</si>
  <si>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</si>
  <si>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</si>
  <si>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51223356</t>
  </si>
  <si>
    <t>102.1.C - Chodník ul. Rantířovská - část 2.1 - přesun stožáru nasvětlení přechodu pro chodce</t>
  </si>
  <si>
    <t xml:space="preserve">    2 - Zakládání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</si>
  <si>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</si>
  <si>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</si>
  <si>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</si>
  <si>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</si>
  <si>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</si>
  <si>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</si>
  <si>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-333184048</t>
  </si>
  <si>
    <t>"patka stožáru" 0,5*0,5*0,8</t>
  </si>
  <si>
    <t>131351100</t>
  </si>
  <si>
    <t>Hloubení nezapažených jam a zářezů strojně s urovnáním dna do předepsaného profilu a spádu v hornině třídy těžitelnosti II skupiny 4 do 20 m3</t>
  </si>
  <si>
    <t>1836864955</t>
  </si>
  <si>
    <t>0,6*0,6*1,2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</si>
  <si>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</si>
  <si>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</si>
  <si>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1380659865</t>
  </si>
  <si>
    <t>0,43</t>
  </si>
  <si>
    <t>-2038563527</t>
  </si>
  <si>
    <t>0,43*1,8</t>
  </si>
  <si>
    <t>1655727095</t>
  </si>
  <si>
    <t>Zakládání</t>
  </si>
  <si>
    <t>275313911</t>
  </si>
  <si>
    <t>Základy z betonu prostého patky a bloky z betonu kamenem neprokládaného tř. C 30/37</t>
  </si>
  <si>
    <t>305472403</t>
  </si>
  <si>
    <t>-950093740</t>
  </si>
  <si>
    <t>"odvoz vybouraných hmot na skládku dle dispozic zhotovitele" 0,48</t>
  </si>
  <si>
    <t>-2080547864</t>
  </si>
  <si>
    <t>0,48*9</t>
  </si>
  <si>
    <t>-32087245</t>
  </si>
  <si>
    <t>0,48</t>
  </si>
  <si>
    <t>Práce a dodávky M</t>
  </si>
  <si>
    <t>22-M</t>
  </si>
  <si>
    <t>Montáže technologických zařízení pro dopravní stavby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</si>
  <si>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</si>
  <si>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</si>
  <si>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64</t>
  </si>
  <si>
    <t>-1726286730</t>
  </si>
  <si>
    <t xml:space="preserve">"přesun stáv. stožáru"  1</t>
  </si>
  <si>
    <t>22096000(R)</t>
  </si>
  <si>
    <t>Montáž stožáru nebo sloupku včetně postavení stožáru, usazení nebo zabetonování základu, zatažení kabelu do stožáru, připojení kabelu, připojení uzemnění příslušenství na stožár výložníku</t>
  </si>
  <si>
    <t>1545539961</t>
  </si>
  <si>
    <t>Poznámka k položce:_x000d_
Dodavatel stavby společně s dodavatelem svítidel provede výpočet osvětlení přechodu v souladu s TKP15 a doměření délky výložníku na stavbě dle skutečné polohy stožáru.</t>
  </si>
  <si>
    <t>228960003</t>
  </si>
  <si>
    <t>Demontáž stožáru nebo sloupku včetně vytažení a odpojení kabelu, odpojení uzemnění a naložení stožáru, bez odstranění základu vyložníkového zapuštěného</t>
  </si>
  <si>
    <t>820735282</t>
  </si>
  <si>
    <t>46-M</t>
  </si>
  <si>
    <t>Zemní práce při extr.mont.pracích</t>
  </si>
  <si>
    <t>469981111</t>
  </si>
  <si>
    <t>Přesun hmot pro pomocné stavební práce při elektromontážích dopravní vzdálenost do 1 000 m</t>
  </si>
  <si>
    <t>-531005997</t>
  </si>
  <si>
    <t>HZS</t>
  </si>
  <si>
    <t>Hodinové zúčtovací sazby</t>
  </si>
  <si>
    <t>HZS4212</t>
  </si>
  <si>
    <t>Hodinové zúčtovací sazby ostatních profesí revizní a kontrolní činnost revizní technik specialista</t>
  </si>
  <si>
    <t>hod</t>
  </si>
  <si>
    <t>512</t>
  </si>
  <si>
    <t>1653487178</t>
  </si>
  <si>
    <t>Poznámka k položce:_x000d_
Výchozí revize včetně vypracování revizní zprávyDLE CSN 33 2000-6</t>
  </si>
  <si>
    <t>102.1.D - Chodník ul. Rantířovská - část 2.1 - palisáda RD 625/25</t>
  </si>
  <si>
    <t xml:space="preserve">    3 - Svislé a kompletní konstrukce</t>
  </si>
  <si>
    <t xml:space="preserve">    711 - Izolace proti vodě, vlhkosti a plynům</t>
  </si>
  <si>
    <t>122351102</t>
  </si>
  <si>
    <t>Odkopávky a prokopávky nezapažené strojně v hornině třídy těžitelnosti II skupiny 4 přes 20 do 50 m3</t>
  </si>
  <si>
    <t>1764622439</t>
  </si>
  <si>
    <t>32*0,95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</si>
  <si>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</si>
  <si>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</si>
  <si>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2096810617</t>
  </si>
  <si>
    <t>"za palisádou" 0,45*32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</si>
  <si>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</si>
  <si>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</si>
  <si>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-922547152</t>
  </si>
  <si>
    <t>32+4</t>
  </si>
  <si>
    <t>Svislé a kompletní konstrukce</t>
  </si>
  <si>
    <t>339921132</t>
  </si>
  <si>
    <t>Osazování palisád betonových v řadě se zabetonováním výšky palisády přes 500 do 1000 mm</t>
  </si>
  <si>
    <t>303079076</t>
  </si>
  <si>
    <t>21+11</t>
  </si>
  <si>
    <t>59228414</t>
  </si>
  <si>
    <t>palisáda betonová tyčová půlkulatá přírodní 175x200x1000mm</t>
  </si>
  <si>
    <t>283320428</t>
  </si>
  <si>
    <t>32*5,715 'Přepočtené koeficientem množství</t>
  </si>
  <si>
    <t>1776483778</t>
  </si>
  <si>
    <t>711</t>
  </si>
  <si>
    <t>Izolace proti vodě, vlhkosti a plynům</t>
  </si>
  <si>
    <t>711161273</t>
  </si>
  <si>
    <t>Provedení izolace proti zemní vlhkosti nopovou fólií na ploše svislé S z nopové fólie</t>
  </si>
  <si>
    <t>696147918</t>
  </si>
  <si>
    <t>32*1,5</t>
  </si>
  <si>
    <t>28323005</t>
  </si>
  <si>
    <t>fólie profilovaná (nopová) drenážní HDPE s výškou nopů 8mm</t>
  </si>
  <si>
    <t>212231396</t>
  </si>
  <si>
    <t>48*1,221 'Přepočtené koeficientem množství</t>
  </si>
  <si>
    <t>102.2.A - Chodník ul. Rantířovská - část 2.2 - chodník</t>
  </si>
  <si>
    <t>-543923680</t>
  </si>
  <si>
    <t>20+21+21+19+18</t>
  </si>
  <si>
    <t>1322454695</t>
  </si>
  <si>
    <t>"dopojení podél obruby" 6</t>
  </si>
  <si>
    <t>191056768</t>
  </si>
  <si>
    <t>18+17+16+20+21+20</t>
  </si>
  <si>
    <t>22298963</t>
  </si>
  <si>
    <t>146</t>
  </si>
  <si>
    <t>710003566</t>
  </si>
  <si>
    <t>"dle kubaturních listů" 11,4</t>
  </si>
  <si>
    <t>-1190337623</t>
  </si>
  <si>
    <t>"vhodná zemina do násypů" 94,1</t>
  </si>
  <si>
    <t>1390493058</t>
  </si>
  <si>
    <t>"dovoz vhodné zeminy z deponie" 94,1</t>
  </si>
  <si>
    <t>73414672</t>
  </si>
  <si>
    <t>"dle kubaturních listů" 105,54</t>
  </si>
  <si>
    <t>1577443957</t>
  </si>
  <si>
    <t>245,5</t>
  </si>
  <si>
    <t>"předláždění vjezdů" 31,5</t>
  </si>
  <si>
    <t>-182544261</t>
  </si>
  <si>
    <t>134*1</t>
  </si>
  <si>
    <t>-1474580573</t>
  </si>
  <si>
    <t>134</t>
  </si>
  <si>
    <t>1956525371</t>
  </si>
  <si>
    <t>134*0,02 'Přepočtené koeficientem množství</t>
  </si>
  <si>
    <t>183102214</t>
  </si>
  <si>
    <t>Hloubení jamek pro vysazování rostlin v zemině skupiny 1 až 4 s výměnou půdy z 50% na svahu přes 1:5 do 1:2, objemu přes 0,05 do 0,125 m3</t>
  </si>
  <si>
    <t>-540939722</t>
  </si>
  <si>
    <t>"náhradní výsadba na par. 1390/11 k.ú. Horní Kosov" 4</t>
  </si>
  <si>
    <t>10321100</t>
  </si>
  <si>
    <t>zahradní substrát pro výsadbu VL</t>
  </si>
  <si>
    <t>416975923</t>
  </si>
  <si>
    <t>4*0,0625 'Přepočtené koeficientem množství</t>
  </si>
  <si>
    <t>184102122</t>
  </si>
  <si>
    <t>Výsadba dřeviny s balem do předem vyhloubené jamky se zalitím na svahu přes 1:5 do 1:2, při průměru balu přes 200 do 300 mm</t>
  </si>
  <si>
    <t>1719959338</t>
  </si>
  <si>
    <t>0265044(R)</t>
  </si>
  <si>
    <t>lípa malolistá/Tilia cordata/ obvod kmínku v 1m min 10-12cm</t>
  </si>
  <si>
    <t>1252790935</t>
  </si>
  <si>
    <t>184215122</t>
  </si>
  <si>
    <t>Ukotvení dřeviny kůly v rovině nebo na svahu do 1:5 dvěma kůly, délky přes 1 do 2 m</t>
  </si>
  <si>
    <t>-1809887588</t>
  </si>
  <si>
    <t>60591253</t>
  </si>
  <si>
    <t>kůl vyvazovací dřevěný impregnovaný D 8cm dl 2m</t>
  </si>
  <si>
    <t>112468685</t>
  </si>
  <si>
    <t>4*2 'Přepočtené koeficientem množství</t>
  </si>
  <si>
    <t>184911422</t>
  </si>
  <si>
    <t>Mulčování vysazených rostlin mulčovací kůrou, tl. do 100 mm na svahu přes 1:5 do 1:2</t>
  </si>
  <si>
    <t>-461806995</t>
  </si>
  <si>
    <t>10391100</t>
  </si>
  <si>
    <t>kůra mulčovací VL</t>
  </si>
  <si>
    <t>-1892387020</t>
  </si>
  <si>
    <t>4*0,103 'Přepočtené koeficientem množství</t>
  </si>
  <si>
    <t>-944781519</t>
  </si>
  <si>
    <t>"využití R-mat z úseku 0,539-1,468 KSUSV" 2*(196+1,5)</t>
  </si>
  <si>
    <t>-495804088</t>
  </si>
  <si>
    <t>37+10</t>
  </si>
  <si>
    <t>45</t>
  </si>
  <si>
    <t>-1327843104</t>
  </si>
  <si>
    <t>1831718458</t>
  </si>
  <si>
    <t>1713097579</t>
  </si>
  <si>
    <t>"základní" 196</t>
  </si>
  <si>
    <t>"relief" 1,5</t>
  </si>
  <si>
    <t>1326392943</t>
  </si>
  <si>
    <t>196*1,02 'Přepočtené koeficientem množství</t>
  </si>
  <si>
    <t>1964777119</t>
  </si>
  <si>
    <t>1,5*1,02 'Přepočtené koeficientem množství</t>
  </si>
  <si>
    <t>890231851</t>
  </si>
  <si>
    <t>Bourání šachet a jímek strojně velikosti obestavěného prostoru přes 1,5 do 3 m3 z prostého betonu</t>
  </si>
  <si>
    <t>1750349124</t>
  </si>
  <si>
    <t>"stávající lapač splavenin v km 0,205" 1,3*2*1</t>
  </si>
  <si>
    <t>899202211</t>
  </si>
  <si>
    <t>Demontáž mříží litinových včetně rámů, hmotnosti jednotlivě přes 50 do 100 Kg</t>
  </si>
  <si>
    <t>-641458813</t>
  </si>
  <si>
    <t>914511111</t>
  </si>
  <si>
    <t>Montáž sloupku dopravních značek délky do 3,5 m do betonového základu</t>
  </si>
  <si>
    <t>-572298376</t>
  </si>
  <si>
    <t>"přesun DZ" 2</t>
  </si>
  <si>
    <t>347319852</t>
  </si>
  <si>
    <t>"100/15/25" 150-30-13</t>
  </si>
  <si>
    <t>"100/15/15" 4+4,5+6,5+5+5+5</t>
  </si>
  <si>
    <t>"L/P" 13</t>
  </si>
  <si>
    <t>-155986748</t>
  </si>
  <si>
    <t>107</t>
  </si>
  <si>
    <t>107*1,02 'Přepočtené koeficientem množství</t>
  </si>
  <si>
    <t>368887542</t>
  </si>
  <si>
    <t>30*1,02 'Přepočtené koeficientem množství</t>
  </si>
  <si>
    <t>-1293785899</t>
  </si>
  <si>
    <t>13*1,02 'Přepočtené koeficientem množství</t>
  </si>
  <si>
    <t>1112008189</t>
  </si>
  <si>
    <t>1709223789</t>
  </si>
  <si>
    <t>134*1,02 'Přepočtené koeficientem množství</t>
  </si>
  <si>
    <t>219384379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</si>
  <si>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</si>
  <si>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</si>
  <si>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287250338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</si>
  <si>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</si>
  <si>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</si>
  <si>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-1563768524</t>
  </si>
  <si>
    <t>27+12+12+12</t>
  </si>
  <si>
    <t>29641225</t>
  </si>
  <si>
    <t>4*2*(0,3*2,5*0,8)</t>
  </si>
  <si>
    <t>1065247799</t>
  </si>
  <si>
    <t>"odvoz vybouraných potrubí, obrub, dlažby na skládku dle dispozic zhotovitele" 194,8</t>
  </si>
  <si>
    <t>-2137434895</t>
  </si>
  <si>
    <t>194,8*9</t>
  </si>
  <si>
    <t>1528665573</t>
  </si>
  <si>
    <t>194,8</t>
  </si>
  <si>
    <t>-1886668095</t>
  </si>
  <si>
    <t>102.2.B - Chodník ul. Rantířovská - část 2.2 - zatrubněný příkop</t>
  </si>
  <si>
    <t>1486310199</t>
  </si>
  <si>
    <t>"bet. práh" 0,25*0,6*2,1</t>
  </si>
  <si>
    <t>-818945010</t>
  </si>
  <si>
    <t>(115+3)*0,8*1,0</t>
  </si>
  <si>
    <t>1848841812</t>
  </si>
  <si>
    <t>(115+3)*2*1,0</t>
  </si>
  <si>
    <t>1639060560</t>
  </si>
  <si>
    <t>-1413572490</t>
  </si>
  <si>
    <t>94,4-28,32</t>
  </si>
  <si>
    <t>-737840169</t>
  </si>
  <si>
    <t>66,08*1,8</t>
  </si>
  <si>
    <t>-955967316</t>
  </si>
  <si>
    <t>1022535578</t>
  </si>
  <si>
    <t>(115+3)*0,8*0,3</t>
  </si>
  <si>
    <t>-1420606620</t>
  </si>
  <si>
    <t>(115+3)*0,8*0,6</t>
  </si>
  <si>
    <t>1917144161</t>
  </si>
  <si>
    <t>56,64*2 'Přepočtené koeficientem množství</t>
  </si>
  <si>
    <t>274313511</t>
  </si>
  <si>
    <t>Základy z betonu prostého pasy betonu kamenem neprokládaného tř. C 12/15</t>
  </si>
  <si>
    <t>-1922904525</t>
  </si>
  <si>
    <t>0,25*0,6*2,1</t>
  </si>
  <si>
    <t>-979002610</t>
  </si>
  <si>
    <t>(115+3)*0,1*0,8</t>
  </si>
  <si>
    <t>452311121</t>
  </si>
  <si>
    <t>Podkladní a zajišťovací konstrukce z betonu prostého v otevřeném výkopu bez zvýšených nároků na prostředí desky pod potrubí, stoky a drobné objekty z betonu tř. C 8/10</t>
  </si>
  <si>
    <t>-717743104</t>
  </si>
  <si>
    <t>"podkladní beton horské vpusti" 1,5*1,3*0,1</t>
  </si>
  <si>
    <t>465511127</t>
  </si>
  <si>
    <t>Dlažba z lomového kamene lomařsky upraveného na sucho s vyklínováním kamenem, s vyplněním spár těženým kamenivem, drnem nebo ornicí s osetím, tl. kamene 200 mm</t>
  </si>
  <si>
    <t>1997574261</t>
  </si>
  <si>
    <t>-1142315081</t>
  </si>
  <si>
    <t>-561443077</t>
  </si>
  <si>
    <t>-1359149288</t>
  </si>
  <si>
    <t>115</t>
  </si>
  <si>
    <t>-728601377</t>
  </si>
  <si>
    <t>115*1,015 'Přepočtené koeficientem množství</t>
  </si>
  <si>
    <t>-606352144</t>
  </si>
  <si>
    <t>-161829021</t>
  </si>
  <si>
    <t>-546616605</t>
  </si>
  <si>
    <t>66391423</t>
  </si>
  <si>
    <t>895931111</t>
  </si>
  <si>
    <t>Vpusti kanalizační horské z betonu prostého tř. C 30/37 velikosti 1200/600 mm</t>
  </si>
  <si>
    <t>-1602792531</t>
  </si>
  <si>
    <t>-1124250587</t>
  </si>
  <si>
    <t>935684088</t>
  </si>
  <si>
    <t>1965839736</t>
  </si>
  <si>
    <t>-1977342850</t>
  </si>
  <si>
    <t>-817452108</t>
  </si>
  <si>
    <t>572193077</t>
  </si>
  <si>
    <t>-1989614030</t>
  </si>
  <si>
    <t>-386487909</t>
  </si>
  <si>
    <t>-1037437591</t>
  </si>
  <si>
    <t>1751048488</t>
  </si>
  <si>
    <t>1684421727</t>
  </si>
  <si>
    <t>899203112</t>
  </si>
  <si>
    <t>Osazení mříží litinových včetně rámů a košů na bahno pro třídu zatížení B125, C250</t>
  </si>
  <si>
    <t>-1553697505</t>
  </si>
  <si>
    <t xml:space="preserve"> "horská vpusť" 1</t>
  </si>
  <si>
    <t>55242332</t>
  </si>
  <si>
    <t>mříž D 400 - plochá 800x800 4-stranný rám</t>
  </si>
  <si>
    <t>-694421181</t>
  </si>
  <si>
    <t>-860069090</t>
  </si>
  <si>
    <t>-572819635</t>
  </si>
  <si>
    <t>-226477802</t>
  </si>
  <si>
    <t>102.1 - Chodník ul. Rantířovská - část 2 - rozšíření silnice III/01945</t>
  </si>
  <si>
    <t>122452204</t>
  </si>
  <si>
    <t>Odkopávky a prokopávky nezapažené pro silnice a dálnice strojně v hornině třídy těžitelnosti II přes 100 do 500 m3</t>
  </si>
  <si>
    <t>-137026991</t>
  </si>
  <si>
    <t>"pro rozšíření" (85+70)*0,67</t>
  </si>
  <si>
    <t>1804731110</t>
  </si>
  <si>
    <t>103,85</t>
  </si>
  <si>
    <t>1841195358</t>
  </si>
  <si>
    <t>103,85*1,8</t>
  </si>
  <si>
    <t>1649557989</t>
  </si>
  <si>
    <t>181913112</t>
  </si>
  <si>
    <t>Úprava pláně vyrovnáním výškových rozdílů ručně v hornině třídy těžitelnosti II skupiny 4 se zhutněním</t>
  </si>
  <si>
    <t>-453958726</t>
  </si>
  <si>
    <t>85+70</t>
  </si>
  <si>
    <t>564871116</t>
  </si>
  <si>
    <t>Podklad ze štěrkodrti ŠD s rozprostřením a zhutněním plochy přes 100 m2, po zhutnění tl. 300 mm</t>
  </si>
  <si>
    <t>-1825878417</t>
  </si>
  <si>
    <t>564931412</t>
  </si>
  <si>
    <t>Podklad nebo podsyp z asfaltového recyklátu s rozprostřením a zhutněním plochy přes 100 m2, po zhutnění tl. 100 mm</t>
  </si>
  <si>
    <t>-197203742</t>
  </si>
  <si>
    <t>Poznámka k položce:_x000d_
Uložení zpět pro zpětné využití k recyklaci za studena na místě_x000d_
(celková tl. 250mm)</t>
  </si>
  <si>
    <t>564951413</t>
  </si>
  <si>
    <t>Podklad nebo podsyp z asfaltového recyklátu s rozprostřením a zhutněním plochy přes 100 m2, po zhutnění tl. 150 mm</t>
  </si>
  <si>
    <t>438564859</t>
  </si>
  <si>
    <t>567532121</t>
  </si>
  <si>
    <t>Recyklace podkladní vrstvy za studena na místě promísení rozpojené směsi s kamenivem a pojivem (materiál ve specifikaci) s rozhrnutím, zhutněním a vlhčením plochy přes 1 000 do 3 000 m2, tloušťky po zhutnění přes 200 do 220 mm</t>
  </si>
  <si>
    <t>-853300381</t>
  </si>
  <si>
    <t>155</t>
  </si>
  <si>
    <t>58522110</t>
  </si>
  <si>
    <t>cement portlandský směsný CEM II 42,5MPa</t>
  </si>
  <si>
    <t>1932359293</t>
  </si>
  <si>
    <t>155*0,25*116,2"(kg/m3)"/1000</t>
  </si>
  <si>
    <t>11162540</t>
  </si>
  <si>
    <t>emulze asfaltová obalovací pro použití za studena</t>
  </si>
  <si>
    <t>577204564</t>
  </si>
  <si>
    <t>Poznámka k položce:_x000d_
Pro vrstvu recyklace za studena lze predikovat složení RS CA kvalifikovaným_x000d_
odhadem. Pro dávkování pojiv musí být dodrženy požadavky ČSN 73 6147_x000d_
Lze predikovat: 2,0 % ve zbytkovém množství_x000d_
asfaltové emulze</t>
  </si>
  <si>
    <t>155*0,25*46,5"(kg/m3)"/1000</t>
  </si>
  <si>
    <t>573191111</t>
  </si>
  <si>
    <t>Postřik infiltrační kationaktivní emulzí v množství 1,00 kg/m2</t>
  </si>
  <si>
    <t>194533887</t>
  </si>
  <si>
    <t>Poznámka k položce:_x000d_
PIA</t>
  </si>
  <si>
    <t>116189140</t>
  </si>
  <si>
    <t>727333194</t>
  </si>
  <si>
    <t>577176141</t>
  </si>
  <si>
    <t>Asfaltový beton vrstva ložní ACL 22 (ABVH) s rozprostřením a zhutněním z modifikovaného asfaltu v pruhu šířky přes 3 m, po zhutnění tl. 80 mm</t>
  </si>
  <si>
    <t>1833048841</t>
  </si>
  <si>
    <t>997221551</t>
  </si>
  <si>
    <t>Vodorovná doprava suti bez naložení, ale se složením a s hrubým urovnáním ze sypkých materiálů, na vzdálenost do 1 km</t>
  </si>
  <si>
    <t>-162688871</t>
  </si>
  <si>
    <t xml:space="preserve">"zpět z meziskládky KSUSV"  </t>
  </si>
  <si>
    <t>(85+70)*0,25*2,4</t>
  </si>
  <si>
    <t>997221559</t>
  </si>
  <si>
    <t>Vodorovná doprava suti bez naložení, ale se složením a s hrubým urovnáním Příplatek k ceně za každý další i započatý 1 km přes 1 km</t>
  </si>
  <si>
    <t>-1575000565</t>
  </si>
  <si>
    <t>93*9</t>
  </si>
  <si>
    <t>997221611</t>
  </si>
  <si>
    <t>Nakládání na dopravní prostředky pro vodorovnou dopravu suti</t>
  </si>
  <si>
    <t>-1017798151</t>
  </si>
  <si>
    <t>"R-mat z meziskládky KSUSV" (85+70)*0,25*2,4</t>
  </si>
  <si>
    <t>998225111</t>
  </si>
  <si>
    <t>Přesun hmot pro komunikace s krytem z kameniva, monolitickým betonovým nebo živičným dopravní vzdálenost do 200 m jakékoliv délky objektu</t>
  </si>
  <si>
    <t>-713203920</t>
  </si>
  <si>
    <t>104 - Zastávka VDV Jasmínová</t>
  </si>
  <si>
    <t>121151103</t>
  </si>
  <si>
    <t>Sejmutí ornice strojně při souvislé ploše do 100 m2, tl. vrstvy do 200 mm</t>
  </si>
  <si>
    <t>-1350218900</t>
  </si>
  <si>
    <t>90</t>
  </si>
  <si>
    <t>1985781279</t>
  </si>
  <si>
    <t>62,</t>
  </si>
  <si>
    <t>181411151</t>
  </si>
  <si>
    <t>Založení trávníku na půdě předem připravené plochy do 1000 m2 předpěstovaným travním kobercem parkového v rovině nebo na svahu do 1:5</t>
  </si>
  <si>
    <t>-1438929680</t>
  </si>
  <si>
    <t>-1540714683</t>
  </si>
  <si>
    <t>90*0,015 'Přepočtené koeficientem množství</t>
  </si>
  <si>
    <t>-378558299</t>
  </si>
  <si>
    <t>88,3</t>
  </si>
  <si>
    <t>182351023</t>
  </si>
  <si>
    <t>Rozprostření a urovnání ornice ve svahu sklonu přes 1:5 strojně při souvislé ploše do 100 m2, tl. vrstvy do 200 mm</t>
  </si>
  <si>
    <t>-1196770251</t>
  </si>
  <si>
    <t>-571691201</t>
  </si>
  <si>
    <t>"využití R-mat z úseku 0,539-1,468 KSUSV" 2*97,3</t>
  </si>
  <si>
    <t>435053877</t>
  </si>
  <si>
    <t>"základní" 75</t>
  </si>
  <si>
    <t>"reliefní" 5,5</t>
  </si>
  <si>
    <t>"kontrastní pás" 2*13*0,3</t>
  </si>
  <si>
    <t>1587717942</t>
  </si>
  <si>
    <t>(75)*1,02</t>
  </si>
  <si>
    <t>706345890</t>
  </si>
  <si>
    <t>5,3*1,02</t>
  </si>
  <si>
    <t>59245263</t>
  </si>
  <si>
    <t>dlažba tvar čtverec betonová 200x200x60mm barevná</t>
  </si>
  <si>
    <t>1795753963</t>
  </si>
  <si>
    <t>7,8*1,02</t>
  </si>
  <si>
    <t>914111112</t>
  </si>
  <si>
    <t>Montáž svislé dopravní značky základní velikosti do 1 m2 páskováním na sloupy</t>
  </si>
  <si>
    <t>632958975</t>
  </si>
  <si>
    <t>40445643</t>
  </si>
  <si>
    <t>informativní značky jiné IJ1-IJ3, IJ4c-IJ16 500x700mm</t>
  </si>
  <si>
    <t>1216151442</t>
  </si>
  <si>
    <t>-84630143</t>
  </si>
  <si>
    <t>"přemístění P2+E2b" 1</t>
  </si>
  <si>
    <t>40445225</t>
  </si>
  <si>
    <t>sloupek pro dopravní značku Zn D 60mm v 3,5m</t>
  </si>
  <si>
    <t>1452715088</t>
  </si>
  <si>
    <t>40445240</t>
  </si>
  <si>
    <t>patka pro sloupek Al D 60mm</t>
  </si>
  <si>
    <t>121520762</t>
  </si>
  <si>
    <t>40445253</t>
  </si>
  <si>
    <t>víčko plastové na sloupek D 60mm</t>
  </si>
  <si>
    <t>-1036626688</t>
  </si>
  <si>
    <t>915131111</t>
  </si>
  <si>
    <t>Vodorovné dopravní značení stříkané barvou přechody pro chodce, šipky, symboly bílé základní</t>
  </si>
  <si>
    <t>-36309462</t>
  </si>
  <si>
    <t>3*6,5/2</t>
  </si>
  <si>
    <t>915131111.1</t>
  </si>
  <si>
    <t>CS ÚRS 2022 02</t>
  </si>
  <si>
    <t>300526646</t>
  </si>
  <si>
    <t>"V11a" 2*0,125*53</t>
  </si>
  <si>
    <t>"nápis BUS" 12*2,5</t>
  </si>
  <si>
    <t>965239879</t>
  </si>
  <si>
    <t>38+15</t>
  </si>
  <si>
    <t>-11239175</t>
  </si>
  <si>
    <t>48*1,02 'Přepočtené koeficientem množství</t>
  </si>
  <si>
    <t>59217028</t>
  </si>
  <si>
    <t>obrubník betonový silniční nájezdový 500x150x150mm</t>
  </si>
  <si>
    <t>495429010</t>
  </si>
  <si>
    <t>3*1,02 'Přepočtené koeficientem množství</t>
  </si>
  <si>
    <t>-221123085</t>
  </si>
  <si>
    <t>2*1,02 'Přepočtené koeficientem množství</t>
  </si>
  <si>
    <t>727644263</t>
  </si>
  <si>
    <t>50</t>
  </si>
  <si>
    <t>-1009175892</t>
  </si>
  <si>
    <t>50*1,02 'Přepočtené koeficientem množství</t>
  </si>
  <si>
    <t>916431112</t>
  </si>
  <si>
    <t>Osazení betonového bezbariérového obrubníku s ložem betonovým tl. 150 mm úložná šířka do 400 mm s boční opěrou</t>
  </si>
  <si>
    <t>1237778887</t>
  </si>
  <si>
    <t>"zastávkový obrubník" 2*13</t>
  </si>
  <si>
    <t>59217040</t>
  </si>
  <si>
    <t>obrubník betonový bezbariérový náběhový</t>
  </si>
  <si>
    <t>-1307317745</t>
  </si>
  <si>
    <t>4*1,02 'Přepočtené koeficientem množství</t>
  </si>
  <si>
    <t>59217041</t>
  </si>
  <si>
    <t>obrubník betonový bezbariérový přímý</t>
  </si>
  <si>
    <t>1868312101</t>
  </si>
  <si>
    <t>22*1,02 'Přepočtené koeficientem množství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</si>
  <si>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</si>
  <si>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</si>
  <si>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2085433905</t>
  </si>
  <si>
    <t>12+5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</si>
  <si>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</si>
  <si>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</si>
  <si>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23987198</t>
  </si>
  <si>
    <t>"P2+E2b" 1</t>
  </si>
  <si>
    <t>-1579323235</t>
  </si>
  <si>
    <t>104.0 - Chodník propojení do ul. Jasmínová</t>
  </si>
  <si>
    <t>122351101</t>
  </si>
  <si>
    <t>Odkopávky a prokopávky nezapažené strojně v hornině třídy těžitelnosti II skupiny 4 do 20 m3</t>
  </si>
  <si>
    <t>1503106161</t>
  </si>
  <si>
    <t>9*0,2</t>
  </si>
  <si>
    <t>1066261727</t>
  </si>
  <si>
    <t>1055669828</t>
  </si>
  <si>
    <t>"využití R-mat z úseku 0,539-1,468 KSUSV" 2*9</t>
  </si>
  <si>
    <t>337462945</t>
  </si>
  <si>
    <t>"základní" 9</t>
  </si>
  <si>
    <t>1803515346</t>
  </si>
  <si>
    <t>9*1,02 'Přepočtené koeficientem množství</t>
  </si>
  <si>
    <t>-1689285556</t>
  </si>
  <si>
    <t>-1719340295</t>
  </si>
  <si>
    <t>1660544005</t>
  </si>
  <si>
    <t>104.1 - Nasvětlení přechodu zastávka VDV</t>
  </si>
  <si>
    <t xml:space="preserve"> </t>
  </si>
  <si>
    <t>PROfi Jihlava</t>
  </si>
  <si>
    <t>D1 - Elektromontáže</t>
  </si>
  <si>
    <t>D2 - Elektromontáže - celkem</t>
  </si>
  <si>
    <t>D3 - Zemní práce</t>
  </si>
  <si>
    <t>D4 - Zemní práce - celkem</t>
  </si>
  <si>
    <t>D1</t>
  </si>
  <si>
    <t>Elektromontáže</t>
  </si>
  <si>
    <t>7004-8076</t>
  </si>
  <si>
    <t>CYKY-J 4x10 mm2 , volně</t>
  </si>
  <si>
    <t>1124-22</t>
  </si>
  <si>
    <t>CYKY 3x1.5 mm2, volně</t>
  </si>
  <si>
    <t>7004-10002</t>
  </si>
  <si>
    <t>4x10 mm2</t>
  </si>
  <si>
    <t>ks</t>
  </si>
  <si>
    <t>1261-84</t>
  </si>
  <si>
    <t>Přechodové svítidlo Svítidlo přechodové- asymetrické- LED - BGP75W, 5000lm, IP66</t>
  </si>
  <si>
    <t>1157-477</t>
  </si>
  <si>
    <t>recyklační poplatek za svítidlo</t>
  </si>
  <si>
    <t>1261-64</t>
  </si>
  <si>
    <t>Stožár vetknutý, silniční - přechodový, zesílený kruhového průřezu, pro kolmý výložník, 6m nad terén, 1,5m zapuštěný pod terén, zemní část opatřená plastovým potahem, nadzemní část opatřena reflexními polepy, nátěr šedé barvy DB 702S</t>
  </si>
  <si>
    <t>1261-77</t>
  </si>
  <si>
    <t>trubkový výložník, l= do 3,5m, reflexní polepy, žárově zinkovaný, nátěr šedé barvy DB 702S, doměření na místě</t>
  </si>
  <si>
    <t>1042-546</t>
  </si>
  <si>
    <t>SV SV 6.16.4 - průchozí s pojistkou</t>
  </si>
  <si>
    <t>1042-554</t>
  </si>
  <si>
    <t>SV 9.16.4 Stožárová výzbroj</t>
  </si>
  <si>
    <t>1059-3</t>
  </si>
  <si>
    <t>RSP4-trubičková, 6A,char.normální</t>
  </si>
  <si>
    <t>1123-7102</t>
  </si>
  <si>
    <t>KF 09063_AA TRUBKA DVOUPL. KOPOFLEX</t>
  </si>
  <si>
    <t>1244-8</t>
  </si>
  <si>
    <t>FeZn30x4 (0,95 kg/m), volně</t>
  </si>
  <si>
    <t>1244-3</t>
  </si>
  <si>
    <t>FeZn-D10 (0,62kg/m), volně</t>
  </si>
  <si>
    <t>1127-162</t>
  </si>
  <si>
    <t>SP01 připojovací</t>
  </si>
  <si>
    <t>1127-85</t>
  </si>
  <si>
    <t>SR03 zemnící pásek - drát</t>
  </si>
  <si>
    <t>1244-88</t>
  </si>
  <si>
    <t>SR 2a svorka páska-páska M6</t>
  </si>
  <si>
    <t>9999-839</t>
  </si>
  <si>
    <t>Štítek pro označení svodu</t>
  </si>
  <si>
    <t>1124-7</t>
  </si>
  <si>
    <t>CY 6 mm2,zž, volně</t>
  </si>
  <si>
    <t>9999-1291</t>
  </si>
  <si>
    <t>Dokončovací práce - napojení nových rozvodů na stávající</t>
  </si>
  <si>
    <t>9999-1288</t>
  </si>
  <si>
    <t>Zkusebni provoz - provozní zkouška osvětlení po kompletaci, měření osvětlení v rozsahu dle požadavku TKP15 a správce osvětlení, protokol o měření</t>
  </si>
  <si>
    <t>9999-1295</t>
  </si>
  <si>
    <t>jeřáb - montáž stožáru - 2hod/ks</t>
  </si>
  <si>
    <t>9999-1295.1</t>
  </si>
  <si>
    <t>přesun jeřábu</t>
  </si>
  <si>
    <t>km</t>
  </si>
  <si>
    <t>9999-1295.2</t>
  </si>
  <si>
    <t>vysokozdvižná plošina - montáž svítidla a výložníku na stožár, montáž skříně na stožár - 2 hod/ks</t>
  </si>
  <si>
    <t>9999-1295.3</t>
  </si>
  <si>
    <t>přesun vysokozdvižné plošiny</t>
  </si>
  <si>
    <t>9999-1298</t>
  </si>
  <si>
    <t>Revizni technik - výchozí revize, vypracování revizní zprávy</t>
  </si>
  <si>
    <t>9999-1298.1</t>
  </si>
  <si>
    <t>geodetické zaměření skut- provedení - intravilán</t>
  </si>
  <si>
    <t>52</t>
  </si>
  <si>
    <t>9999-1298.2</t>
  </si>
  <si>
    <t>mapování - doplnění digit. mapy - intravilán</t>
  </si>
  <si>
    <t>54</t>
  </si>
  <si>
    <t>Poznámka k položce:_x000d_
Podružný materiál</t>
  </si>
  <si>
    <t>D2</t>
  </si>
  <si>
    <t>Elektromontáže - celkem</t>
  </si>
  <si>
    <t>D3</t>
  </si>
  <si>
    <t>9999-890</t>
  </si>
  <si>
    <t>Kabelové vedení v zastaveném prostoru</t>
  </si>
  <si>
    <t>56</t>
  </si>
  <si>
    <t>9999-946</t>
  </si>
  <si>
    <t>Zemina třídy 4,ručně</t>
  </si>
  <si>
    <t>58</t>
  </si>
  <si>
    <t>9999-976</t>
  </si>
  <si>
    <t>D 300x1500 mm</t>
  </si>
  <si>
    <t>60</t>
  </si>
  <si>
    <t>9999-961</t>
  </si>
  <si>
    <t>Do rostlé zeminy bez bednění</t>
  </si>
  <si>
    <t>62</t>
  </si>
  <si>
    <t>9999-983</t>
  </si>
  <si>
    <t>V zemine třídy 3-4</t>
  </si>
  <si>
    <t>9999-1002</t>
  </si>
  <si>
    <t>Zemina třídy 4, šíře 350mm,hloubka 800mm</t>
  </si>
  <si>
    <t>66</t>
  </si>
  <si>
    <t>9999-1073</t>
  </si>
  <si>
    <t>Z kopaného písku, bez zakrytí, šíře do 65cm,tloušťka 10cm</t>
  </si>
  <si>
    <t>68</t>
  </si>
  <si>
    <t>9999-1119</t>
  </si>
  <si>
    <t>Šířka 33cm</t>
  </si>
  <si>
    <t>70</t>
  </si>
  <si>
    <t>9999-1182</t>
  </si>
  <si>
    <t>72</t>
  </si>
  <si>
    <t>9999-935</t>
  </si>
  <si>
    <t>Zemina třídy 5,ručně</t>
  </si>
  <si>
    <t>74</t>
  </si>
  <si>
    <t>9999-1059</t>
  </si>
  <si>
    <t>Šíře do 200cm,hloubka do 2m</t>
  </si>
  <si>
    <t>76</t>
  </si>
  <si>
    <t>9999-1065</t>
  </si>
  <si>
    <t>78</t>
  </si>
  <si>
    <t>9999-984</t>
  </si>
  <si>
    <t>V zemine třídy 5-7</t>
  </si>
  <si>
    <t>80</t>
  </si>
  <si>
    <t>9999-1139</t>
  </si>
  <si>
    <t>trubka HDPE110, určená k protlačování</t>
  </si>
  <si>
    <t>82</t>
  </si>
  <si>
    <t>9999-1196</t>
  </si>
  <si>
    <t>Provizorní úprava terénu v zemina třídy 4</t>
  </si>
  <si>
    <t>84</t>
  </si>
  <si>
    <t>9999-1186</t>
  </si>
  <si>
    <t>odvoz zeminy a suti na skládku, včetně poplatku za uložení</t>
  </si>
  <si>
    <t>86</t>
  </si>
  <si>
    <t>D4</t>
  </si>
  <si>
    <t>Zemní práce - celkem</t>
  </si>
  <si>
    <t>141720015</t>
  </si>
  <si>
    <t>Neřízený zemní protlak v hornině třídy těžitelnosti I a II, skupiny 3 a 4 průměru protlaku přes 90 do 110 mm</t>
  </si>
  <si>
    <t>1404158284</t>
  </si>
  <si>
    <t>301 - Přeložka vodovodu</t>
  </si>
  <si>
    <t>301.1 - Přeložka vodovodu TLT DN300</t>
  </si>
  <si>
    <t>22221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</si>
  <si>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</si>
  <si>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</si>
  <si>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-182378299</t>
  </si>
  <si>
    <t>Poznámka k položce:_x000d_
odvou a uložení na meziskládku KSUSV</t>
  </si>
  <si>
    <t>2*(54+12+2)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</si>
  <si>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</si>
  <si>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</si>
  <si>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1035154152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</si>
  <si>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</si>
  <si>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</si>
  <si>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-336407744</t>
  </si>
  <si>
    <t>132254204</t>
  </si>
  <si>
    <t>Hloubení zapažených rýh šířky přes 800 do 2 000 mm strojně s urovnáním dna do předepsaného profilu a spádu v hornině třídy těžitelnosti I skupiny 3 přes 100 do 500 m3</t>
  </si>
  <si>
    <t>-1582474618</t>
  </si>
  <si>
    <t>"v trase stáv. vodovodu"</t>
  </si>
  <si>
    <t>54*1,25*1,3</t>
  </si>
  <si>
    <t>12*1,0*1,3</t>
  </si>
  <si>
    <t>9*0,8*1,3</t>
  </si>
  <si>
    <t>45164801</t>
  </si>
  <si>
    <t>2*1,5*(54+12+9)</t>
  </si>
  <si>
    <t>-58472710</t>
  </si>
  <si>
    <t>-181329476</t>
  </si>
  <si>
    <t>112,71-75,12</t>
  </si>
  <si>
    <t>171201221</t>
  </si>
  <si>
    <t>Poplatek za uložení stavebního odpadu na skládce (skládkovné) zeminy a kamení zatříděného do Katalogu odpadů pod kódem 17 05 04</t>
  </si>
  <si>
    <t>-677930074</t>
  </si>
  <si>
    <t>37,59*1,8 'Přepočtené koeficientem množství</t>
  </si>
  <si>
    <t>-481359371</t>
  </si>
  <si>
    <t>2020515188</t>
  </si>
  <si>
    <t>12*1*1,1</t>
  </si>
  <si>
    <t>9*0,8*1,1</t>
  </si>
  <si>
    <t>54*1,25*0,8</t>
  </si>
  <si>
    <t>1021913240</t>
  </si>
  <si>
    <t>54*1,25*0,6-3,81</t>
  </si>
  <si>
    <t>-353818739</t>
  </si>
  <si>
    <t>36,69*2 'Přepočtené koeficientem množství</t>
  </si>
  <si>
    <t>801059909</t>
  </si>
  <si>
    <t>54*1,25*0,1</t>
  </si>
  <si>
    <t>452313131</t>
  </si>
  <si>
    <t>Podkladní a zajišťovací konstrukce z betonu prostého v otevřeném výkopu bez zvýšených nároků na prostředí bloky pro potrubí z betonu tř. C 12/15</t>
  </si>
  <si>
    <t>972057609</t>
  </si>
  <si>
    <t>0,67*0,67*0,67*4</t>
  </si>
  <si>
    <t>564851011</t>
  </si>
  <si>
    <t>Podklad ze štěrkodrti ŠD s rozprostřením a zhutněním plochy jednotlivě do 100 m2, po zhutnění tl. 150 mm</t>
  </si>
  <si>
    <t>-1969274204</t>
  </si>
  <si>
    <t>54*1,25</t>
  </si>
  <si>
    <t>12*1</t>
  </si>
  <si>
    <t>2*0,8</t>
  </si>
  <si>
    <t>564871011</t>
  </si>
  <si>
    <t>Podklad ze štěrkodrti ŠD s rozprostřením a zhutněním plochy jednotlivě do 100 m2, po zhutnění tl. 250 mm</t>
  </si>
  <si>
    <t>703507943</t>
  </si>
  <si>
    <t>565135111</t>
  </si>
  <si>
    <t>Asfaltový beton vrstva podkladní ACP 16 (obalované kamenivo střednězrnné - OKS) s rozprostřením a zhutněním v pruhu šířky přes 1,5 do 3 m, po zhutnění tl. 50 mm</t>
  </si>
  <si>
    <t>-1715208801</t>
  </si>
  <si>
    <t>81,1</t>
  </si>
  <si>
    <t>573111113</t>
  </si>
  <si>
    <t>Postřik infiltrační PI z asfaltu silničního s posypem kamenivem, v množství 1,50 kg/m2</t>
  </si>
  <si>
    <t>739019356</t>
  </si>
  <si>
    <t>850311811</t>
  </si>
  <si>
    <t>Bourání stávajícího potrubí z trub litinových hrdlových nebo přírubových v otevřeném výkopu DN do 150</t>
  </si>
  <si>
    <t>-1572556903</t>
  </si>
  <si>
    <t>"stáv. potrubí ul. Lípová" 12</t>
  </si>
  <si>
    <t>850391811</t>
  </si>
  <si>
    <t>Bourání stávajícího potrubí z trub litinových hrdlových nebo přírubových v otevřeném výkopu DN přes 250 do 400</t>
  </si>
  <si>
    <t>-153475077</t>
  </si>
  <si>
    <t>851371131</t>
  </si>
  <si>
    <t>Montáž potrubí z trub litinových tlakových hrdlových v otevřeném výkopu s integrovaným těsněním DN 300</t>
  </si>
  <si>
    <t>-1691830481</t>
  </si>
  <si>
    <t>55253006</t>
  </si>
  <si>
    <t>trouba vodovodní litinová hrdlová Pz dl 6m DN 300</t>
  </si>
  <si>
    <t>1461714270</t>
  </si>
  <si>
    <t>54*1,01 'Přepočtené koeficientem množství</t>
  </si>
  <si>
    <t>857241131</t>
  </si>
  <si>
    <t>Montáž litinových tvarovek na potrubí litinovém tlakovém jednoosých na potrubí z trub hrdlových v otevřeném výkopu, kanálu nebo v šachtě s integrovaným těsněním DN 80</t>
  </si>
  <si>
    <t>-977786908</t>
  </si>
  <si>
    <t>55253892</t>
  </si>
  <si>
    <t>tvarovka přírubová s hrdlem z tvárné litiny,práškový epoxid tl 250µm EU-kus dl 130mm DN 80</t>
  </si>
  <si>
    <t>857242122</t>
  </si>
  <si>
    <t>Montáž litinových tvarovek na potrubí litinovém tlakovém jednoosých na potrubí z trub přírubových v otevřeném výkopu, kanálu nebo v šachtě DN 80</t>
  </si>
  <si>
    <t>581653742</t>
  </si>
  <si>
    <t>55253660</t>
  </si>
  <si>
    <t>příruba zaslepovací litinová vodovodní PN10/40 X-kus DN 80</t>
  </si>
  <si>
    <t>-111763048</t>
  </si>
  <si>
    <t>55253235</t>
  </si>
  <si>
    <t>tvarovka přírubová litinová vodovodní PN10/16 DN 80 dl 200mm</t>
  </si>
  <si>
    <t>-887946041</t>
  </si>
  <si>
    <t>55254047</t>
  </si>
  <si>
    <t>koleno 90° s patkou přírubové litinové vodovodní N-kus PN10/40 DN 80</t>
  </si>
  <si>
    <t>18541858</t>
  </si>
  <si>
    <t>857244122</t>
  </si>
  <si>
    <t>Montáž litinových tvarovek na potrubí litinovém tlakovém odbočných na potrubí z trub přírubových v otevřeném výkopu, kanálu nebo v šachtě DN 80</t>
  </si>
  <si>
    <t>1786745566</t>
  </si>
  <si>
    <t>55253510</t>
  </si>
  <si>
    <t>tvarovka přírubová litinová vodovodní s přírubovou odbočkou PN10/40 T-kus DN 80/80</t>
  </si>
  <si>
    <t>267046582</t>
  </si>
  <si>
    <t>857371131</t>
  </si>
  <si>
    <t>Montáž litinových tvarovek na potrubí litinovém tlakovém jednoosých na potrubí z trub hrdlových v otevřeném výkopu, kanálu nebo v šachtě s integrovaným těsněním DN 300</t>
  </si>
  <si>
    <t>-1268573240</t>
  </si>
  <si>
    <t>55253898</t>
  </si>
  <si>
    <t>tvarovka přírubová s hrdlem z tvárné litiny,práškový epoxid tl 250µm EU-kus dl 150mm DN 300</t>
  </si>
  <si>
    <t>-1187762666</t>
  </si>
  <si>
    <t>857373131</t>
  </si>
  <si>
    <t>Montáž litinových tvarovek na potrubí litinovém tlakovém odbočných na potrubí z trub hrdlových v otevřeném výkopu, kanálu nebo v šachtě s integrovaným těsněním DN 300</t>
  </si>
  <si>
    <t>-573209461</t>
  </si>
  <si>
    <t>5525395(R)</t>
  </si>
  <si>
    <t>oblouk hrdlový z tvárné litiny,práškový epoxid tl 250µm MK-kus DN 300-30°</t>
  </si>
  <si>
    <t>8183949</t>
  </si>
  <si>
    <t>857374122</t>
  </si>
  <si>
    <t>Montáž litinových tvarovek na potrubí litinovém tlakovém odbočných na potrubí z trub přírubových v otevřeném výkopu, kanálu nebo v šachtě DN 300</t>
  </si>
  <si>
    <t>-1376997528</t>
  </si>
  <si>
    <t>55253545</t>
  </si>
  <si>
    <t>tvarovka přírubová litinová s přírubovou odbočkou,práškový epoxid tl 250µm T-kus DN 300/80</t>
  </si>
  <si>
    <t>-480649612</t>
  </si>
  <si>
    <t>871211811</t>
  </si>
  <si>
    <t>Bourání stávajícího potrubí z polyetylenu v otevřeném výkopu D do 50 mm</t>
  </si>
  <si>
    <t>942707941</t>
  </si>
  <si>
    <t xml:space="preserve">"přípojka pro parc. č. 339/4"   9</t>
  </si>
  <si>
    <t>891241112</t>
  </si>
  <si>
    <t>Montáž vodovodních armatur na potrubí šoupátek nebo klapek uzavíracích v otevřeném výkopu nebo v šachtách s osazením zemní soupravy (bez poklopů) DN 80</t>
  </si>
  <si>
    <t>-566343773</t>
  </si>
  <si>
    <t>42221303</t>
  </si>
  <si>
    <t>šoupátko pitná voda litina GGG 50 krátká stavební dl PN10/16 DN 80x180mm</t>
  </si>
  <si>
    <t>-1897497849</t>
  </si>
  <si>
    <t>42291073</t>
  </si>
  <si>
    <t>souprava zemní pro šoupátka DN 65-80mm Rd 1,5m</t>
  </si>
  <si>
    <t>-122916978</t>
  </si>
  <si>
    <t>891241811</t>
  </si>
  <si>
    <t>Demontáž vodovodních armatur na potrubí šoupátek nebo klapek uzavíracích v otevřeném výkopu nebo v šachtách DN 80</t>
  </si>
  <si>
    <t>415152659</t>
  </si>
  <si>
    <t>891247112</t>
  </si>
  <si>
    <t>Montáž vodovodních armatur na potrubí hydrantů podzemních (bez osazení poklopů) DN 80</t>
  </si>
  <si>
    <t>-1667247835</t>
  </si>
  <si>
    <t>42273591</t>
  </si>
  <si>
    <t>hydrant podzemní DN 80 PN 16 jednoduchý uzávěr krycí v 1500mm</t>
  </si>
  <si>
    <t>496545887</t>
  </si>
  <si>
    <t>891371811</t>
  </si>
  <si>
    <t>Demontáž vodovodních armatur na potrubí šoupátek nebo klapek uzavíracích v otevřeném výkopu nebo v šachtách DN 300</t>
  </si>
  <si>
    <t>949638257</t>
  </si>
  <si>
    <t>892381111</t>
  </si>
  <si>
    <t>Tlakové zkoušky vodou na potrubí DN 250, 300 nebo 350</t>
  </si>
  <si>
    <t>-1688643216</t>
  </si>
  <si>
    <t>892383122</t>
  </si>
  <si>
    <t>Proplach a dezinfekce vodovodního potrubí DN 250, 300 nebo 350</t>
  </si>
  <si>
    <t>-2004995930</t>
  </si>
  <si>
    <t>899101211</t>
  </si>
  <si>
    <t>Demontáž poklopů litinových a ocelových včetně rámů, hmotnosti jednotlivě do 50 kg</t>
  </si>
  <si>
    <t>-1494304127</t>
  </si>
  <si>
    <t>"demontáž stáv. poklopů" 1</t>
  </si>
  <si>
    <t>899401112</t>
  </si>
  <si>
    <t>Osazení poklopů litinových šoupátkových</t>
  </si>
  <si>
    <t>-2017468248</t>
  </si>
  <si>
    <t>42291352</t>
  </si>
  <si>
    <t>poklop litinový šoupátkový pro zemní soupravy osazení do terénu a do vozovky</t>
  </si>
  <si>
    <t>697600793</t>
  </si>
  <si>
    <t>899401113</t>
  </si>
  <si>
    <t>Osazení poklopů litinových hydrantových</t>
  </si>
  <si>
    <t>1402262778</t>
  </si>
  <si>
    <t>51</t>
  </si>
  <si>
    <t>42291452</t>
  </si>
  <si>
    <t>poklop litinový hydrantový DN 80</t>
  </si>
  <si>
    <t>-1978647743</t>
  </si>
  <si>
    <t>899721111</t>
  </si>
  <si>
    <t>Signalizační vodič na potrubí DN do 150 mm</t>
  </si>
  <si>
    <t>-1787343390</t>
  </si>
  <si>
    <t>54+"vyvedení do poklopů" 2*1,5</t>
  </si>
  <si>
    <t>53</t>
  </si>
  <si>
    <t>899722112</t>
  </si>
  <si>
    <t>Krytí potrubí z plastů výstražnou fólií z PVC šířky 25 cm</t>
  </si>
  <si>
    <t>-1808112835</t>
  </si>
  <si>
    <t>919735112</t>
  </si>
  <si>
    <t>Řezání stávajícího živičného krytu nebo podkladu hloubky přes 50 do 100 mm</t>
  </si>
  <si>
    <t>111496606</t>
  </si>
  <si>
    <t>55</t>
  </si>
  <si>
    <t>997221571</t>
  </si>
  <si>
    <t>Vodorovná doprava vybouraných hmot bez naložení, ale se složením a s hrubým urovnáním na vzdálenost do 1 km</t>
  </si>
  <si>
    <t>-1004899714</t>
  </si>
  <si>
    <t>"odvoz přebytku vybouraných živičných vrstev na meziskládku KSUSV" 29,92</t>
  </si>
  <si>
    <t>"vybourané potrubí LT300" 10,32</t>
  </si>
  <si>
    <t>997221579</t>
  </si>
  <si>
    <t>Vodorovná doprava vybouraných hmot bez naložení, ale se složením a s hrubým urovnáním na vzdálenost Příplatek k ceně za každý další i započatý 1 km přes 1 km</t>
  </si>
  <si>
    <t>392383976</t>
  </si>
  <si>
    <t>40,249*9 'Přepočtené koeficientem množství</t>
  </si>
  <si>
    <t>57</t>
  </si>
  <si>
    <t>998273102</t>
  </si>
  <si>
    <t>Přesun hmot pro trubní vedení hloubené z trub litinových pro vodovody nebo kanalizace v otevřeném výkopu dopravní vzdálenost do 15 m</t>
  </si>
  <si>
    <t>-1260379932</t>
  </si>
  <si>
    <t>301.2 - Přeložka vodovodu TLT DN150</t>
  </si>
  <si>
    <t>113107246</t>
  </si>
  <si>
    <t>Odstranění podkladů nebo krytů strojně plochy jednotlivě přes 200 m2 s přemístěním hmot na skládku na vzdálenost do 20 m nebo s naložením na dopravní prostředek živičných, o tl. vrstvy přes 250 do 300 mm</t>
  </si>
  <si>
    <t>180291829</t>
  </si>
  <si>
    <t>Poznámka k položce:_x000d_
Uložení podél rýhy pro zpětné využití k recyklaci za studena na místě</t>
  </si>
  <si>
    <t>350*1,1</t>
  </si>
  <si>
    <t>27,5*1,1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</si>
  <si>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</si>
  <si>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</si>
  <si>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691628767</t>
  </si>
  <si>
    <t>-1238000827</t>
  </si>
  <si>
    <t>121151114</t>
  </si>
  <si>
    <t>Sejmutí ornice strojně při souvislé ploše přes 100 do 500 m2, tl. vrstvy přes 200 do 250 mm</t>
  </si>
  <si>
    <t>951698290</t>
  </si>
  <si>
    <t>2*225</t>
  </si>
  <si>
    <t>132351255</t>
  </si>
  <si>
    <t>Hloubení nezapažených rýh šířky přes 800 do 2 000 mm strojně s urovnáním dna do předepsaného profilu a spádu v hornině třídy těžitelnosti II skupiny 4 přes 500 do 1 000 m3</t>
  </si>
  <si>
    <t>867273779</t>
  </si>
  <si>
    <t>"komunikace - predikce 80%" 0,8*350*1,1*1,4</t>
  </si>
  <si>
    <t>"nezp - predikce 80%" 0,8*239*1,1*1,5</t>
  </si>
  <si>
    <t>"propoje - predikce 80%" 0,8*((12+6,5+13,5)*1,0*1,4)</t>
  </si>
  <si>
    <t>132454205</t>
  </si>
  <si>
    <t>Hloubení zapažených rýh šířky přes 800 do 2 000 mm strojně s urovnáním dna do předepsaného profilu a spádu v hornině třídy těžitelnosti II skupiny 5 přes 500 do 1 000 m3</t>
  </si>
  <si>
    <t>1486788374</t>
  </si>
  <si>
    <t>"komunikace - predikce 20%" 0,2*350*1,1*1,4</t>
  </si>
  <si>
    <t>"nezp - predikce 20%" 0,2*239*1,1*1,5</t>
  </si>
  <si>
    <t>"propoje - predikce 20%" 0,2*((12+6,5+13,5)*1,0*1,4)</t>
  </si>
  <si>
    <t>-1840636317</t>
  </si>
  <si>
    <t>350*2*1,5</t>
  </si>
  <si>
    <t>239*2*1,5</t>
  </si>
  <si>
    <t>(12+6,5+13,5)*2*1,5</t>
  </si>
  <si>
    <t>-1290773176</t>
  </si>
  <si>
    <t>-85104841</t>
  </si>
  <si>
    <t>978,15-488,70</t>
  </si>
  <si>
    <t>284309787</t>
  </si>
  <si>
    <t>489,45*1,8</t>
  </si>
  <si>
    <t>881,01*1,8 'Přepočtené koeficientem množství</t>
  </si>
  <si>
    <t>-1950213424</t>
  </si>
  <si>
    <t>1200841590</t>
  </si>
  <si>
    <t>"komunikace" 350*1,1*0,55</t>
  </si>
  <si>
    <t>"nezp" 239*1,1*0,95</t>
  </si>
  <si>
    <t>"propoje" (12+6,5+13,5)*1,0*0,85</t>
  </si>
  <si>
    <t>233530948</t>
  </si>
  <si>
    <t>"komunikace" 350*1,1*0,45</t>
  </si>
  <si>
    <t>"nezp" 239*1,1*0,45</t>
  </si>
  <si>
    <t>"propoje" (12+6,5+13,5)*1,0*0,40</t>
  </si>
  <si>
    <t>-1282841980</t>
  </si>
  <si>
    <t>304,355*2 'Přepočtené koeficientem množství</t>
  </si>
  <si>
    <t>181351104</t>
  </si>
  <si>
    <t>Rozprostření a urovnání ornice v rovině nebo ve svahu sklonu do 1:5 strojně při souvislé ploše přes 100 do 500 m2, tl. vrstvy přes 200 do 250 mm</t>
  </si>
  <si>
    <t>-861784167</t>
  </si>
  <si>
    <t>-2009235052</t>
  </si>
  <si>
    <t>350*1,1*0,1</t>
  </si>
  <si>
    <t>239*1,1*0,1</t>
  </si>
  <si>
    <t>(12+6,5+13,5)*1,0*0,1</t>
  </si>
  <si>
    <t>1722207108</t>
  </si>
  <si>
    <t>0,6*0,6*0,6*5</t>
  </si>
  <si>
    <t>564950413</t>
  </si>
  <si>
    <t>Podklad nebo podsyp z asfaltového recyklátu s rozprostřením a zhutněním plochy jednotlivě do 100 m2, po zhutnění tl. 150 mm</t>
  </si>
  <si>
    <t>1126041007</t>
  </si>
  <si>
    <t>"využití R-mat z úseku 0,539-1,468 KSUSV" 2*(350*1,1)</t>
  </si>
  <si>
    <t>-1675555133</t>
  </si>
  <si>
    <t>-615035625</t>
  </si>
  <si>
    <t>1183528875</t>
  </si>
  <si>
    <t>-2127160213</t>
  </si>
  <si>
    <t>962,5*0,25*116,2"(kg/m3)"/1000</t>
  </si>
  <si>
    <t>1774122376</t>
  </si>
  <si>
    <t>962,5*0,25*46,5"(kg/m3)"/1000</t>
  </si>
  <si>
    <t>-2098768269</t>
  </si>
  <si>
    <t>561907235</t>
  </si>
  <si>
    <t>552572747</t>
  </si>
  <si>
    <t>"obnova v trase vodovodu" 350*2,75</t>
  </si>
  <si>
    <t>1827941587</t>
  </si>
  <si>
    <t>851311131</t>
  </si>
  <si>
    <t>Montáž potrubí z trub litinových tlakových hrdlových v otevřeném výkopu s integrovaným těsněním DN 150</t>
  </si>
  <si>
    <t>-1495103027</t>
  </si>
  <si>
    <t>589</t>
  </si>
  <si>
    <t>55253003</t>
  </si>
  <si>
    <t>trouba vodovodní litinová hrdlová Pz dl 6m DN 150</t>
  </si>
  <si>
    <t>1416332403</t>
  </si>
  <si>
    <t>589*1,01 'Přepočtené koeficientem množství</t>
  </si>
  <si>
    <t>773646588</t>
  </si>
  <si>
    <t>1440367244</t>
  </si>
  <si>
    <t>2004710633</t>
  </si>
  <si>
    <t>31951003</t>
  </si>
  <si>
    <t>potrubní spojka jištěná proti posuvu hrdlo-příruba DN 80</t>
  </si>
  <si>
    <t>-1451285822</t>
  </si>
  <si>
    <t>857311131</t>
  </si>
  <si>
    <t>Montáž litinových tvarovek na potrubí litinovém tlakovém jednoosých na potrubí z trub hrdlových v otevřeném výkopu, kanálu nebo v šachtě s integrovaným těsněním DN 150</t>
  </si>
  <si>
    <t>-1745335523</t>
  </si>
  <si>
    <t>55253895</t>
  </si>
  <si>
    <t>tvarovka přírubová s hrdlem z tvárné litiny,práškový epoxid tl 250µm EU-kus dl 135mm DN 150</t>
  </si>
  <si>
    <t>-653711845</t>
  </si>
  <si>
    <t>55253931(R)</t>
  </si>
  <si>
    <t>koleno hrdlové z tvárné litiny,práškový epoxid tl 250µm MK-kus DN 150-30°</t>
  </si>
  <si>
    <t>1067703382</t>
  </si>
  <si>
    <t>857312122</t>
  </si>
  <si>
    <t>Montáž litinových tvarovek na potrubí litinovém tlakovém jednoosých na potrubí z trub přírubových v otevřeném výkopu, kanálu nebo v šachtě DN 150</t>
  </si>
  <si>
    <t>-378989094</t>
  </si>
  <si>
    <t>55253492</t>
  </si>
  <si>
    <t>tvarovka přírubová litinová s hladkým koncem,práškový epoxid tl 250µm F-kus DN 150</t>
  </si>
  <si>
    <t>302957608</t>
  </si>
  <si>
    <t>31951006</t>
  </si>
  <si>
    <t>potrubní spojka jištěná proti posuvu hrdlo-příruba DN 150</t>
  </si>
  <si>
    <t>-7847183</t>
  </si>
  <si>
    <t>857314122</t>
  </si>
  <si>
    <t>Montáž litinových tvarovek na potrubí litinovém tlakovém odbočných na potrubí z trub přírubových v otevřeném výkopu, kanálu nebo v šachtě DN 150</t>
  </si>
  <si>
    <t>1493539727</t>
  </si>
  <si>
    <t>55253527</t>
  </si>
  <si>
    <t>tvarovka přírubová litinová s přírubovou odbočkou,práškový epoxid tl 250µm T-kus DN 150/80</t>
  </si>
  <si>
    <t>1808863817</t>
  </si>
  <si>
    <t>871241221</t>
  </si>
  <si>
    <t>Montáž vodovodního potrubí z plastů v otevřeném výkopu z polyetylenu PE 100 svařovaných elektrotvarovkou SDR 17/PN10 D 90 x 5,4 mm</t>
  </si>
  <si>
    <t>964748593</t>
  </si>
  <si>
    <t>"propoje stáv. vodovodu" 13,5+6,5+12</t>
  </si>
  <si>
    <t>28613129</t>
  </si>
  <si>
    <t>trubka vodovodní PE100 RC PN 10 SDR17 90x5,4mm</t>
  </si>
  <si>
    <t>1076523010</t>
  </si>
  <si>
    <t>32*1,015 'Přepočtené koeficientem množství</t>
  </si>
  <si>
    <t>877232001</t>
  </si>
  <si>
    <t>Montáž svěrných (mechanických) spojek na vodovodním potrubí spojek, kolen 90° nebo redukcí d 90</t>
  </si>
  <si>
    <t>773472474</t>
  </si>
  <si>
    <t>2865480(R)</t>
  </si>
  <si>
    <t>spojka UNI plus přímá pro PE potrubí d90</t>
  </si>
  <si>
    <t>-1465310</t>
  </si>
  <si>
    <t>877241201</t>
  </si>
  <si>
    <t>Montáž tvarovek na vodovodním plastovém potrubí z polyetylenu PE 100 svařovaných na tupo SDR 11/PN16 oblouků nebo redukcí d 90</t>
  </si>
  <si>
    <t>-628274091</t>
  </si>
  <si>
    <t>28614897</t>
  </si>
  <si>
    <t>oblouk 45° SDR11 PE 100 RC PN16 D 90mm</t>
  </si>
  <si>
    <t>1245115404</t>
  </si>
  <si>
    <t>28614897.1</t>
  </si>
  <si>
    <t>1562173991</t>
  </si>
  <si>
    <t>28614897.2</t>
  </si>
  <si>
    <t>764871822</t>
  </si>
  <si>
    <t>877321118</t>
  </si>
  <si>
    <t>Montáž tvarovek na vodovodním plastovém potrubí z polyetylenu PE 100 elektrotvarovek SDR 11/PN16 záslepek d 160</t>
  </si>
  <si>
    <t>1674720942</t>
  </si>
  <si>
    <t>"zaslepení stáv. potrubí" 2+6</t>
  </si>
  <si>
    <t>28614591</t>
  </si>
  <si>
    <t>elektrozáslepka SDR11 PE 100 PN16 D 160mm</t>
  </si>
  <si>
    <t>88413978</t>
  </si>
  <si>
    <t>-377163066</t>
  </si>
  <si>
    <t>-1424183537</t>
  </si>
  <si>
    <t>-1764429811</t>
  </si>
  <si>
    <t>-1244831765</t>
  </si>
  <si>
    <t>-776067314</t>
  </si>
  <si>
    <t>-1713682768</t>
  </si>
  <si>
    <t>891311112</t>
  </si>
  <si>
    <t>Montáž vodovodních armatur na potrubí šoupátek nebo klapek uzavíracích v otevřeném výkopu nebo v šachtách s osazením zemní soupravy (bez poklopů) DN 150</t>
  </si>
  <si>
    <t>2044334163</t>
  </si>
  <si>
    <t>59</t>
  </si>
  <si>
    <t>42221306</t>
  </si>
  <si>
    <t>šoupátko pitná voda litina GGG 50 krátká stavební dl PN10/16 DN 150x210mm</t>
  </si>
  <si>
    <t>844163262</t>
  </si>
  <si>
    <t>42291074</t>
  </si>
  <si>
    <t>souprava zemní pro šoupátka DN 100-150mm Rd 1,5m</t>
  </si>
  <si>
    <t>-822282565</t>
  </si>
  <si>
    <t>61</t>
  </si>
  <si>
    <t>892351111</t>
  </si>
  <si>
    <t>Tlakové zkoušky vodou na potrubí DN 150 nebo 200</t>
  </si>
  <si>
    <t>-1401157331</t>
  </si>
  <si>
    <t>Poznámka k položce:_x000d_
Tlaková zkouška bude prováděna podle ČSN 75 5911, ČSN 75 5011 = ČSN EN 805</t>
  </si>
  <si>
    <t>892353122</t>
  </si>
  <si>
    <t>Proplach a dezinfekce vodovodního potrubí DN 150 nebo 200</t>
  </si>
  <si>
    <t>1877517510</t>
  </si>
  <si>
    <t>63</t>
  </si>
  <si>
    <t>894411311</t>
  </si>
  <si>
    <t>Osazení betonových nebo železobetonových dílců pro šachty skruží rovných</t>
  </si>
  <si>
    <t>1006700986</t>
  </si>
  <si>
    <t>"v konci úseku" 1</t>
  </si>
  <si>
    <t>59224067</t>
  </si>
  <si>
    <t>skruž betonová DN 1000x500, 100x50x12cm</t>
  </si>
  <si>
    <t>-1276734444</t>
  </si>
  <si>
    <t>65</t>
  </si>
  <si>
    <t>-935515926</t>
  </si>
  <si>
    <t>"demontáž stáv. poklopů" 8</t>
  </si>
  <si>
    <t>-56477965</t>
  </si>
  <si>
    <t>4+4</t>
  </si>
  <si>
    <t>67</t>
  </si>
  <si>
    <t>-702299499</t>
  </si>
  <si>
    <t>770994710</t>
  </si>
  <si>
    <t>69</t>
  </si>
  <si>
    <t>-541809663</t>
  </si>
  <si>
    <t>899713111</t>
  </si>
  <si>
    <t>Orientační tabulky na vodovodních a kanalizačních řadech na sloupku ocelovém nebo betonovém</t>
  </si>
  <si>
    <t>820877675</t>
  </si>
  <si>
    <t>71</t>
  </si>
  <si>
    <t>-2013765820</t>
  </si>
  <si>
    <t>589+"vyvedení do poklopů" 9*3</t>
  </si>
  <si>
    <t>-549460846</t>
  </si>
  <si>
    <t>73</t>
  </si>
  <si>
    <t>-1667108800</t>
  </si>
  <si>
    <t>"odvoz přebytku vybouraných živičných vrstev na meziskládku KSUSV" 20,76*2,4</t>
  </si>
  <si>
    <t>1719473413</t>
  </si>
  <si>
    <t>9*49,824</t>
  </si>
  <si>
    <t>75</t>
  </si>
  <si>
    <t>-911227665</t>
  </si>
  <si>
    <t>302 - Přeložka jednotné kanalizace</t>
  </si>
  <si>
    <t>22231</t>
  </si>
  <si>
    <t>-1389149171</t>
  </si>
  <si>
    <t>(90,5+275,2)*1,65</t>
  </si>
  <si>
    <t>-1230373440</t>
  </si>
  <si>
    <t>-1170847973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</si>
  <si>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</si>
  <si>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</si>
  <si>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82417750</t>
  </si>
  <si>
    <t>"predikce 80%" 0,8*90,5*1,5*2,33</t>
  </si>
  <si>
    <t>"predikce 80%" 0,8*275,2*1,65*2,33</t>
  </si>
  <si>
    <t>-1001225923</t>
  </si>
  <si>
    <t>"predikce 20%" 0,2*90,5*1,5*2,33</t>
  </si>
  <si>
    <t>"predikce 20%" 0,2*275,2*1,65*2,33</t>
  </si>
  <si>
    <t>-1842746040</t>
  </si>
  <si>
    <t>10*1,5*2,7</t>
  </si>
  <si>
    <t>151101102</t>
  </si>
  <si>
    <t>Zřízení pažení a rozepření stěn rýh pro podzemní vedení příložné pro jakoukoliv mezerovitost, hloubky přes 2 do 4 m</t>
  </si>
  <si>
    <t>398339205</t>
  </si>
  <si>
    <t>2,2*2*356</t>
  </si>
  <si>
    <t>151101112</t>
  </si>
  <si>
    <t>Odstranění pažení a rozepření stěn rýh pro podzemní vedení s uložením materiálu na vzdálenost do 3 m od kraje výkopu příložné, hloubky přes 2 do 4 m</t>
  </si>
  <si>
    <t>654498647</t>
  </si>
  <si>
    <t>-1592546775</t>
  </si>
  <si>
    <t>1099,443+274,861-15,551-701,898</t>
  </si>
  <si>
    <t>-83589659</t>
  </si>
  <si>
    <t>656,855*1,8</t>
  </si>
  <si>
    <t>1851309234</t>
  </si>
  <si>
    <t>-1784903379</t>
  </si>
  <si>
    <t>"vybourané šachty" 11*(PI*0,5*0,5*1,8)</t>
  </si>
  <si>
    <t>174151101.1</t>
  </si>
  <si>
    <t>-1413915128</t>
  </si>
  <si>
    <t>90,5*1,5*1,19</t>
  </si>
  <si>
    <t>275,2*1,65*1,19</t>
  </si>
  <si>
    <t>-163643830</t>
  </si>
  <si>
    <t>"300" 90,5*1,5*0,9</t>
  </si>
  <si>
    <t>"400" 275,2*1,65*1,0</t>
  </si>
  <si>
    <t>"odečet podkldu z betonu" -41,335</t>
  </si>
  <si>
    <t>"odečet beton sedla" -71,78</t>
  </si>
  <si>
    <t>"odečet kubatury potrubí" -8,45-44,5</t>
  </si>
  <si>
    <t>58331200</t>
  </si>
  <si>
    <t>štěrkopísek netříděný</t>
  </si>
  <si>
    <t>-1166665373</t>
  </si>
  <si>
    <t>410,19*2 'Přepočtené koeficientem množství</t>
  </si>
  <si>
    <t>359901211</t>
  </si>
  <si>
    <t>Monitoring stok (kamerový systém) jakékoli výšky nová kanalizace</t>
  </si>
  <si>
    <t>-480442597</t>
  </si>
  <si>
    <t>90+275</t>
  </si>
  <si>
    <t>452111111</t>
  </si>
  <si>
    <t>Osazení betonových dílců pražců pod potrubí v otevřeném výkopu, průřezové plochy do 25000 mm2</t>
  </si>
  <si>
    <t>692694080</t>
  </si>
  <si>
    <t>365/2,5"m"*2"ks"</t>
  </si>
  <si>
    <t>59223733</t>
  </si>
  <si>
    <t>podkladek pod trouby betonové/ŽB DN 300-500</t>
  </si>
  <si>
    <t>-1663352125</t>
  </si>
  <si>
    <t>452311131</t>
  </si>
  <si>
    <t>Podkladní a zajišťovací konstrukce z betonu prostého v otevřeném výkopu bez zvýšených nároků na prostředí desky pod potrubí, stoky a drobné objekty z betonu tř. C 12/15</t>
  </si>
  <si>
    <t>-802604255</t>
  </si>
  <si>
    <t>"300" 1,3*0,08*90,5</t>
  </si>
  <si>
    <t>"400" 1,45*0,08*275,2</t>
  </si>
  <si>
    <t>452312131</t>
  </si>
  <si>
    <t>Podkladní a zajišťovací konstrukce z betonu prostého v otevřeném výkopu bez zvýšených nároků na prostředí sedlové lože pod potrubí z betonu tř. C 12/15</t>
  </si>
  <si>
    <t>-217562333</t>
  </si>
  <si>
    <t>"300" 0,185*90,5</t>
  </si>
  <si>
    <t>"400" 0,2*275,2</t>
  </si>
  <si>
    <t>-1456290687</t>
  </si>
  <si>
    <t>"S využitíM R-mat z úseku 0,539-1,468 KSUSV" (90,5+275,2)*1,65</t>
  </si>
  <si>
    <t>-2066179764</t>
  </si>
  <si>
    <t>899432612</t>
  </si>
  <si>
    <t>-589753582</t>
  </si>
  <si>
    <t>1058,5</t>
  </si>
  <si>
    <t>-405146848</t>
  </si>
  <si>
    <t>1058,5*0,25*116,2"(kg/m3)"/1000</t>
  </si>
  <si>
    <t>1802097036</t>
  </si>
  <si>
    <t>1058,5*0,25*46,5"(kg/m3)"/1000</t>
  </si>
  <si>
    <t>-1169244008</t>
  </si>
  <si>
    <t>-1447574708</t>
  </si>
  <si>
    <t>-1695728432</t>
  </si>
  <si>
    <t>"obnova v trase kanalizace"365*2,9</t>
  </si>
  <si>
    <t>886241941</t>
  </si>
  <si>
    <t>831372121</t>
  </si>
  <si>
    <t>Montáž potrubí z trub kameninových hrdlových s integrovaným těsněním v otevřeném výkopu ve sklonu do 20 % DN 300</t>
  </si>
  <si>
    <t>-509925151</t>
  </si>
  <si>
    <t>90,5</t>
  </si>
  <si>
    <t>59710707</t>
  </si>
  <si>
    <t>trouba kameninová glazovaná DN 300 dl 2,50m spojovací systém C Třída 240</t>
  </si>
  <si>
    <t>-1801171050</t>
  </si>
  <si>
    <t>90,5*1,015 'Přepočtené koeficientem množství</t>
  </si>
  <si>
    <t>831392121</t>
  </si>
  <si>
    <t>Montáž potrubí z trub kameninových hrdlových s integrovaným těsněním v otevřeném výkopu ve sklonu do 20 % DN 400</t>
  </si>
  <si>
    <t>-1792795617</t>
  </si>
  <si>
    <t>275</t>
  </si>
  <si>
    <t>"odečet odbočných tvarovek dl. 1,0m" -19</t>
  </si>
  <si>
    <t>59710706</t>
  </si>
  <si>
    <t>trouba kameninová glazovaná DN 400 dl 2,50m spojovací systém C Třída 200</t>
  </si>
  <si>
    <t>-607719993</t>
  </si>
  <si>
    <t>256*1,015 'Přepočtené koeficientem množství</t>
  </si>
  <si>
    <t>837371221</t>
  </si>
  <si>
    <t>Montáž kameninových tvarovek na potrubí z trub kameninových v otevřeném výkopu s integrovaným těsněním odbočných DN 300</t>
  </si>
  <si>
    <t>928391191</t>
  </si>
  <si>
    <t>59711774</t>
  </si>
  <si>
    <t>odbočka kameninová glazovaná jednoduchá kolmá DN 300/200 dl 600mm spojovací systém C/F tř.240/160</t>
  </si>
  <si>
    <t>1285093434</t>
  </si>
  <si>
    <t>1*1,015 'Přepočtené koeficientem množství</t>
  </si>
  <si>
    <t>837372221</t>
  </si>
  <si>
    <t>Montáž kameninových tvarovek na potrubí z trub kameninových v otevřeném výkopu s integrovaným těsněním jednoosých DN 300</t>
  </si>
  <si>
    <t>-1900249719</t>
  </si>
  <si>
    <t>"zkrácený kus GZ" 4</t>
  </si>
  <si>
    <t>"zkrácený kus GA" 3</t>
  </si>
  <si>
    <t>59710879</t>
  </si>
  <si>
    <t>trouba kameninová glazovaná zkrácená bez hrdla DN 300 dl 60(75)cm třída 240 spojovací systém C</t>
  </si>
  <si>
    <t>1606281738</t>
  </si>
  <si>
    <t>7*1,015 'Přepočtené koeficientem množství</t>
  </si>
  <si>
    <t>837391221</t>
  </si>
  <si>
    <t>Montáž kameninových tvarovek na potrubí z trub kameninových v otevřeném výkopu s integrovaným těsněním odbočných DN 400</t>
  </si>
  <si>
    <t>1759975861</t>
  </si>
  <si>
    <t>"400/250" 4</t>
  </si>
  <si>
    <t>"400/200" 8</t>
  </si>
  <si>
    <t xml:space="preserve">"400/150" 1 </t>
  </si>
  <si>
    <t>"přípojky UV 400/200" 6</t>
  </si>
  <si>
    <t>59711790</t>
  </si>
  <si>
    <t xml:space="preserve">odbočka kameninová glazovaná jednoduchá kolmá DN 400/150 dl 1000mm spojovací systém C/F </t>
  </si>
  <si>
    <t>167432866</t>
  </si>
  <si>
    <t>59711790.2</t>
  </si>
  <si>
    <t>2056104321</t>
  </si>
  <si>
    <t>4*1,015 'Přepočtené koeficientem množství</t>
  </si>
  <si>
    <t>59711790.1</t>
  </si>
  <si>
    <t>1126716263</t>
  </si>
  <si>
    <t>8+6</t>
  </si>
  <si>
    <t>14*1,015 'Přepočtené koeficientem množství</t>
  </si>
  <si>
    <t>837392221</t>
  </si>
  <si>
    <t>Montáž kameninových tvarovek na potrubí z trub kameninových v otevřeném výkopu s integrovaným těsněním jednoosých DN 400</t>
  </si>
  <si>
    <t>-1477994747</t>
  </si>
  <si>
    <t>"zkrácený kus GZ" 7</t>
  </si>
  <si>
    <t>"zkrácený kus GA" 7</t>
  </si>
  <si>
    <t>59710884</t>
  </si>
  <si>
    <t>trouba kameninová glazovaná zkrácená bez hrdla DN 400 dl 60(75)cm třída 200 spojovací systém C</t>
  </si>
  <si>
    <t>-1996076242</t>
  </si>
  <si>
    <t>890431851</t>
  </si>
  <si>
    <t>Bourání šachet a jímek strojně velikosti obestavěného prostoru přes 1,5 do 3 m3 z prefabrikovaných skruží</t>
  </si>
  <si>
    <t>-1698059</t>
  </si>
  <si>
    <t>"ubourání stáv. šachet do hl. 1,5m" 11*(PI*1,5*(0,5*0,5-0,38*0,38))</t>
  </si>
  <si>
    <t>892372121</t>
  </si>
  <si>
    <t>Tlakové zkoušky vzduchem těsnícími vaky ucpávkovými DN 300</t>
  </si>
  <si>
    <t>úsek</t>
  </si>
  <si>
    <t>454206980</t>
  </si>
  <si>
    <t>892392121</t>
  </si>
  <si>
    <t>Tlakové zkoušky vzduchem těsnícími vaky ucpávkovými DN 400</t>
  </si>
  <si>
    <t>119025796</t>
  </si>
  <si>
    <t>894138001</t>
  </si>
  <si>
    <t>Šachty kanalizační zděné Příplatek k cenám šachet na stokách kruhových a vejčitých za každých dalších 0,60 m výšky</t>
  </si>
  <si>
    <t>-1463158014</t>
  </si>
  <si>
    <t>(1,5+1,5+1,5+1,1+0,7+0,7+0,7+0,7+0,7+0,7)/0,6</t>
  </si>
  <si>
    <t>894411231</t>
  </si>
  <si>
    <t>Zřízení šachet kanalizačních z betonových dílců výšky vstupu do 1,50 m s obložením dna kameninou nebo kanalizačními cihlami, na potrubí DN přes 300 do 400</t>
  </si>
  <si>
    <t>1019338322</t>
  </si>
  <si>
    <t>"DN300" 3</t>
  </si>
  <si>
    <t>"DN400" 8</t>
  </si>
  <si>
    <t>59224312</t>
  </si>
  <si>
    <t>kónus šachetní betonový kapsové plastové stupadlo 100x62,5x58cm</t>
  </si>
  <si>
    <t>1555554925</t>
  </si>
  <si>
    <t>59224162</t>
  </si>
  <si>
    <t>skruž kanalizační s ocelovými stupadly 100x100x12cm</t>
  </si>
  <si>
    <t>1233722973</t>
  </si>
  <si>
    <t>59224161</t>
  </si>
  <si>
    <t>skruž kanalizační s ocelovými stupadly 100x50x12cm</t>
  </si>
  <si>
    <t>-74141349</t>
  </si>
  <si>
    <t>59224160</t>
  </si>
  <si>
    <t>skruž kanalizační s ocelovými stupadly 100x25x12cm</t>
  </si>
  <si>
    <t>-1170758577</t>
  </si>
  <si>
    <t>59224184</t>
  </si>
  <si>
    <t>prstenec šachtový vyrovnávací betonový 625x120x40mm</t>
  </si>
  <si>
    <t>-478585144</t>
  </si>
  <si>
    <t>59224185</t>
  </si>
  <si>
    <t>prstenec šachtový vyrovnávací betonový 625x120x60mm</t>
  </si>
  <si>
    <t>-1132346451</t>
  </si>
  <si>
    <t>59224187</t>
  </si>
  <si>
    <t>prstenec šachtový vyrovnávací betonový 625x120x100mm</t>
  </si>
  <si>
    <t>-1864467675</t>
  </si>
  <si>
    <t>59224039</t>
  </si>
  <si>
    <t>dno betonové šachtové DN 400 žlab kamenina nástupnice beton 100x88,5x23cm</t>
  </si>
  <si>
    <t>-1632578140</t>
  </si>
  <si>
    <t>59224033</t>
  </si>
  <si>
    <t>dno betonové šachtové DN 300 žlab kamenina nástupnice beton 100x78,5x15cm</t>
  </si>
  <si>
    <t>-276630198</t>
  </si>
  <si>
    <t>899102211</t>
  </si>
  <si>
    <t>Demontáž poklopů litinových a ocelových včetně rámů, hmotnosti jednotlivě přes 50 do 100 Kg</t>
  </si>
  <si>
    <t>-15959411</t>
  </si>
  <si>
    <t>899104112</t>
  </si>
  <si>
    <t>Osazení poklopů litinových, ocelových nebo železobetonových včetně rámů pro třídu zatížení D400, E600</t>
  </si>
  <si>
    <t>1114003818</t>
  </si>
  <si>
    <t>28661935</t>
  </si>
  <si>
    <t>poklop šachtový litinový DN 600 pro třídu zatížení D400</t>
  </si>
  <si>
    <t>2060201102</t>
  </si>
  <si>
    <t xml:space="preserve">Poznámka k položce:_x000d_
Jsou určeny pro vozovky pozemních komunikací a parkovací plochy přístupné pro všechny druhy silničních vozidel._x000d_
Rámy revizních šachet - tlumení musí zajistit horizontální i vertikální pohyb víka - tlumící vložky z materiálů: EPDM, PUR – odolné vůči rozmrazovacím látkám a posypovým solím_x000d_
poklopy revizních šachet budou plné bez odvětrání D 400 - víka z tvárné litiny s pantem (kloubovým uložením) - návrhové zatížení 400 kN, 40 tun - vstupní světlost DN 600 Poklopy revizních šachet budou osazeny tak, aby panty byly ve směru jízdy _x000d_
</t>
  </si>
  <si>
    <t>899910211</t>
  </si>
  <si>
    <t>Výplň potrubí trub betonových, litinových nebo kameninových cementopopílkovou suspenzí pod tlakem, délky do 50 m</t>
  </si>
  <si>
    <t>2038763991</t>
  </si>
  <si>
    <t>"300" (PI*0,15*0,15*148)</t>
  </si>
  <si>
    <t>"400" (PI*0,2*0,2*221)</t>
  </si>
  <si>
    <t>99700251(R)</t>
  </si>
  <si>
    <t>Vodorovné přemístění suti a vybouraných hmot bez naložení, se složením a hrubým urovnáním</t>
  </si>
  <si>
    <t>-1117170372</t>
  </si>
  <si>
    <t>-1961959062</t>
  </si>
  <si>
    <t>"odvoz přebytku vybouraných živičných vrstev na meziskládku KSUSV" 48,27*2,4</t>
  </si>
  <si>
    <t>977725147</t>
  </si>
  <si>
    <t>115,848*9</t>
  </si>
  <si>
    <t>-823494843</t>
  </si>
  <si>
    <t>998275101</t>
  </si>
  <si>
    <t>Přesun hmot pro trubní vedení hloubené z trub kameninových pro kanalizace v otevřeném výkopu dopravní vzdálenost do 15 m</t>
  </si>
  <si>
    <t>-1187699879</t>
  </si>
  <si>
    <t>303 - Prodloužení přípojek</t>
  </si>
  <si>
    <t>303.1 - Prodloužení přípojek vodovodu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</si>
  <si>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</si>
  <si>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</si>
  <si>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-1641635284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</si>
  <si>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</si>
  <si>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</si>
  <si>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895840050</t>
  </si>
  <si>
    <t>916869585</t>
  </si>
  <si>
    <t>160</t>
  </si>
  <si>
    <t>132354203</t>
  </si>
  <si>
    <t>Hloubení zapažených rýh šířky přes 800 do 2 000 mm strojně s urovnáním dna do předepsaného profilu a spádu v hornině třídy těžitelnosti II skupiny 4 přes 50 do 100 m3</t>
  </si>
  <si>
    <t>-1006152499</t>
  </si>
  <si>
    <t>(32+70)*1,0*1,3</t>
  </si>
  <si>
    <t>-1344564260</t>
  </si>
  <si>
    <t>(32+70)*2*1,3</t>
  </si>
  <si>
    <t>-996963552</t>
  </si>
  <si>
    <t>1888134420</t>
  </si>
  <si>
    <t>132,6-91,8</t>
  </si>
  <si>
    <t>57291078</t>
  </si>
  <si>
    <t>40,8*1,8</t>
  </si>
  <si>
    <t>-1100208268</t>
  </si>
  <si>
    <t>40,8</t>
  </si>
  <si>
    <t>1202373623</t>
  </si>
  <si>
    <t>(32+70)*1*0,9</t>
  </si>
  <si>
    <t>1216764291</t>
  </si>
  <si>
    <t>(32+70)*1*0,3</t>
  </si>
  <si>
    <t>-233908825</t>
  </si>
  <si>
    <t>1077094770</t>
  </si>
  <si>
    <t>612428148</t>
  </si>
  <si>
    <t>(32+70)*1*0,1</t>
  </si>
  <si>
    <t>871161141</t>
  </si>
  <si>
    <t>Montáž vodovodního potrubí z plastů v otevřeném výkopu z polyetylenu PE 100 svařovaných na tupo SDR 11/PN16 D 32 x 3,0 mm</t>
  </si>
  <si>
    <t>-1151366159</t>
  </si>
  <si>
    <t>9+8+12+13+13+15</t>
  </si>
  <si>
    <t>28613110</t>
  </si>
  <si>
    <t>trubka vodovodní PE100 RC PN 16 SDR11 32x3,0mm</t>
  </si>
  <si>
    <t>316532183</t>
  </si>
  <si>
    <t>70*1,015 'Přepočtené koeficientem množství</t>
  </si>
  <si>
    <t>871171141</t>
  </si>
  <si>
    <t>Montáž vodovodního potrubí z plastů v otevřeném výkopu z polyetylenu PE 100 svařovaných na tupo SDR 11/PN16 D 40 x 3,7 mm</t>
  </si>
  <si>
    <t>1776031833</t>
  </si>
  <si>
    <t>"přípojky pro BD 24,26,28" 32</t>
  </si>
  <si>
    <t>28613111</t>
  </si>
  <si>
    <t>trubka vodovodní PE100 RC PN 16 SDR11 40x3,7mm</t>
  </si>
  <si>
    <t>1667120770</t>
  </si>
  <si>
    <t>877161101</t>
  </si>
  <si>
    <t>Montáž tvarovek na vodovodním plastovém potrubí z polyetylenu PE 100 elektrotvarovek SDR 11/PN16 spojek, oblouků nebo redukcí d 32</t>
  </si>
  <si>
    <t>1603195080</t>
  </si>
  <si>
    <t>Poznámka k položce:_x000d_
propoj na stávající přípojku</t>
  </si>
  <si>
    <t>28615969</t>
  </si>
  <si>
    <t>elektrospojka SDR11 PE 100 PN16 D 32mm</t>
  </si>
  <si>
    <t>1646715309</t>
  </si>
  <si>
    <t>877171101</t>
  </si>
  <si>
    <t>Montáž tvarovek na vodovodním plastovém potrubí z polyetylenu PE 100 elektrotvarovek SDR 11/PN16 spojek, oblouků nebo redukcí d 40</t>
  </si>
  <si>
    <t>-1957665288</t>
  </si>
  <si>
    <t>28615970</t>
  </si>
  <si>
    <t>elektrospojka SDR11 PE 100 PN16 D 40mm</t>
  </si>
  <si>
    <t>-1306941809</t>
  </si>
  <si>
    <t>879171111</t>
  </si>
  <si>
    <t>Montáž napojení vodovodní přípojky v otevřeném výkopu DN 32</t>
  </si>
  <si>
    <t>1229977174</t>
  </si>
  <si>
    <t>879181111</t>
  </si>
  <si>
    <t>Montáž napojení vodovodní přípojky v otevřeném výkopu DN 40</t>
  </si>
  <si>
    <t>1109059386</t>
  </si>
  <si>
    <t>891171324</t>
  </si>
  <si>
    <t>Montáž vodovodních armatur na potrubí šoupátek pro domovní přípojky s nástrčnými ISO konci PN16 DN 32</t>
  </si>
  <si>
    <t>1497656604</t>
  </si>
  <si>
    <t>42221558</t>
  </si>
  <si>
    <t>šoupátko domovní přípojky litinové ISO hrdlo PN16 32x32</t>
  </si>
  <si>
    <t>-631774762</t>
  </si>
  <si>
    <t>891181324</t>
  </si>
  <si>
    <t>Montáž vodovodních armatur na potrubí šoupátek pro domovní přípojky s nástrčnými ISO konci PN16 DN 40</t>
  </si>
  <si>
    <t>309985118</t>
  </si>
  <si>
    <t>42221559</t>
  </si>
  <si>
    <t>šoupátko domovní přípojky litinové ISO hrdlo PN16 40x40</t>
  </si>
  <si>
    <t>-798498479</t>
  </si>
  <si>
    <t>42291053</t>
  </si>
  <si>
    <t>souprava zemní pro navrtávací pas se šoupátkem Rd 1,5m</t>
  </si>
  <si>
    <t>1725766718</t>
  </si>
  <si>
    <t>891181811</t>
  </si>
  <si>
    <t xml:space="preserve">Demontáž vodovodních armatur na potrubí šoupátek nebo klapek uzavíracích v otevřeném výkopu nebo v šachtách </t>
  </si>
  <si>
    <t>460227015</t>
  </si>
  <si>
    <t>891319111</t>
  </si>
  <si>
    <t>Montáž vodovodních armatur na potrubí navrtávacích pasů s ventilem Jt 1 MPa, na potrubí z trub litinových, ocelových nebo plastických hmot DN 150</t>
  </si>
  <si>
    <t>1542811514</t>
  </si>
  <si>
    <t>42271415</t>
  </si>
  <si>
    <t>pás navrtávací z tvárné litiny DN 150, pro litinové a ocelové potrubí, se závitovým výstupem 1",5/4",6/4",2"</t>
  </si>
  <si>
    <t>-993179646</t>
  </si>
  <si>
    <t>892233122</t>
  </si>
  <si>
    <t>Proplach a dezinfekce vodovodního potrubí DN od 40 do 70</t>
  </si>
  <si>
    <t>-77601677</t>
  </si>
  <si>
    <t>32+70</t>
  </si>
  <si>
    <t>773451773</t>
  </si>
  <si>
    <t>1084977511</t>
  </si>
  <si>
    <t>-1354408725</t>
  </si>
  <si>
    <t>32+9+8+12+13+13+15</t>
  </si>
  <si>
    <t>"svislá část" 7*1,5</t>
  </si>
  <si>
    <t>-62686571</t>
  </si>
  <si>
    <t>-1801773901</t>
  </si>
  <si>
    <t>303.2 - Prodloužení přípojek kanalizace</t>
  </si>
  <si>
    <t>-15050363</t>
  </si>
  <si>
    <t>53*1,1</t>
  </si>
  <si>
    <t>34961353</t>
  </si>
  <si>
    <t>729322904</t>
  </si>
  <si>
    <t>703051779</t>
  </si>
  <si>
    <t>50*2</t>
  </si>
  <si>
    <t>1470955089</t>
  </si>
  <si>
    <t>"komunikace" 53*1,1*2,4</t>
  </si>
  <si>
    <t>"nezp" 80*1,1*2,4</t>
  </si>
  <si>
    <t>141721217</t>
  </si>
  <si>
    <t>Řízený zemní protlak délky protlaku do 50 m v hornině třídy těžitelnosti I a II, skupiny 1 až 4 včetně zatažení trub v hloubce do 6 m průměru vrtu přes 250 do 280 mm</t>
  </si>
  <si>
    <t>-16895264</t>
  </si>
  <si>
    <t>"v kořenovém prostoru" 8</t>
  </si>
  <si>
    <t>2017197830</t>
  </si>
  <si>
    <t>53*2*2,4</t>
  </si>
  <si>
    <t>80*2*2,4</t>
  </si>
  <si>
    <t>2086159931</t>
  </si>
  <si>
    <t>-2083259697</t>
  </si>
  <si>
    <t>351,12-263,34</t>
  </si>
  <si>
    <t>-1582971426</t>
  </si>
  <si>
    <t>87,78*1,8</t>
  </si>
  <si>
    <t>549539617</t>
  </si>
  <si>
    <t>1688256220</t>
  </si>
  <si>
    <t>"komunikace" 53*1,1*1,8</t>
  </si>
  <si>
    <t>"nezp" 80*1,1*1,8</t>
  </si>
  <si>
    <t>-113600757</t>
  </si>
  <si>
    <t>"potrubí PP" (15+11+3)*1,1*0,5</t>
  </si>
  <si>
    <t>"potrubí KT" (52+47+5)*1,1*0,5</t>
  </si>
  <si>
    <t>-1736276875</t>
  </si>
  <si>
    <t>73,15*2 'Přepočtené koeficientem množství</t>
  </si>
  <si>
    <t>-1590761379</t>
  </si>
  <si>
    <t>1812771308</t>
  </si>
  <si>
    <t>"potrubí PP" (15+11+3)*1,1*0,1</t>
  </si>
  <si>
    <t>1010499679</t>
  </si>
  <si>
    <t>100/2,5"m"*2"ks"</t>
  </si>
  <si>
    <t>681996628</t>
  </si>
  <si>
    <t>-2030172168</t>
  </si>
  <si>
    <t>(52+47+5)*1,1*0,2</t>
  </si>
  <si>
    <t>"odečet podkl. pražců" -40*0,15*0,15*0,5</t>
  </si>
  <si>
    <t>-2055048548</t>
  </si>
  <si>
    <t>1893614366</t>
  </si>
  <si>
    <t>-1044985386</t>
  </si>
  <si>
    <t>-1733206157</t>
  </si>
  <si>
    <t>58,3</t>
  </si>
  <si>
    <t>975205543</t>
  </si>
  <si>
    <t>58,3*0,25*116,2"(kg/m3)"/1000</t>
  </si>
  <si>
    <t>531693101</t>
  </si>
  <si>
    <t>58,3*0,25*46,5"(kg/m3)"/1000</t>
  </si>
  <si>
    <t>1617989902</t>
  </si>
  <si>
    <t>-1314880370</t>
  </si>
  <si>
    <t>-1993378533</t>
  </si>
  <si>
    <t>"obnova v trase kanalizace" 58,3</t>
  </si>
  <si>
    <t>357133123</t>
  </si>
  <si>
    <t>810351811</t>
  </si>
  <si>
    <t>Bourání stávajícího potrubí z betonu v otevřeném výkopu DN do 200</t>
  </si>
  <si>
    <t>1767138477</t>
  </si>
  <si>
    <t>6*1</t>
  </si>
  <si>
    <t>810391811</t>
  </si>
  <si>
    <t>Bourání stávajícího potrubí z betonu v otevřeném výkopu DN přes 200 do 400</t>
  </si>
  <si>
    <t>-511305819</t>
  </si>
  <si>
    <t>5+7,5+8</t>
  </si>
  <si>
    <t>831352121</t>
  </si>
  <si>
    <t>Montáž potrubí z trub kameninových hrdlových s integrovaným těsněním v otevřeném výkopu ve sklonu do 20 % DN 200</t>
  </si>
  <si>
    <t>-627199567</t>
  </si>
  <si>
    <t>10+7+11+3+7+7+7</t>
  </si>
  <si>
    <t>59710704</t>
  </si>
  <si>
    <t>trouba kameninová glazovaná DN 200 dl 2,50m spojovací systém C Třída 240</t>
  </si>
  <si>
    <t>-329387208</t>
  </si>
  <si>
    <t>52*1,015 'Přepočtené koeficientem množství</t>
  </si>
  <si>
    <t>831362121</t>
  </si>
  <si>
    <t>Montáž potrubí z trub kameninových hrdlových s integrovaným těsněním v otevřeném výkopu ve sklonu do 20 % DN 250</t>
  </si>
  <si>
    <t>1822488529</t>
  </si>
  <si>
    <t>17+16+14</t>
  </si>
  <si>
    <t>59710705</t>
  </si>
  <si>
    <t>trouba kameninová glazovaná DN 250 dl 2,50m spojovací systém C Třída 240</t>
  </si>
  <si>
    <t>1980011457</t>
  </si>
  <si>
    <t>47*1,015 'Přepočtené koeficientem množství</t>
  </si>
  <si>
    <t>-1703694084</t>
  </si>
  <si>
    <t xml:space="preserve">"přepojení do šachty Š7"  5</t>
  </si>
  <si>
    <t>1332242751</t>
  </si>
  <si>
    <t>5*1,015 'Přepočtené koeficientem množství</t>
  </si>
  <si>
    <t>837352221</t>
  </si>
  <si>
    <t>Montáž kameninových tvarovek na potrubí z trub kameninových v otevřeném výkopu s integrovaným těsněním jednoosých DN 200</t>
  </si>
  <si>
    <t>-713082465</t>
  </si>
  <si>
    <t>6+7</t>
  </si>
  <si>
    <t>59710987</t>
  </si>
  <si>
    <t>koleno kameninové glazované DN 200 45° spojovací systém F tř. 240</t>
  </si>
  <si>
    <t>201924078</t>
  </si>
  <si>
    <t>5524250(R)</t>
  </si>
  <si>
    <t xml:space="preserve">spojka přechodová pružná se spojkami  s těsnící manžetou DN 200</t>
  </si>
  <si>
    <t>108847661</t>
  </si>
  <si>
    <t>837361221</t>
  </si>
  <si>
    <t>Montáž kameninových tvarovek na potrubí z trub kameninových v otevřeném výkopu s integrovaným těsněním odbočných DN 250</t>
  </si>
  <si>
    <t>771577516</t>
  </si>
  <si>
    <t>59711760</t>
  </si>
  <si>
    <t>odbočka kameninová glazovaná jednoduchá kolmá DN 250/150 dl 500mm spojovací systém C/F tř.160/-</t>
  </si>
  <si>
    <t>1325280255</t>
  </si>
  <si>
    <t>837362221</t>
  </si>
  <si>
    <t>Montáž kameninových tvarovek na potrubí z trub kameninových v otevřeném výkopu s integrovaným těsněním jednoosých DN 250</t>
  </si>
  <si>
    <t>-182872424</t>
  </si>
  <si>
    <t>3+3</t>
  </si>
  <si>
    <t>59710989</t>
  </si>
  <si>
    <t>koleno kameninové glazované DN 250 45° spojovací systém C tř. 160</t>
  </si>
  <si>
    <t>169991</t>
  </si>
  <si>
    <t>55242501(R)</t>
  </si>
  <si>
    <t xml:space="preserve">spojka přechodová pružná se spojkami  s těsnící manžetou DN 250</t>
  </si>
  <si>
    <t>1019600470</t>
  </si>
  <si>
    <t>1572968822</t>
  </si>
  <si>
    <t>28617031</t>
  </si>
  <si>
    <t>trubka kanalizační PP plnostěnná třívrstvá DN 150x3000mm SN12</t>
  </si>
  <si>
    <t>-534860640</t>
  </si>
  <si>
    <t>871350320</t>
  </si>
  <si>
    <t>Montáž kanalizačního potrubí z plastů z polypropylenu PP hladkého plnostěnného SN 12 DN 200</t>
  </si>
  <si>
    <t>-1623829357</t>
  </si>
  <si>
    <t>28617032</t>
  </si>
  <si>
    <t>trubka kanalizační PP plnostěnná třívrstvá DN 200x3000mm SN12</t>
  </si>
  <si>
    <t>1387032470</t>
  </si>
  <si>
    <t>15*1,015 'Přepočtené koeficientem množství</t>
  </si>
  <si>
    <t>871360320</t>
  </si>
  <si>
    <t>Montáž kanalizačního potrubí z plastů z polypropylenu PP hladkého plnostěnného SN 12 DN 250</t>
  </si>
  <si>
    <t>1681003502</t>
  </si>
  <si>
    <t>28617033</t>
  </si>
  <si>
    <t>trubka kanalizační PP plnostěnná třívrstvá DN 250x3000mm SN12</t>
  </si>
  <si>
    <t>1313243532</t>
  </si>
  <si>
    <t>11*1,015 'Přepočtené koeficientem množství</t>
  </si>
  <si>
    <t>877310310</t>
  </si>
  <si>
    <t>Montáž tvarovek na kanalizačním plastovém potrubí z polypropylenu PP nebo tvrdého PVC hladkého plnostěnného kolen, víček nebo hrdlových uzávěrů DN 150</t>
  </si>
  <si>
    <t>-984374553</t>
  </si>
  <si>
    <t>28617182</t>
  </si>
  <si>
    <t>koleno kanalizační PP SN16 45° DN 150</t>
  </si>
  <si>
    <t>-1446303841</t>
  </si>
  <si>
    <t>877310330</t>
  </si>
  <si>
    <t>Montáž tvarovek na kanalizačním plastovém potrubí z polypropylenu PP nebo tvrdého PVC hladkého plnostěnného spojek nebo redukcí DN 150</t>
  </si>
  <si>
    <t>512057774</t>
  </si>
  <si>
    <t>28617235</t>
  </si>
  <si>
    <t>spojka přesuvná kanalizační PP DN 150</t>
  </si>
  <si>
    <t>-2004848357</t>
  </si>
  <si>
    <t>877350310</t>
  </si>
  <si>
    <t>Montáž tvarovek na kanalizačním plastovém potrubí z polypropylenu PP nebo tvrdého PVC hladkého plnostěnného kolen, víček nebo hrdlových uzávěrů DN 200</t>
  </si>
  <si>
    <t>1130488693</t>
  </si>
  <si>
    <t>28617183</t>
  </si>
  <si>
    <t>koleno kanalizační PP SN16 45° DN 200</t>
  </si>
  <si>
    <t>-1413328608</t>
  </si>
  <si>
    <t>877350330</t>
  </si>
  <si>
    <t>Montáž tvarovek na kanalizačním plastovém potrubí z polypropylenu PP nebo tvrdého PVC hladkého plnostěnného spojek nebo redukcí DN 200</t>
  </si>
  <si>
    <t>-1632852642</t>
  </si>
  <si>
    <t>28617236</t>
  </si>
  <si>
    <t>spojka přesuvná kanalizační PP DN 200</t>
  </si>
  <si>
    <t>-119943733</t>
  </si>
  <si>
    <t>877360310</t>
  </si>
  <si>
    <t>Montáž tvarovek na kanalizačním plastovém potrubí z polypropylenu PP nebo tvrdého PVC hladkého plnostěnného kolen, víček nebo hrdlových uzávěrů DN 250</t>
  </si>
  <si>
    <t>-416918378</t>
  </si>
  <si>
    <t>28617184</t>
  </si>
  <si>
    <t>koleno kanalizační PP SN16 45° DN 250</t>
  </si>
  <si>
    <t>-1964729881</t>
  </si>
  <si>
    <t>877360330</t>
  </si>
  <si>
    <t>Montáž tvarovek na kanalizačním plastovém potrubí z polypropylenu PP nebo tvrdého PVC hladkého plnostěnného spojek nebo redukcí DN 250</t>
  </si>
  <si>
    <t>-1781484813</t>
  </si>
  <si>
    <t>28617237</t>
  </si>
  <si>
    <t>spojka přesuvná kanalizační PP DN 250</t>
  </si>
  <si>
    <t>1298008776</t>
  </si>
  <si>
    <t>-449147202</t>
  </si>
  <si>
    <t>(PI*0,5*0,5*1,5)</t>
  </si>
  <si>
    <t>894812321</t>
  </si>
  <si>
    <t>Revizní a čistící šachta z polypropylenu PP pro hladké trouby DN 600 šachtové dno (DN šachty / DN trubního vedení) DN 600/250 průtočné</t>
  </si>
  <si>
    <t>-1023776384</t>
  </si>
  <si>
    <t>894812322</t>
  </si>
  <si>
    <t>Revizní a čistící šachta z polypropylenu PP pro hladké trouby DN 600 šachtové dno (DN šachty / DN trubního vedení) DN 600/250 průtočné 30°,60°,90°</t>
  </si>
  <si>
    <t>513402351</t>
  </si>
  <si>
    <t>-1037619142</t>
  </si>
  <si>
    <t>894812332</t>
  </si>
  <si>
    <t>Revizní a čistící šachta z polypropylenu PP pro hladké trouby DN 600 roura šachtová korugovaná, světlé hloubky 2 000 mm</t>
  </si>
  <si>
    <t>-645354867</t>
  </si>
  <si>
    <t>-750401969</t>
  </si>
  <si>
    <t>-709914573</t>
  </si>
  <si>
    <t>899302811</t>
  </si>
  <si>
    <t>Demontáž poklopů betonových a železobetonových včetně rámu, hmotnosti jednotlivě přes 50 do 100 kg</t>
  </si>
  <si>
    <t>-804574962</t>
  </si>
  <si>
    <t>899910101</t>
  </si>
  <si>
    <t>Výplň potrubí trub betonových, litinových nebo kameninových betonem délky do 50 m tř. C -/5</t>
  </si>
  <si>
    <t>-1726718326</t>
  </si>
  <si>
    <t>"stáv. přípopjky" +(PI*0,1*0,1*(11+5))</t>
  </si>
  <si>
    <t>668353770</t>
  </si>
  <si>
    <t>"odvoz přebytku vybouraných živičných vrstev na meziskládku KSUSV" 4,66*2,4</t>
  </si>
  <si>
    <t>"odvoz vybouraných potrubí, šachet na skládku dle dispozic zhotovitele" 10,2</t>
  </si>
  <si>
    <t>362845296</t>
  </si>
  <si>
    <t>21,38*9</t>
  </si>
  <si>
    <t>-1457551722</t>
  </si>
  <si>
    <t>10,2</t>
  </si>
  <si>
    <t>1094290041</t>
  </si>
  <si>
    <t>303.2.BD - Prodloužení přípojek kanalizace BD 24-26-28</t>
  </si>
  <si>
    <t>-492189884</t>
  </si>
  <si>
    <t>20*0,9*1,2</t>
  </si>
  <si>
    <t>1645826345</t>
  </si>
  <si>
    <t>20*2*1,2</t>
  </si>
  <si>
    <t>-2083050720</t>
  </si>
  <si>
    <t>279909761</t>
  </si>
  <si>
    <t>21,6-10,8</t>
  </si>
  <si>
    <t>-1588455362</t>
  </si>
  <si>
    <t>10,8*1,8</t>
  </si>
  <si>
    <t>-1715879620</t>
  </si>
  <si>
    <t>10,8</t>
  </si>
  <si>
    <t>1711333210</t>
  </si>
  <si>
    <t>20*0,9*0,6</t>
  </si>
  <si>
    <t>-1408418617</t>
  </si>
  <si>
    <t>20*0,9*0,5</t>
  </si>
  <si>
    <t>1771542226</t>
  </si>
  <si>
    <t>9*2 'Přepočtené koeficientem množství</t>
  </si>
  <si>
    <t>1053282320</t>
  </si>
  <si>
    <t>20*0,9*0,1</t>
  </si>
  <si>
    <t>871360310</t>
  </si>
  <si>
    <t>Montáž kanalizačního potrubí z plastů z polypropylenu PP hladkého plnostěnného SN 10 DN 250</t>
  </si>
  <si>
    <t>394154109</t>
  </si>
  <si>
    <t>8+7+5</t>
  </si>
  <si>
    <t>28611203</t>
  </si>
  <si>
    <t>trubka kanalizační PPKGEM 250x7,7x3000mm SN10</t>
  </si>
  <si>
    <t>1161354651</t>
  </si>
  <si>
    <t>894812116</t>
  </si>
  <si>
    <t>Revizní a čistící šachta z polypropylenu PP pro hladké trouby DN 315 šachtové dno (DN šachty / DN trubního vedení) DN 315/200 přímý tok</t>
  </si>
  <si>
    <t>-530645583</t>
  </si>
  <si>
    <t>894812131</t>
  </si>
  <si>
    <t>Revizní a čistící šachta z polypropylenu PP pro hladké trouby DN 315 roura šachtová korugovaná bez hrdla, světlé hloubky 1250 mm</t>
  </si>
  <si>
    <t>332245227</t>
  </si>
  <si>
    <t>894812149</t>
  </si>
  <si>
    <t>Revizní a čistící šachta z polypropylenu PP pro hladké trouby DN 315 roura šachtová korugovaná Příplatek k cenám 2131 - 2142 za uříznutí šachtové roury</t>
  </si>
  <si>
    <t>-291324410</t>
  </si>
  <si>
    <t>894812160</t>
  </si>
  <si>
    <t>Revizní a čistící šachta z polypropylenu PP pro hladké trouby DN 315 poklop litinový (pro třídu zatížení) čtvercový do teleskopické trubky (B125)</t>
  </si>
  <si>
    <t>1298138313</t>
  </si>
  <si>
    <t>1445985115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</si>
</sst>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2022-000073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Vodovod a kanalizace ul. Rantířovská, Jihlava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Jihlava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Jihlava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PROfi Jihlava spol. s 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PROfi Jihlava spol. s 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ROUND(AG95+SUM(AG96:AG99)+SUM(AG107:AG111)+AG114+AG115,2)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ROUND(AS95+SUM(AS96:AS99)+SUM(AS107:AS111)+AS114+AS115,2)</f>
        <v>0</v>
      </c>
      <c r="AT94" s="114">
        <f>ROUND(SUM(AV94:AW94),2)</f>
        <v>0</v>
      </c>
      <c r="AU94" s="115">
        <f>ROUND(AU95+SUM(AU96:AU99)+SUM(AU107:AU111)+AU114+AU115,5)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ROUND(AZ95+SUM(AZ96:AZ99)+SUM(AZ107:AZ111)+AZ114+AZ115,2)</f>
        <v>0</v>
      </c>
      <c r="BA94" s="114">
        <f>ROUND(BA95+SUM(BA96:BA99)+SUM(BA107:BA111)+BA114+BA115,2)</f>
        <v>0</v>
      </c>
      <c r="BB94" s="114">
        <f>ROUND(BB95+SUM(BB96:BB99)+SUM(BB107:BB111)+BB114+BB115,2)</f>
        <v>0</v>
      </c>
      <c r="BC94" s="114">
        <f>ROUND(BC95+SUM(BC96:BC99)+SUM(BC107:BC111)+BC114+BC115,2)</f>
        <v>0</v>
      </c>
      <c r="BD94" s="116">
        <f>ROUND(BD95+SUM(BD96:BD99)+SUM(BD107:BD111)+BD114+BD115,2)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'000 - Vedlejší a ostatní ...'!P122</f>
        <v>0</v>
      </c>
      <c r="AV95" s="128">
        <f>'000 - Vedlejší a ostatní ...'!J33</f>
        <v>0</v>
      </c>
      <c r="AW95" s="128">
        <f>'000 - Vedlejší a ostatní ...'!J34</f>
        <v>0</v>
      </c>
      <c r="AX95" s="128">
        <f>'000 - Vedlejší a ostatní ...'!J35</f>
        <v>0</v>
      </c>
      <c r="AY95" s="128">
        <f>'000 - Vedlejší a ostatní ...'!J36</f>
        <v>0</v>
      </c>
      <c r="AZ95" s="128">
        <f>'000 - Vedlejší a ostatní ...'!F33</f>
        <v>0</v>
      </c>
      <c r="BA95" s="128">
        <f>'000 - Vedlejší a ostatní ...'!F34</f>
        <v>0</v>
      </c>
      <c r="BB95" s="128">
        <f>'000 - Vedlejší a ostatní ...'!F35</f>
        <v>0</v>
      </c>
      <c r="BC95" s="128">
        <f>'000 - Vedlejší a ostatní ...'!F36</f>
        <v>0</v>
      </c>
      <c r="BD95" s="130">
        <f>'000 - Vedlejší a ostatní 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'001 - Vedlejší a ostatní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'001 - Vedlejší a ostatní ...'!P118</f>
        <v>0</v>
      </c>
      <c r="AV96" s="128">
        <f>'001 - Vedlejší a ostatní ...'!J33</f>
        <v>0</v>
      </c>
      <c r="AW96" s="128">
        <f>'001 - Vedlejší a ostatní ...'!J34</f>
        <v>0</v>
      </c>
      <c r="AX96" s="128">
        <f>'001 - Vedlejší a ostatní ...'!J35</f>
        <v>0</v>
      </c>
      <c r="AY96" s="128">
        <f>'001 - Vedlejší a ostatní ...'!J36</f>
        <v>0</v>
      </c>
      <c r="AZ96" s="128">
        <f>'001 - Vedlejší a ostatní ...'!F33</f>
        <v>0</v>
      </c>
      <c r="BA96" s="128">
        <f>'001 - Vedlejší a ostatní ...'!F34</f>
        <v>0</v>
      </c>
      <c r="BB96" s="128">
        <f>'001 - Vedlejší a ostatní ...'!F35</f>
        <v>0</v>
      </c>
      <c r="BC96" s="128">
        <f>'001 - Vedlejší a ostatní ...'!F36</f>
        <v>0</v>
      </c>
      <c r="BD96" s="130">
        <f>'001 - Vedlejší a ostatní 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'101 - Chodník ul. Rantířo...'!J30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'101 - Chodník ul. Rantířo...'!P122</f>
        <v>0</v>
      </c>
      <c r="AV97" s="128">
        <f>'101 - Chodník ul. Rantířo...'!J33</f>
        <v>0</v>
      </c>
      <c r="AW97" s="128">
        <f>'101 - Chodník ul. Rantířo...'!J34</f>
        <v>0</v>
      </c>
      <c r="AX97" s="128">
        <f>'101 - Chodník ul. Rantířo...'!J35</f>
        <v>0</v>
      </c>
      <c r="AY97" s="128">
        <f>'101 - Chodník ul. Rantířo...'!J36</f>
        <v>0</v>
      </c>
      <c r="AZ97" s="128">
        <f>'101 - Chodník ul. Rantířo...'!F33</f>
        <v>0</v>
      </c>
      <c r="BA97" s="128">
        <f>'101 - Chodník ul. Rantířo...'!F34</f>
        <v>0</v>
      </c>
      <c r="BB97" s="128">
        <f>'101 - Chodník ul. Rantířo...'!F35</f>
        <v>0</v>
      </c>
      <c r="BC97" s="128">
        <f>'101 - Chodník ul. Rantířo...'!F36</f>
        <v>0</v>
      </c>
      <c r="BD97" s="130">
        <f>'101 - Chodník ul. Rantířo...'!F37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96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'101.1 - Chodník ul. Rantí...'!J30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'101.1 - Chodník ul. Rantí...'!P126</f>
        <v>0</v>
      </c>
      <c r="AV98" s="128">
        <f>'101.1 - Chodník ul. Rantí...'!J33</f>
        <v>0</v>
      </c>
      <c r="AW98" s="128">
        <f>'101.1 - Chodník ul. Rantí...'!J34</f>
        <v>0</v>
      </c>
      <c r="AX98" s="128">
        <f>'101.1 - Chodník ul. Rantí...'!J35</f>
        <v>0</v>
      </c>
      <c r="AY98" s="128">
        <f>'101.1 - Chodník ul. Rantí...'!J36</f>
        <v>0</v>
      </c>
      <c r="AZ98" s="128">
        <f>'101.1 - Chodník ul. Rantí...'!F33</f>
        <v>0</v>
      </c>
      <c r="BA98" s="128">
        <f>'101.1 - Chodník ul. Rantí...'!F34</f>
        <v>0</v>
      </c>
      <c r="BB98" s="128">
        <f>'101.1 - Chodník ul. Rantí...'!F35</f>
        <v>0</v>
      </c>
      <c r="BC98" s="128">
        <f>'101.1 - Chodník ul. Rantí...'!F36</f>
        <v>0</v>
      </c>
      <c r="BD98" s="130">
        <f>'101.1 - Chodník ul. Rantí...'!F37</f>
        <v>0</v>
      </c>
      <c r="BE98" s="7"/>
      <c r="BT98" s="131" t="s">
        <v>87</v>
      </c>
      <c r="BV98" s="131" t="s">
        <v>81</v>
      </c>
      <c r="BW98" s="131" t="s">
        <v>99</v>
      </c>
      <c r="BX98" s="131" t="s">
        <v>5</v>
      </c>
      <c r="CL98" s="131" t="s">
        <v>96</v>
      </c>
      <c r="CM98" s="131" t="s">
        <v>89</v>
      </c>
    </row>
    <row r="99" s="7" customFormat="1" ht="16.5" customHeight="1">
      <c r="A99" s="7"/>
      <c r="B99" s="120"/>
      <c r="C99" s="121"/>
      <c r="D99" s="122" t="s">
        <v>100</v>
      </c>
      <c r="E99" s="122"/>
      <c r="F99" s="122"/>
      <c r="G99" s="122"/>
      <c r="H99" s="122"/>
      <c r="I99" s="123"/>
      <c r="J99" s="122" t="s">
        <v>101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32">
        <f>ROUND(SUM(AG100:AG106),2)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f>ROUND(SUM(AS100:AS106),2)</f>
        <v>0</v>
      </c>
      <c r="AT99" s="128">
        <f>ROUND(SUM(AV99:AW99),2)</f>
        <v>0</v>
      </c>
      <c r="AU99" s="129">
        <f>ROUND(SUM(AU100:AU106),5)</f>
        <v>0</v>
      </c>
      <c r="AV99" s="128">
        <f>ROUND(AZ99*L29,2)</f>
        <v>0</v>
      </c>
      <c r="AW99" s="128">
        <f>ROUND(BA99*L30,2)</f>
        <v>0</v>
      </c>
      <c r="AX99" s="128">
        <f>ROUND(BB99*L29,2)</f>
        <v>0</v>
      </c>
      <c r="AY99" s="128">
        <f>ROUND(BC99*L30,2)</f>
        <v>0</v>
      </c>
      <c r="AZ99" s="128">
        <f>ROUND(SUM(AZ100:AZ106),2)</f>
        <v>0</v>
      </c>
      <c r="BA99" s="128">
        <f>ROUND(SUM(BA100:BA106),2)</f>
        <v>0</v>
      </c>
      <c r="BB99" s="128">
        <f>ROUND(SUM(BB100:BB106),2)</f>
        <v>0</v>
      </c>
      <c r="BC99" s="128">
        <f>ROUND(SUM(BC100:BC106),2)</f>
        <v>0</v>
      </c>
      <c r="BD99" s="130">
        <f>ROUND(SUM(BD100:BD106),2)</f>
        <v>0</v>
      </c>
      <c r="BE99" s="7"/>
      <c r="BS99" s="131" t="s">
        <v>78</v>
      </c>
      <c r="BT99" s="131" t="s">
        <v>87</v>
      </c>
      <c r="BU99" s="131" t="s">
        <v>80</v>
      </c>
      <c r="BV99" s="131" t="s">
        <v>81</v>
      </c>
      <c r="BW99" s="131" t="s">
        <v>102</v>
      </c>
      <c r="BX99" s="131" t="s">
        <v>5</v>
      </c>
      <c r="CL99" s="131" t="s">
        <v>103</v>
      </c>
      <c r="CM99" s="131" t="s">
        <v>89</v>
      </c>
    </row>
    <row r="100" s="4" customFormat="1" ht="16.5" customHeight="1">
      <c r="A100" s="119" t="s">
        <v>83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104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'102 - Vjezdy k RD'!J32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105</v>
      </c>
      <c r="AR100" s="72"/>
      <c r="AS100" s="137">
        <v>0</v>
      </c>
      <c r="AT100" s="138">
        <f>ROUND(SUM(AV100:AW100),2)</f>
        <v>0</v>
      </c>
      <c r="AU100" s="139">
        <f>'102 - Vjezdy k RD'!P126</f>
        <v>0</v>
      </c>
      <c r="AV100" s="138">
        <f>'102 - Vjezdy k RD'!J35</f>
        <v>0</v>
      </c>
      <c r="AW100" s="138">
        <f>'102 - Vjezdy k RD'!J36</f>
        <v>0</v>
      </c>
      <c r="AX100" s="138">
        <f>'102 - Vjezdy k RD'!J37</f>
        <v>0</v>
      </c>
      <c r="AY100" s="138">
        <f>'102 - Vjezdy k RD'!J38</f>
        <v>0</v>
      </c>
      <c r="AZ100" s="138">
        <f>'102 - Vjezdy k RD'!F35</f>
        <v>0</v>
      </c>
      <c r="BA100" s="138">
        <f>'102 - Vjezdy k RD'!F36</f>
        <v>0</v>
      </c>
      <c r="BB100" s="138">
        <f>'102 - Vjezdy k RD'!F37</f>
        <v>0</v>
      </c>
      <c r="BC100" s="138">
        <f>'102 - Vjezdy k RD'!F38</f>
        <v>0</v>
      </c>
      <c r="BD100" s="140">
        <f>'102 - Vjezdy k RD'!F39</f>
        <v>0</v>
      </c>
      <c r="BE100" s="4"/>
      <c r="BT100" s="141" t="s">
        <v>89</v>
      </c>
      <c r="BV100" s="141" t="s">
        <v>81</v>
      </c>
      <c r="BW100" s="141" t="s">
        <v>106</v>
      </c>
      <c r="BX100" s="141" t="s">
        <v>102</v>
      </c>
      <c r="CL100" s="141" t="s">
        <v>103</v>
      </c>
    </row>
    <row r="101" s="4" customFormat="1" ht="23.25" customHeight="1">
      <c r="A101" s="119" t="s">
        <v>83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'102.1.A - Chodník ul. Ran...'!J32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105</v>
      </c>
      <c r="AR101" s="72"/>
      <c r="AS101" s="137">
        <v>0</v>
      </c>
      <c r="AT101" s="138">
        <f>ROUND(SUM(AV101:AW101),2)</f>
        <v>0</v>
      </c>
      <c r="AU101" s="139">
        <f>'102.1.A - Chodník ul. Ran...'!P126</f>
        <v>0</v>
      </c>
      <c r="AV101" s="138">
        <f>'102.1.A - Chodník ul. Ran...'!J35</f>
        <v>0</v>
      </c>
      <c r="AW101" s="138">
        <f>'102.1.A - Chodník ul. Ran...'!J36</f>
        <v>0</v>
      </c>
      <c r="AX101" s="138">
        <f>'102.1.A - Chodník ul. Ran...'!J37</f>
        <v>0</v>
      </c>
      <c r="AY101" s="138">
        <f>'102.1.A - Chodník ul. Ran...'!J38</f>
        <v>0</v>
      </c>
      <c r="AZ101" s="138">
        <f>'102.1.A - Chodník ul. Ran...'!F35</f>
        <v>0</v>
      </c>
      <c r="BA101" s="138">
        <f>'102.1.A - Chodník ul. Ran...'!F36</f>
        <v>0</v>
      </c>
      <c r="BB101" s="138">
        <f>'102.1.A - Chodník ul. Ran...'!F37</f>
        <v>0</v>
      </c>
      <c r="BC101" s="138">
        <f>'102.1.A - Chodník ul. Ran...'!F38</f>
        <v>0</v>
      </c>
      <c r="BD101" s="140">
        <f>'102.1.A - Chodník ul. Ran...'!F39</f>
        <v>0</v>
      </c>
      <c r="BE101" s="4"/>
      <c r="BT101" s="141" t="s">
        <v>89</v>
      </c>
      <c r="BV101" s="141" t="s">
        <v>81</v>
      </c>
      <c r="BW101" s="141" t="s">
        <v>109</v>
      </c>
      <c r="BX101" s="141" t="s">
        <v>102</v>
      </c>
      <c r="CL101" s="141" t="s">
        <v>103</v>
      </c>
    </row>
    <row r="102" s="4" customFormat="1" ht="23.25" customHeight="1">
      <c r="A102" s="119" t="s">
        <v>83</v>
      </c>
      <c r="B102" s="70"/>
      <c r="C102" s="133"/>
      <c r="D102" s="133"/>
      <c r="E102" s="134" t="s">
        <v>110</v>
      </c>
      <c r="F102" s="134"/>
      <c r="G102" s="134"/>
      <c r="H102" s="134"/>
      <c r="I102" s="134"/>
      <c r="J102" s="133"/>
      <c r="K102" s="134" t="s">
        <v>111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'102.1.B - Chodník ul. Ran...'!J32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105</v>
      </c>
      <c r="AR102" s="72"/>
      <c r="AS102" s="137">
        <v>0</v>
      </c>
      <c r="AT102" s="138">
        <f>ROUND(SUM(AV102:AW102),2)</f>
        <v>0</v>
      </c>
      <c r="AU102" s="139">
        <f>'102.1.B - Chodník ul. Ran...'!P125</f>
        <v>0</v>
      </c>
      <c r="AV102" s="138">
        <f>'102.1.B - Chodník ul. Ran...'!J35</f>
        <v>0</v>
      </c>
      <c r="AW102" s="138">
        <f>'102.1.B - Chodník ul. Ran...'!J36</f>
        <v>0</v>
      </c>
      <c r="AX102" s="138">
        <f>'102.1.B - Chodník ul. Ran...'!J37</f>
        <v>0</v>
      </c>
      <c r="AY102" s="138">
        <f>'102.1.B - Chodník ul. Ran...'!J38</f>
        <v>0</v>
      </c>
      <c r="AZ102" s="138">
        <f>'102.1.B - Chodník ul. Ran...'!F35</f>
        <v>0</v>
      </c>
      <c r="BA102" s="138">
        <f>'102.1.B - Chodník ul. Ran...'!F36</f>
        <v>0</v>
      </c>
      <c r="BB102" s="138">
        <f>'102.1.B - Chodník ul. Ran...'!F37</f>
        <v>0</v>
      </c>
      <c r="BC102" s="138">
        <f>'102.1.B - Chodník ul. Ran...'!F38</f>
        <v>0</v>
      </c>
      <c r="BD102" s="140">
        <f>'102.1.B - Chodník ul. Ran...'!F39</f>
        <v>0</v>
      </c>
      <c r="BE102" s="4"/>
      <c r="BT102" s="141" t="s">
        <v>89</v>
      </c>
      <c r="BV102" s="141" t="s">
        <v>81</v>
      </c>
      <c r="BW102" s="141" t="s">
        <v>112</v>
      </c>
      <c r="BX102" s="141" t="s">
        <v>102</v>
      </c>
      <c r="CL102" s="141" t="s">
        <v>103</v>
      </c>
    </row>
    <row r="103" s="4" customFormat="1" ht="35.25" customHeight="1">
      <c r="A103" s="119" t="s">
        <v>83</v>
      </c>
      <c r="B103" s="70"/>
      <c r="C103" s="133"/>
      <c r="D103" s="133"/>
      <c r="E103" s="134" t="s">
        <v>113</v>
      </c>
      <c r="F103" s="134"/>
      <c r="G103" s="134"/>
      <c r="H103" s="134"/>
      <c r="I103" s="134"/>
      <c r="J103" s="133"/>
      <c r="K103" s="134" t="s">
        <v>114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'102.1.C - Chodník ul. Ran...'!J32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105</v>
      </c>
      <c r="AR103" s="72"/>
      <c r="AS103" s="137">
        <v>0</v>
      </c>
      <c r="AT103" s="138">
        <f>ROUND(SUM(AV103:AW103),2)</f>
        <v>0</v>
      </c>
      <c r="AU103" s="139">
        <f>'102.1.C - Chodník ul. Ran...'!P128</f>
        <v>0</v>
      </c>
      <c r="AV103" s="138">
        <f>'102.1.C - Chodník ul. Ran...'!J35</f>
        <v>0</v>
      </c>
      <c r="AW103" s="138">
        <f>'102.1.C - Chodník ul. Ran...'!J36</f>
        <v>0</v>
      </c>
      <c r="AX103" s="138">
        <f>'102.1.C - Chodník ul. Ran...'!J37</f>
        <v>0</v>
      </c>
      <c r="AY103" s="138">
        <f>'102.1.C - Chodník ul. Ran...'!J38</f>
        <v>0</v>
      </c>
      <c r="AZ103" s="138">
        <f>'102.1.C - Chodník ul. Ran...'!F35</f>
        <v>0</v>
      </c>
      <c r="BA103" s="138">
        <f>'102.1.C - Chodník ul. Ran...'!F36</f>
        <v>0</v>
      </c>
      <c r="BB103" s="138">
        <f>'102.1.C - Chodník ul. Ran...'!F37</f>
        <v>0</v>
      </c>
      <c r="BC103" s="138">
        <f>'102.1.C - Chodník ul. Ran...'!F38</f>
        <v>0</v>
      </c>
      <c r="BD103" s="140">
        <f>'102.1.C - Chodník ul. Ran...'!F39</f>
        <v>0</v>
      </c>
      <c r="BE103" s="4"/>
      <c r="BT103" s="141" t="s">
        <v>89</v>
      </c>
      <c r="BV103" s="141" t="s">
        <v>81</v>
      </c>
      <c r="BW103" s="141" t="s">
        <v>115</v>
      </c>
      <c r="BX103" s="141" t="s">
        <v>102</v>
      </c>
      <c r="CL103" s="141" t="s">
        <v>103</v>
      </c>
    </row>
    <row r="104" s="4" customFormat="1" ht="23.25" customHeight="1">
      <c r="A104" s="119" t="s">
        <v>83</v>
      </c>
      <c r="B104" s="70"/>
      <c r="C104" s="133"/>
      <c r="D104" s="133"/>
      <c r="E104" s="134" t="s">
        <v>116</v>
      </c>
      <c r="F104" s="134"/>
      <c r="G104" s="134"/>
      <c r="H104" s="134"/>
      <c r="I104" s="134"/>
      <c r="J104" s="133"/>
      <c r="K104" s="134" t="s">
        <v>117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'102.1.D - Chodník ul. Ran...'!J32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105</v>
      </c>
      <c r="AR104" s="72"/>
      <c r="AS104" s="137">
        <v>0</v>
      </c>
      <c r="AT104" s="138">
        <f>ROUND(SUM(AV104:AW104),2)</f>
        <v>0</v>
      </c>
      <c r="AU104" s="139">
        <f>'102.1.D - Chodník ul. Ran...'!P127</f>
        <v>0</v>
      </c>
      <c r="AV104" s="138">
        <f>'102.1.D - Chodník ul. Ran...'!J35</f>
        <v>0</v>
      </c>
      <c r="AW104" s="138">
        <f>'102.1.D - Chodník ul. Ran...'!J36</f>
        <v>0</v>
      </c>
      <c r="AX104" s="138">
        <f>'102.1.D - Chodník ul. Ran...'!J37</f>
        <v>0</v>
      </c>
      <c r="AY104" s="138">
        <f>'102.1.D - Chodník ul. Ran...'!J38</f>
        <v>0</v>
      </c>
      <c r="AZ104" s="138">
        <f>'102.1.D - Chodník ul. Ran...'!F35</f>
        <v>0</v>
      </c>
      <c r="BA104" s="138">
        <f>'102.1.D - Chodník ul. Ran...'!F36</f>
        <v>0</v>
      </c>
      <c r="BB104" s="138">
        <f>'102.1.D - Chodník ul. Ran...'!F37</f>
        <v>0</v>
      </c>
      <c r="BC104" s="138">
        <f>'102.1.D - Chodník ul. Ran...'!F38</f>
        <v>0</v>
      </c>
      <c r="BD104" s="140">
        <f>'102.1.D - Chodník ul. Ran...'!F39</f>
        <v>0</v>
      </c>
      <c r="BE104" s="4"/>
      <c r="BT104" s="141" t="s">
        <v>89</v>
      </c>
      <c r="BV104" s="141" t="s">
        <v>81</v>
      </c>
      <c r="BW104" s="141" t="s">
        <v>118</v>
      </c>
      <c r="BX104" s="141" t="s">
        <v>102</v>
      </c>
      <c r="CL104" s="141" t="s">
        <v>103</v>
      </c>
    </row>
    <row r="105" s="4" customFormat="1" ht="23.25" customHeight="1">
      <c r="A105" s="119" t="s">
        <v>83</v>
      </c>
      <c r="B105" s="70"/>
      <c r="C105" s="133"/>
      <c r="D105" s="133"/>
      <c r="E105" s="134" t="s">
        <v>119</v>
      </c>
      <c r="F105" s="134"/>
      <c r="G105" s="134"/>
      <c r="H105" s="134"/>
      <c r="I105" s="134"/>
      <c r="J105" s="133"/>
      <c r="K105" s="134" t="s">
        <v>120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'102.2.A - Chodník ul. Ran...'!J32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105</v>
      </c>
      <c r="AR105" s="72"/>
      <c r="AS105" s="137">
        <v>0</v>
      </c>
      <c r="AT105" s="138">
        <f>ROUND(SUM(AV105:AW105),2)</f>
        <v>0</v>
      </c>
      <c r="AU105" s="139">
        <f>'102.2.A - Chodník ul. Ran...'!P127</f>
        <v>0</v>
      </c>
      <c r="AV105" s="138">
        <f>'102.2.A - Chodník ul. Ran...'!J35</f>
        <v>0</v>
      </c>
      <c r="AW105" s="138">
        <f>'102.2.A - Chodník ul. Ran...'!J36</f>
        <v>0</v>
      </c>
      <c r="AX105" s="138">
        <f>'102.2.A - Chodník ul. Ran...'!J37</f>
        <v>0</v>
      </c>
      <c r="AY105" s="138">
        <f>'102.2.A - Chodník ul. Ran...'!J38</f>
        <v>0</v>
      </c>
      <c r="AZ105" s="138">
        <f>'102.2.A - Chodník ul. Ran...'!F35</f>
        <v>0</v>
      </c>
      <c r="BA105" s="138">
        <f>'102.2.A - Chodník ul. Ran...'!F36</f>
        <v>0</v>
      </c>
      <c r="BB105" s="138">
        <f>'102.2.A - Chodník ul. Ran...'!F37</f>
        <v>0</v>
      </c>
      <c r="BC105" s="138">
        <f>'102.2.A - Chodník ul. Ran...'!F38</f>
        <v>0</v>
      </c>
      <c r="BD105" s="140">
        <f>'102.2.A - Chodník ul. Ran...'!F39</f>
        <v>0</v>
      </c>
      <c r="BE105" s="4"/>
      <c r="BT105" s="141" t="s">
        <v>89</v>
      </c>
      <c r="BV105" s="141" t="s">
        <v>81</v>
      </c>
      <c r="BW105" s="141" t="s">
        <v>121</v>
      </c>
      <c r="BX105" s="141" t="s">
        <v>102</v>
      </c>
      <c r="CL105" s="141" t="s">
        <v>103</v>
      </c>
    </row>
    <row r="106" s="4" customFormat="1" ht="23.25" customHeight="1">
      <c r="A106" s="119" t="s">
        <v>83</v>
      </c>
      <c r="B106" s="70"/>
      <c r="C106" s="133"/>
      <c r="D106" s="133"/>
      <c r="E106" s="134" t="s">
        <v>122</v>
      </c>
      <c r="F106" s="134"/>
      <c r="G106" s="134"/>
      <c r="H106" s="134"/>
      <c r="I106" s="134"/>
      <c r="J106" s="133"/>
      <c r="K106" s="134" t="s">
        <v>123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'102.2.B - Chodník ul. Ran...'!J32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105</v>
      </c>
      <c r="AR106" s="72"/>
      <c r="AS106" s="137">
        <v>0</v>
      </c>
      <c r="AT106" s="138">
        <f>ROUND(SUM(AV106:AW106),2)</f>
        <v>0</v>
      </c>
      <c r="AU106" s="139">
        <f>'102.2.B - Chodník ul. Ran...'!P126</f>
        <v>0</v>
      </c>
      <c r="AV106" s="138">
        <f>'102.2.B - Chodník ul. Ran...'!J35</f>
        <v>0</v>
      </c>
      <c r="AW106" s="138">
        <f>'102.2.B - Chodník ul. Ran...'!J36</f>
        <v>0</v>
      </c>
      <c r="AX106" s="138">
        <f>'102.2.B - Chodník ul. Ran...'!J37</f>
        <v>0</v>
      </c>
      <c r="AY106" s="138">
        <f>'102.2.B - Chodník ul. Ran...'!J38</f>
        <v>0</v>
      </c>
      <c r="AZ106" s="138">
        <f>'102.2.B - Chodník ul. Ran...'!F35</f>
        <v>0</v>
      </c>
      <c r="BA106" s="138">
        <f>'102.2.B - Chodník ul. Ran...'!F36</f>
        <v>0</v>
      </c>
      <c r="BB106" s="138">
        <f>'102.2.B - Chodník ul. Ran...'!F37</f>
        <v>0</v>
      </c>
      <c r="BC106" s="138">
        <f>'102.2.B - Chodník ul. Ran...'!F38</f>
        <v>0</v>
      </c>
      <c r="BD106" s="140">
        <f>'102.2.B - Chodník ul. Ran...'!F39</f>
        <v>0</v>
      </c>
      <c r="BE106" s="4"/>
      <c r="BT106" s="141" t="s">
        <v>89</v>
      </c>
      <c r="BV106" s="141" t="s">
        <v>81</v>
      </c>
      <c r="BW106" s="141" t="s">
        <v>124</v>
      </c>
      <c r="BX106" s="141" t="s">
        <v>102</v>
      </c>
      <c r="CL106" s="141" t="s">
        <v>103</v>
      </c>
    </row>
    <row r="107" s="7" customFormat="1" ht="24.75" customHeight="1">
      <c r="A107" s="119" t="s">
        <v>83</v>
      </c>
      <c r="B107" s="120"/>
      <c r="C107" s="121"/>
      <c r="D107" s="122" t="s">
        <v>125</v>
      </c>
      <c r="E107" s="122"/>
      <c r="F107" s="122"/>
      <c r="G107" s="122"/>
      <c r="H107" s="122"/>
      <c r="I107" s="123"/>
      <c r="J107" s="122" t="s">
        <v>126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4">
        <f>'102.1 - Chodník ul. Rantí...'!J30</f>
        <v>0</v>
      </c>
      <c r="AH107" s="123"/>
      <c r="AI107" s="123"/>
      <c r="AJ107" s="123"/>
      <c r="AK107" s="123"/>
      <c r="AL107" s="123"/>
      <c r="AM107" s="123"/>
      <c r="AN107" s="124">
        <f>SUM(AG107,AT107)</f>
        <v>0</v>
      </c>
      <c r="AO107" s="123"/>
      <c r="AP107" s="123"/>
      <c r="AQ107" s="125" t="s">
        <v>86</v>
      </c>
      <c r="AR107" s="126"/>
      <c r="AS107" s="127">
        <v>0</v>
      </c>
      <c r="AT107" s="128">
        <f>ROUND(SUM(AV107:AW107),2)</f>
        <v>0</v>
      </c>
      <c r="AU107" s="129">
        <f>'102.1 - Chodník ul. Rantí...'!P121</f>
        <v>0</v>
      </c>
      <c r="AV107" s="128">
        <f>'102.1 - Chodník ul. Rantí...'!J33</f>
        <v>0</v>
      </c>
      <c r="AW107" s="128">
        <f>'102.1 - Chodník ul. Rantí...'!J34</f>
        <v>0</v>
      </c>
      <c r="AX107" s="128">
        <f>'102.1 - Chodník ul. Rantí...'!J35</f>
        <v>0</v>
      </c>
      <c r="AY107" s="128">
        <f>'102.1 - Chodník ul. Rantí...'!J36</f>
        <v>0</v>
      </c>
      <c r="AZ107" s="128">
        <f>'102.1 - Chodník ul. Rantí...'!F33</f>
        <v>0</v>
      </c>
      <c r="BA107" s="128">
        <f>'102.1 - Chodník ul. Rantí...'!F34</f>
        <v>0</v>
      </c>
      <c r="BB107" s="128">
        <f>'102.1 - Chodník ul. Rantí...'!F35</f>
        <v>0</v>
      </c>
      <c r="BC107" s="128">
        <f>'102.1 - Chodník ul. Rantí...'!F36</f>
        <v>0</v>
      </c>
      <c r="BD107" s="130">
        <f>'102.1 - Chodník ul. Rantí...'!F37</f>
        <v>0</v>
      </c>
      <c r="BE107" s="7"/>
      <c r="BT107" s="131" t="s">
        <v>87</v>
      </c>
      <c r="BV107" s="131" t="s">
        <v>81</v>
      </c>
      <c r="BW107" s="131" t="s">
        <v>127</v>
      </c>
      <c r="BX107" s="131" t="s">
        <v>5</v>
      </c>
      <c r="CL107" s="131" t="s">
        <v>103</v>
      </c>
      <c r="CM107" s="131" t="s">
        <v>89</v>
      </c>
    </row>
    <row r="108" s="7" customFormat="1" ht="16.5" customHeight="1">
      <c r="A108" s="119" t="s">
        <v>83</v>
      </c>
      <c r="B108" s="120"/>
      <c r="C108" s="121"/>
      <c r="D108" s="122" t="s">
        <v>128</v>
      </c>
      <c r="E108" s="122"/>
      <c r="F108" s="122"/>
      <c r="G108" s="122"/>
      <c r="H108" s="122"/>
      <c r="I108" s="123"/>
      <c r="J108" s="122" t="s">
        <v>129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'104 - Zastávka VDV Jasmínová'!J30</f>
        <v>0</v>
      </c>
      <c r="AH108" s="123"/>
      <c r="AI108" s="123"/>
      <c r="AJ108" s="123"/>
      <c r="AK108" s="123"/>
      <c r="AL108" s="123"/>
      <c r="AM108" s="123"/>
      <c r="AN108" s="124">
        <f>SUM(AG108,AT108)</f>
        <v>0</v>
      </c>
      <c r="AO108" s="123"/>
      <c r="AP108" s="123"/>
      <c r="AQ108" s="125" t="s">
        <v>86</v>
      </c>
      <c r="AR108" s="126"/>
      <c r="AS108" s="127">
        <v>0</v>
      </c>
      <c r="AT108" s="128">
        <f>ROUND(SUM(AV108:AW108),2)</f>
        <v>0</v>
      </c>
      <c r="AU108" s="129">
        <f>'104 - Zastávka VDV Jasmínová'!P121</f>
        <v>0</v>
      </c>
      <c r="AV108" s="128">
        <f>'104 - Zastávka VDV Jasmínová'!J33</f>
        <v>0</v>
      </c>
      <c r="AW108" s="128">
        <f>'104 - Zastávka VDV Jasmínová'!J34</f>
        <v>0</v>
      </c>
      <c r="AX108" s="128">
        <f>'104 - Zastávka VDV Jasmínová'!J35</f>
        <v>0</v>
      </c>
      <c r="AY108" s="128">
        <f>'104 - Zastávka VDV Jasmínová'!J36</f>
        <v>0</v>
      </c>
      <c r="AZ108" s="128">
        <f>'104 - Zastávka VDV Jasmínová'!F33</f>
        <v>0</v>
      </c>
      <c r="BA108" s="128">
        <f>'104 - Zastávka VDV Jasmínová'!F34</f>
        <v>0</v>
      </c>
      <c r="BB108" s="128">
        <f>'104 - Zastávka VDV Jasmínová'!F35</f>
        <v>0</v>
      </c>
      <c r="BC108" s="128">
        <f>'104 - Zastávka VDV Jasmínová'!F36</f>
        <v>0</v>
      </c>
      <c r="BD108" s="130">
        <f>'104 - Zastávka VDV Jasmínová'!F37</f>
        <v>0</v>
      </c>
      <c r="BE108" s="7"/>
      <c r="BT108" s="131" t="s">
        <v>87</v>
      </c>
      <c r="BV108" s="131" t="s">
        <v>81</v>
      </c>
      <c r="BW108" s="131" t="s">
        <v>130</v>
      </c>
      <c r="BX108" s="131" t="s">
        <v>5</v>
      </c>
      <c r="CL108" s="131" t="s">
        <v>96</v>
      </c>
      <c r="CM108" s="131" t="s">
        <v>89</v>
      </c>
    </row>
    <row r="109" s="7" customFormat="1" ht="16.5" customHeight="1">
      <c r="A109" s="119" t="s">
        <v>83</v>
      </c>
      <c r="B109" s="120"/>
      <c r="C109" s="121"/>
      <c r="D109" s="122" t="s">
        <v>131</v>
      </c>
      <c r="E109" s="122"/>
      <c r="F109" s="122"/>
      <c r="G109" s="122"/>
      <c r="H109" s="122"/>
      <c r="I109" s="123"/>
      <c r="J109" s="122" t="s">
        <v>132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'104.0 - Chodník propojení...'!J30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86</v>
      </c>
      <c r="AR109" s="126"/>
      <c r="AS109" s="127">
        <v>0</v>
      </c>
      <c r="AT109" s="128">
        <f>ROUND(SUM(AV109:AW109),2)</f>
        <v>0</v>
      </c>
      <c r="AU109" s="129">
        <f>'104.0 - Chodník propojení...'!P121</f>
        <v>0</v>
      </c>
      <c r="AV109" s="128">
        <f>'104.0 - Chodník propojení...'!J33</f>
        <v>0</v>
      </c>
      <c r="AW109" s="128">
        <f>'104.0 - Chodník propojení...'!J34</f>
        <v>0</v>
      </c>
      <c r="AX109" s="128">
        <f>'104.0 - Chodník propojení...'!J35</f>
        <v>0</v>
      </c>
      <c r="AY109" s="128">
        <f>'104.0 - Chodník propojení...'!J36</f>
        <v>0</v>
      </c>
      <c r="AZ109" s="128">
        <f>'104.0 - Chodník propojení...'!F33</f>
        <v>0</v>
      </c>
      <c r="BA109" s="128">
        <f>'104.0 - Chodník propojení...'!F34</f>
        <v>0</v>
      </c>
      <c r="BB109" s="128">
        <f>'104.0 - Chodník propojení...'!F35</f>
        <v>0</v>
      </c>
      <c r="BC109" s="128">
        <f>'104.0 - Chodník propojení...'!F36</f>
        <v>0</v>
      </c>
      <c r="BD109" s="130">
        <f>'104.0 - Chodník propojení...'!F37</f>
        <v>0</v>
      </c>
      <c r="BE109" s="7"/>
      <c r="BT109" s="131" t="s">
        <v>87</v>
      </c>
      <c r="BV109" s="131" t="s">
        <v>81</v>
      </c>
      <c r="BW109" s="131" t="s">
        <v>133</v>
      </c>
      <c r="BX109" s="131" t="s">
        <v>5</v>
      </c>
      <c r="CL109" s="131" t="s">
        <v>96</v>
      </c>
      <c r="CM109" s="131" t="s">
        <v>89</v>
      </c>
    </row>
    <row r="110" s="7" customFormat="1" ht="16.5" customHeight="1">
      <c r="A110" s="119" t="s">
        <v>83</v>
      </c>
      <c r="B110" s="120"/>
      <c r="C110" s="121"/>
      <c r="D110" s="122" t="s">
        <v>134</v>
      </c>
      <c r="E110" s="122"/>
      <c r="F110" s="122"/>
      <c r="G110" s="122"/>
      <c r="H110" s="122"/>
      <c r="I110" s="123"/>
      <c r="J110" s="122" t="s">
        <v>135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'104.1 - Nasvětlení přecho...'!J30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86</v>
      </c>
      <c r="AR110" s="126"/>
      <c r="AS110" s="127">
        <v>0</v>
      </c>
      <c r="AT110" s="128">
        <f>ROUND(SUM(AV110:AW110),2)</f>
        <v>0</v>
      </c>
      <c r="AU110" s="129">
        <f>'104.1 - Nasvětlení přecho...'!P122</f>
        <v>0</v>
      </c>
      <c r="AV110" s="128">
        <f>'104.1 - Nasvětlení přecho...'!J33</f>
        <v>0</v>
      </c>
      <c r="AW110" s="128">
        <f>'104.1 - Nasvětlení přecho...'!J34</f>
        <v>0</v>
      </c>
      <c r="AX110" s="128">
        <f>'104.1 - Nasvětlení přecho...'!J35</f>
        <v>0</v>
      </c>
      <c r="AY110" s="128">
        <f>'104.1 - Nasvětlení přecho...'!J36</f>
        <v>0</v>
      </c>
      <c r="AZ110" s="128">
        <f>'104.1 - Nasvětlení přecho...'!F33</f>
        <v>0</v>
      </c>
      <c r="BA110" s="128">
        <f>'104.1 - Nasvětlení přecho...'!F34</f>
        <v>0</v>
      </c>
      <c r="BB110" s="128">
        <f>'104.1 - Nasvětlení přecho...'!F35</f>
        <v>0</v>
      </c>
      <c r="BC110" s="128">
        <f>'104.1 - Nasvětlení přecho...'!F36</f>
        <v>0</v>
      </c>
      <c r="BD110" s="130">
        <f>'104.1 - Nasvětlení přecho...'!F37</f>
        <v>0</v>
      </c>
      <c r="BE110" s="7"/>
      <c r="BT110" s="131" t="s">
        <v>87</v>
      </c>
      <c r="BV110" s="131" t="s">
        <v>81</v>
      </c>
      <c r="BW110" s="131" t="s">
        <v>136</v>
      </c>
      <c r="BX110" s="131" t="s">
        <v>5</v>
      </c>
      <c r="CL110" s="131" t="s">
        <v>1</v>
      </c>
      <c r="CM110" s="131" t="s">
        <v>89</v>
      </c>
    </row>
    <row r="111" s="7" customFormat="1" ht="16.5" customHeight="1">
      <c r="A111" s="7"/>
      <c r="B111" s="120"/>
      <c r="C111" s="121"/>
      <c r="D111" s="122" t="s">
        <v>137</v>
      </c>
      <c r="E111" s="122"/>
      <c r="F111" s="122"/>
      <c r="G111" s="122"/>
      <c r="H111" s="122"/>
      <c r="I111" s="123"/>
      <c r="J111" s="122" t="s">
        <v>138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32">
        <f>ROUND(SUM(AG112:AG113),2)</f>
        <v>0</v>
      </c>
      <c r="AH111" s="123"/>
      <c r="AI111" s="123"/>
      <c r="AJ111" s="123"/>
      <c r="AK111" s="123"/>
      <c r="AL111" s="123"/>
      <c r="AM111" s="123"/>
      <c r="AN111" s="124">
        <f>SUM(AG111,AT111)</f>
        <v>0</v>
      </c>
      <c r="AO111" s="123"/>
      <c r="AP111" s="123"/>
      <c r="AQ111" s="125" t="s">
        <v>86</v>
      </c>
      <c r="AR111" s="126"/>
      <c r="AS111" s="127">
        <f>ROUND(SUM(AS112:AS113),2)</f>
        <v>0</v>
      </c>
      <c r="AT111" s="128">
        <f>ROUND(SUM(AV111:AW111),2)</f>
        <v>0</v>
      </c>
      <c r="AU111" s="129">
        <f>ROUND(SUM(AU112:AU113),5)</f>
        <v>0</v>
      </c>
      <c r="AV111" s="128">
        <f>ROUND(AZ111*L29,2)</f>
        <v>0</v>
      </c>
      <c r="AW111" s="128">
        <f>ROUND(BA111*L30,2)</f>
        <v>0</v>
      </c>
      <c r="AX111" s="128">
        <f>ROUND(BB111*L29,2)</f>
        <v>0</v>
      </c>
      <c r="AY111" s="128">
        <f>ROUND(BC111*L30,2)</f>
        <v>0</v>
      </c>
      <c r="AZ111" s="128">
        <f>ROUND(SUM(AZ112:AZ113),2)</f>
        <v>0</v>
      </c>
      <c r="BA111" s="128">
        <f>ROUND(SUM(BA112:BA113),2)</f>
        <v>0</v>
      </c>
      <c r="BB111" s="128">
        <f>ROUND(SUM(BB112:BB113),2)</f>
        <v>0</v>
      </c>
      <c r="BC111" s="128">
        <f>ROUND(SUM(BC112:BC113),2)</f>
        <v>0</v>
      </c>
      <c r="BD111" s="130">
        <f>ROUND(SUM(BD112:BD113),2)</f>
        <v>0</v>
      </c>
      <c r="BE111" s="7"/>
      <c r="BS111" s="131" t="s">
        <v>78</v>
      </c>
      <c r="BT111" s="131" t="s">
        <v>87</v>
      </c>
      <c r="BU111" s="131" t="s">
        <v>80</v>
      </c>
      <c r="BV111" s="131" t="s">
        <v>81</v>
      </c>
      <c r="BW111" s="131" t="s">
        <v>139</v>
      </c>
      <c r="BX111" s="131" t="s">
        <v>5</v>
      </c>
      <c r="CL111" s="131" t="s">
        <v>140</v>
      </c>
      <c r="CM111" s="131" t="s">
        <v>89</v>
      </c>
    </row>
    <row r="112" s="4" customFormat="1" ht="16.5" customHeight="1">
      <c r="A112" s="119" t="s">
        <v>83</v>
      </c>
      <c r="B112" s="70"/>
      <c r="C112" s="133"/>
      <c r="D112" s="133"/>
      <c r="E112" s="134" t="s">
        <v>141</v>
      </c>
      <c r="F112" s="134"/>
      <c r="G112" s="134"/>
      <c r="H112" s="134"/>
      <c r="I112" s="134"/>
      <c r="J112" s="133"/>
      <c r="K112" s="134" t="s">
        <v>142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'301.1 - Přeložka vodovodu...'!J32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105</v>
      </c>
      <c r="AR112" s="72"/>
      <c r="AS112" s="137">
        <v>0</v>
      </c>
      <c r="AT112" s="138">
        <f>ROUND(SUM(AV112:AW112),2)</f>
        <v>0</v>
      </c>
      <c r="AU112" s="139">
        <f>'301.1 - Přeložka vodovodu...'!P128</f>
        <v>0</v>
      </c>
      <c r="AV112" s="138">
        <f>'301.1 - Přeložka vodovodu...'!J35</f>
        <v>0</v>
      </c>
      <c r="AW112" s="138">
        <f>'301.1 - Přeložka vodovodu...'!J36</f>
        <v>0</v>
      </c>
      <c r="AX112" s="138">
        <f>'301.1 - Přeložka vodovodu...'!J37</f>
        <v>0</v>
      </c>
      <c r="AY112" s="138">
        <f>'301.1 - Přeložka vodovodu...'!J38</f>
        <v>0</v>
      </c>
      <c r="AZ112" s="138">
        <f>'301.1 - Přeložka vodovodu...'!F35</f>
        <v>0</v>
      </c>
      <c r="BA112" s="138">
        <f>'301.1 - Přeložka vodovodu...'!F36</f>
        <v>0</v>
      </c>
      <c r="BB112" s="138">
        <f>'301.1 - Přeložka vodovodu...'!F37</f>
        <v>0</v>
      </c>
      <c r="BC112" s="138">
        <f>'301.1 - Přeložka vodovodu...'!F38</f>
        <v>0</v>
      </c>
      <c r="BD112" s="140">
        <f>'301.1 - Přeložka vodovodu...'!F39</f>
        <v>0</v>
      </c>
      <c r="BE112" s="4"/>
      <c r="BT112" s="141" t="s">
        <v>89</v>
      </c>
      <c r="BV112" s="141" t="s">
        <v>81</v>
      </c>
      <c r="BW112" s="141" t="s">
        <v>143</v>
      </c>
      <c r="BX112" s="141" t="s">
        <v>139</v>
      </c>
      <c r="CL112" s="141" t="s">
        <v>140</v>
      </c>
    </row>
    <row r="113" s="4" customFormat="1" ht="16.5" customHeight="1">
      <c r="A113" s="119" t="s">
        <v>83</v>
      </c>
      <c r="B113" s="70"/>
      <c r="C113" s="133"/>
      <c r="D113" s="133"/>
      <c r="E113" s="134" t="s">
        <v>144</v>
      </c>
      <c r="F113" s="134"/>
      <c r="G113" s="134"/>
      <c r="H113" s="134"/>
      <c r="I113" s="134"/>
      <c r="J113" s="133"/>
      <c r="K113" s="134" t="s">
        <v>145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'301.2 - Přeložka vodovodu...'!J32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105</v>
      </c>
      <c r="AR113" s="72"/>
      <c r="AS113" s="137">
        <v>0</v>
      </c>
      <c r="AT113" s="138">
        <f>ROUND(SUM(AV113:AW113),2)</f>
        <v>0</v>
      </c>
      <c r="AU113" s="139">
        <f>'301.2 - Přeložka vodovodu...'!P127</f>
        <v>0</v>
      </c>
      <c r="AV113" s="138">
        <f>'301.2 - Přeložka vodovodu...'!J35</f>
        <v>0</v>
      </c>
      <c r="AW113" s="138">
        <f>'301.2 - Přeložka vodovodu...'!J36</f>
        <v>0</v>
      </c>
      <c r="AX113" s="138">
        <f>'301.2 - Přeložka vodovodu...'!J37</f>
        <v>0</v>
      </c>
      <c r="AY113" s="138">
        <f>'301.2 - Přeložka vodovodu...'!J38</f>
        <v>0</v>
      </c>
      <c r="AZ113" s="138">
        <f>'301.2 - Přeložka vodovodu...'!F35</f>
        <v>0</v>
      </c>
      <c r="BA113" s="138">
        <f>'301.2 - Přeložka vodovodu...'!F36</f>
        <v>0</v>
      </c>
      <c r="BB113" s="138">
        <f>'301.2 - Přeložka vodovodu...'!F37</f>
        <v>0</v>
      </c>
      <c r="BC113" s="138">
        <f>'301.2 - Přeložka vodovodu...'!F38</f>
        <v>0</v>
      </c>
      <c r="BD113" s="140">
        <f>'301.2 - Přeložka vodovodu...'!F39</f>
        <v>0</v>
      </c>
      <c r="BE113" s="4"/>
      <c r="BT113" s="141" t="s">
        <v>89</v>
      </c>
      <c r="BV113" s="141" t="s">
        <v>81</v>
      </c>
      <c r="BW113" s="141" t="s">
        <v>146</v>
      </c>
      <c r="BX113" s="141" t="s">
        <v>139</v>
      </c>
      <c r="CL113" s="141" t="s">
        <v>140</v>
      </c>
    </row>
    <row r="114" s="7" customFormat="1" ht="16.5" customHeight="1">
      <c r="A114" s="119" t="s">
        <v>83</v>
      </c>
      <c r="B114" s="120"/>
      <c r="C114" s="121"/>
      <c r="D114" s="122" t="s">
        <v>147</v>
      </c>
      <c r="E114" s="122"/>
      <c r="F114" s="122"/>
      <c r="G114" s="122"/>
      <c r="H114" s="122"/>
      <c r="I114" s="123"/>
      <c r="J114" s="122" t="s">
        <v>148</v>
      </c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4">
        <f>'302 - Přeložka jednotné k...'!J30</f>
        <v>0</v>
      </c>
      <c r="AH114" s="123"/>
      <c r="AI114" s="123"/>
      <c r="AJ114" s="123"/>
      <c r="AK114" s="123"/>
      <c r="AL114" s="123"/>
      <c r="AM114" s="123"/>
      <c r="AN114" s="124">
        <f>SUM(AG114,AT114)</f>
        <v>0</v>
      </c>
      <c r="AO114" s="123"/>
      <c r="AP114" s="123"/>
      <c r="AQ114" s="125" t="s">
        <v>86</v>
      </c>
      <c r="AR114" s="126"/>
      <c r="AS114" s="127">
        <v>0</v>
      </c>
      <c r="AT114" s="128">
        <f>ROUND(SUM(AV114:AW114),2)</f>
        <v>0</v>
      </c>
      <c r="AU114" s="129">
        <f>'302 - Přeložka jednotné k...'!P124</f>
        <v>0</v>
      </c>
      <c r="AV114" s="128">
        <f>'302 - Přeložka jednotné k...'!J33</f>
        <v>0</v>
      </c>
      <c r="AW114" s="128">
        <f>'302 - Přeložka jednotné k...'!J34</f>
        <v>0</v>
      </c>
      <c r="AX114" s="128">
        <f>'302 - Přeložka jednotné k...'!J35</f>
        <v>0</v>
      </c>
      <c r="AY114" s="128">
        <f>'302 - Přeložka jednotné k...'!J36</f>
        <v>0</v>
      </c>
      <c r="AZ114" s="128">
        <f>'302 - Přeložka jednotné k...'!F33</f>
        <v>0</v>
      </c>
      <c r="BA114" s="128">
        <f>'302 - Přeložka jednotné k...'!F34</f>
        <v>0</v>
      </c>
      <c r="BB114" s="128">
        <f>'302 - Přeložka jednotné k...'!F35</f>
        <v>0</v>
      </c>
      <c r="BC114" s="128">
        <f>'302 - Přeložka jednotné k...'!F36</f>
        <v>0</v>
      </c>
      <c r="BD114" s="130">
        <f>'302 - Přeložka jednotné k...'!F37</f>
        <v>0</v>
      </c>
      <c r="BE114" s="7"/>
      <c r="BT114" s="131" t="s">
        <v>87</v>
      </c>
      <c r="BV114" s="131" t="s">
        <v>81</v>
      </c>
      <c r="BW114" s="131" t="s">
        <v>149</v>
      </c>
      <c r="BX114" s="131" t="s">
        <v>5</v>
      </c>
      <c r="CL114" s="131" t="s">
        <v>150</v>
      </c>
      <c r="CM114" s="131" t="s">
        <v>89</v>
      </c>
    </row>
    <row r="115" s="7" customFormat="1" ht="16.5" customHeight="1">
      <c r="A115" s="7"/>
      <c r="B115" s="120"/>
      <c r="C115" s="121"/>
      <c r="D115" s="122" t="s">
        <v>151</v>
      </c>
      <c r="E115" s="122"/>
      <c r="F115" s="122"/>
      <c r="G115" s="122"/>
      <c r="H115" s="122"/>
      <c r="I115" s="123"/>
      <c r="J115" s="122" t="s">
        <v>152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32">
        <f>ROUND(SUM(AG116:AG118),2)</f>
        <v>0</v>
      </c>
      <c r="AH115" s="123"/>
      <c r="AI115" s="123"/>
      <c r="AJ115" s="123"/>
      <c r="AK115" s="123"/>
      <c r="AL115" s="123"/>
      <c r="AM115" s="123"/>
      <c r="AN115" s="124">
        <f>SUM(AG115,AT115)</f>
        <v>0</v>
      </c>
      <c r="AO115" s="123"/>
      <c r="AP115" s="123"/>
      <c r="AQ115" s="125" t="s">
        <v>86</v>
      </c>
      <c r="AR115" s="126"/>
      <c r="AS115" s="127">
        <f>ROUND(SUM(AS116:AS118),2)</f>
        <v>0</v>
      </c>
      <c r="AT115" s="128">
        <f>ROUND(SUM(AV115:AW115),2)</f>
        <v>0</v>
      </c>
      <c r="AU115" s="129">
        <f>ROUND(SUM(AU116:AU118),5)</f>
        <v>0</v>
      </c>
      <c r="AV115" s="128">
        <f>ROUND(AZ115*L29,2)</f>
        <v>0</v>
      </c>
      <c r="AW115" s="128">
        <f>ROUND(BA115*L30,2)</f>
        <v>0</v>
      </c>
      <c r="AX115" s="128">
        <f>ROUND(BB115*L29,2)</f>
        <v>0</v>
      </c>
      <c r="AY115" s="128">
        <f>ROUND(BC115*L30,2)</f>
        <v>0</v>
      </c>
      <c r="AZ115" s="128">
        <f>ROUND(SUM(AZ116:AZ118),2)</f>
        <v>0</v>
      </c>
      <c r="BA115" s="128">
        <f>ROUND(SUM(BA116:BA118),2)</f>
        <v>0</v>
      </c>
      <c r="BB115" s="128">
        <f>ROUND(SUM(BB116:BB118),2)</f>
        <v>0</v>
      </c>
      <c r="BC115" s="128">
        <f>ROUND(SUM(BC116:BC118),2)</f>
        <v>0</v>
      </c>
      <c r="BD115" s="130">
        <f>ROUND(SUM(BD116:BD118),2)</f>
        <v>0</v>
      </c>
      <c r="BE115" s="7"/>
      <c r="BS115" s="131" t="s">
        <v>78</v>
      </c>
      <c r="BT115" s="131" t="s">
        <v>87</v>
      </c>
      <c r="BU115" s="131" t="s">
        <v>80</v>
      </c>
      <c r="BV115" s="131" t="s">
        <v>81</v>
      </c>
      <c r="BW115" s="131" t="s">
        <v>153</v>
      </c>
      <c r="BX115" s="131" t="s">
        <v>5</v>
      </c>
      <c r="CL115" s="131" t="s">
        <v>154</v>
      </c>
      <c r="CM115" s="131" t="s">
        <v>89</v>
      </c>
    </row>
    <row r="116" s="4" customFormat="1" ht="16.5" customHeight="1">
      <c r="A116" s="119" t="s">
        <v>83</v>
      </c>
      <c r="B116" s="70"/>
      <c r="C116" s="133"/>
      <c r="D116" s="133"/>
      <c r="E116" s="134" t="s">
        <v>155</v>
      </c>
      <c r="F116" s="134"/>
      <c r="G116" s="134"/>
      <c r="H116" s="134"/>
      <c r="I116" s="134"/>
      <c r="J116" s="133"/>
      <c r="K116" s="134" t="s">
        <v>156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5">
        <f>'303.1 - Prodloužení přípo...'!J32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105</v>
      </c>
      <c r="AR116" s="72"/>
      <c r="AS116" s="137">
        <v>0</v>
      </c>
      <c r="AT116" s="138">
        <f>ROUND(SUM(AV116:AW116),2)</f>
        <v>0</v>
      </c>
      <c r="AU116" s="139">
        <f>'303.1 - Prodloužení přípo...'!P125</f>
        <v>0</v>
      </c>
      <c r="AV116" s="138">
        <f>'303.1 - Prodloužení přípo...'!J35</f>
        <v>0</v>
      </c>
      <c r="AW116" s="138">
        <f>'303.1 - Prodloužení přípo...'!J36</f>
        <v>0</v>
      </c>
      <c r="AX116" s="138">
        <f>'303.1 - Prodloužení přípo...'!J37</f>
        <v>0</v>
      </c>
      <c r="AY116" s="138">
        <f>'303.1 - Prodloužení přípo...'!J38</f>
        <v>0</v>
      </c>
      <c r="AZ116" s="138">
        <f>'303.1 - Prodloužení přípo...'!F35</f>
        <v>0</v>
      </c>
      <c r="BA116" s="138">
        <f>'303.1 - Prodloužení přípo...'!F36</f>
        <v>0</v>
      </c>
      <c r="BB116" s="138">
        <f>'303.1 - Prodloužení přípo...'!F37</f>
        <v>0</v>
      </c>
      <c r="BC116" s="138">
        <f>'303.1 - Prodloužení přípo...'!F38</f>
        <v>0</v>
      </c>
      <c r="BD116" s="140">
        <f>'303.1 - Prodloužení přípo...'!F39</f>
        <v>0</v>
      </c>
      <c r="BE116" s="4"/>
      <c r="BT116" s="141" t="s">
        <v>89</v>
      </c>
      <c r="BV116" s="141" t="s">
        <v>81</v>
      </c>
      <c r="BW116" s="141" t="s">
        <v>157</v>
      </c>
      <c r="BX116" s="141" t="s">
        <v>153</v>
      </c>
      <c r="CL116" s="141" t="s">
        <v>154</v>
      </c>
    </row>
    <row r="117" s="4" customFormat="1" ht="16.5" customHeight="1">
      <c r="A117" s="119" t="s">
        <v>83</v>
      </c>
      <c r="B117" s="70"/>
      <c r="C117" s="133"/>
      <c r="D117" s="133"/>
      <c r="E117" s="134" t="s">
        <v>158</v>
      </c>
      <c r="F117" s="134"/>
      <c r="G117" s="134"/>
      <c r="H117" s="134"/>
      <c r="I117" s="134"/>
      <c r="J117" s="133"/>
      <c r="K117" s="134" t="s">
        <v>159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'303.2 - Prodloužení přípo...'!J32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105</v>
      </c>
      <c r="AR117" s="72"/>
      <c r="AS117" s="137">
        <v>0</v>
      </c>
      <c r="AT117" s="138">
        <f>ROUND(SUM(AV117:AW117),2)</f>
        <v>0</v>
      </c>
      <c r="AU117" s="139">
        <f>'303.2 - Prodloužení přípo...'!P127</f>
        <v>0</v>
      </c>
      <c r="AV117" s="138">
        <f>'303.2 - Prodloužení přípo...'!J35</f>
        <v>0</v>
      </c>
      <c r="AW117" s="138">
        <f>'303.2 - Prodloužení přípo...'!J36</f>
        <v>0</v>
      </c>
      <c r="AX117" s="138">
        <f>'303.2 - Prodloužení přípo...'!J37</f>
        <v>0</v>
      </c>
      <c r="AY117" s="138">
        <f>'303.2 - Prodloužení přípo...'!J38</f>
        <v>0</v>
      </c>
      <c r="AZ117" s="138">
        <f>'303.2 - Prodloužení přípo...'!F35</f>
        <v>0</v>
      </c>
      <c r="BA117" s="138">
        <f>'303.2 - Prodloužení přípo...'!F36</f>
        <v>0</v>
      </c>
      <c r="BB117" s="138">
        <f>'303.2 - Prodloužení přípo...'!F37</f>
        <v>0</v>
      </c>
      <c r="BC117" s="138">
        <f>'303.2 - Prodloužení přípo...'!F38</f>
        <v>0</v>
      </c>
      <c r="BD117" s="140">
        <f>'303.2 - Prodloužení přípo...'!F39</f>
        <v>0</v>
      </c>
      <c r="BE117" s="4"/>
      <c r="BT117" s="141" t="s">
        <v>89</v>
      </c>
      <c r="BV117" s="141" t="s">
        <v>81</v>
      </c>
      <c r="BW117" s="141" t="s">
        <v>160</v>
      </c>
      <c r="BX117" s="141" t="s">
        <v>153</v>
      </c>
      <c r="CL117" s="141" t="s">
        <v>154</v>
      </c>
    </row>
    <row r="118" s="4" customFormat="1" ht="23.25" customHeight="1">
      <c r="A118" s="119" t="s">
        <v>83</v>
      </c>
      <c r="B118" s="70"/>
      <c r="C118" s="133"/>
      <c r="D118" s="133"/>
      <c r="E118" s="134" t="s">
        <v>161</v>
      </c>
      <c r="F118" s="134"/>
      <c r="G118" s="134"/>
      <c r="H118" s="134"/>
      <c r="I118" s="134"/>
      <c r="J118" s="133"/>
      <c r="K118" s="134" t="s">
        <v>162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'303.2.BD - Prodloužení př...'!J32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105</v>
      </c>
      <c r="AR118" s="72"/>
      <c r="AS118" s="142">
        <v>0</v>
      </c>
      <c r="AT118" s="143">
        <f>ROUND(SUM(AV118:AW118),2)</f>
        <v>0</v>
      </c>
      <c r="AU118" s="144">
        <f>'303.2.BD - Prodloužení př...'!P125</f>
        <v>0</v>
      </c>
      <c r="AV118" s="143">
        <f>'303.2.BD - Prodloužení př...'!J35</f>
        <v>0</v>
      </c>
      <c r="AW118" s="143">
        <f>'303.2.BD - Prodloužení př...'!J36</f>
        <v>0</v>
      </c>
      <c r="AX118" s="143">
        <f>'303.2.BD - Prodloužení př...'!J37</f>
        <v>0</v>
      </c>
      <c r="AY118" s="143">
        <f>'303.2.BD - Prodloužení př...'!J38</f>
        <v>0</v>
      </c>
      <c r="AZ118" s="143">
        <f>'303.2.BD - Prodloužení př...'!F35</f>
        <v>0</v>
      </c>
      <c r="BA118" s="143">
        <f>'303.2.BD - Prodloužení př...'!F36</f>
        <v>0</v>
      </c>
      <c r="BB118" s="143">
        <f>'303.2.BD - Prodloužení př...'!F37</f>
        <v>0</v>
      </c>
      <c r="BC118" s="143">
        <f>'303.2.BD - Prodloužení př...'!F38</f>
        <v>0</v>
      </c>
      <c r="BD118" s="145">
        <f>'303.2.BD - Prodloužení př...'!F39</f>
        <v>0</v>
      </c>
      <c r="BE118" s="4"/>
      <c r="BT118" s="141" t="s">
        <v>89</v>
      </c>
      <c r="BV118" s="141" t="s">
        <v>81</v>
      </c>
      <c r="BW118" s="141" t="s">
        <v>163</v>
      </c>
      <c r="BX118" s="141" t="s">
        <v>153</v>
      </c>
      <c r="CL118" s="141" t="s">
        <v>154</v>
      </c>
    </row>
    <row r="119" s="2" customFormat="1" ht="30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4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44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</sheetData>
  <sheetProtection sheet="1" formatColumns="0" formatRows="0" objects="1" scenarios="1" spinCount="100000" saltValue="2zKwn7UdVsnm8ZaHjDb8BzF2HkmIAxPIPyu7bPFOW3xJ7O5MOCCQDtkNOWSdrK1hx/Bl88ygjWnBj3hXOmDpqQ==" hashValue="yGd8Ro5735dXAPOK4EZ8gjInITly+zEysimi+YyObmtz76WAXKUvk13VbZQkjx9gYsUfAOgysVwalFcOPft8Mg==" algorithmName="SHA-512" password="CC35"/>
  <mergeCells count="134">
    <mergeCell ref="L85:AO85"/>
    <mergeCell ref="I92:AF92"/>
    <mergeCell ref="C92:G92"/>
    <mergeCell ref="J95:AF95"/>
    <mergeCell ref="D95:H95"/>
    <mergeCell ref="D96:H96"/>
    <mergeCell ref="J96:AF96"/>
    <mergeCell ref="D97:H97"/>
    <mergeCell ref="J97:AF97"/>
    <mergeCell ref="J98:AF98"/>
    <mergeCell ref="D98:H98"/>
    <mergeCell ref="D99:H99"/>
    <mergeCell ref="J99:AF99"/>
    <mergeCell ref="E100:I100"/>
    <mergeCell ref="K100:AF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K104:AF104"/>
    <mergeCell ref="E104:I104"/>
    <mergeCell ref="E105:I105"/>
    <mergeCell ref="K105:AF105"/>
    <mergeCell ref="E106:I106"/>
    <mergeCell ref="K106:AF106"/>
    <mergeCell ref="J107:AF107"/>
    <mergeCell ref="D107:H107"/>
    <mergeCell ref="J108:AF108"/>
    <mergeCell ref="D108:H108"/>
    <mergeCell ref="D109:H109"/>
    <mergeCell ref="J109:AF109"/>
    <mergeCell ref="J110:AF110"/>
    <mergeCell ref="D110:H110"/>
    <mergeCell ref="D111:H111"/>
    <mergeCell ref="J111:AF111"/>
    <mergeCell ref="K112:AF112"/>
    <mergeCell ref="E112:I112"/>
    <mergeCell ref="E113:I113"/>
    <mergeCell ref="K113:AF113"/>
    <mergeCell ref="D114:H114"/>
    <mergeCell ref="J114:AF114"/>
    <mergeCell ref="J115:AF115"/>
    <mergeCell ref="D115:H115"/>
    <mergeCell ref="K116:AF116"/>
    <mergeCell ref="E116:I116"/>
    <mergeCell ref="K117:AF117"/>
    <mergeCell ref="E117:I117"/>
    <mergeCell ref="K118:AF118"/>
    <mergeCell ref="E118:I118"/>
  </mergeCells>
  <hyperlinks>
    <hyperlink ref="A95" location="'000 - Vedlejší a ostatní ...'!C2" display="/"/>
    <hyperlink ref="A96" location="'001 - Vedlejší a ostatní ...'!C2" display="/"/>
    <hyperlink ref="A97" location="'101 - Chodník ul. Rantířo...'!C2" display="/"/>
    <hyperlink ref="A98" location="'101.1 - Chodník ul. Rantí...'!C2" display="/"/>
    <hyperlink ref="A100" location="'102 - Vjezdy k RD'!C2" display="/"/>
    <hyperlink ref="A101" location="'102.1.A - Chodník ul. Ran...'!C2" display="/"/>
    <hyperlink ref="A102" location="'102.1.B - Chodník ul. Ran...'!C2" display="/"/>
    <hyperlink ref="A103" location="'102.1.C - Chodník ul. Ran...'!C2" display="/"/>
    <hyperlink ref="A104" location="'102.1.D - Chodník ul. Ran...'!C2" display="/"/>
    <hyperlink ref="A105" location="'102.2.A - Chodník ul. Ran...'!C2" display="/"/>
    <hyperlink ref="A106" location="'102.2.B - Chodník ul. Ran...'!C2" display="/"/>
    <hyperlink ref="A107" location="'102.1 - Chodník ul. Rantí...'!C2" display="/"/>
    <hyperlink ref="A108" location="'104 - Zastávka VDV Jasmínová'!C2" display="/"/>
    <hyperlink ref="A109" location="'104.0 - Chodník propojení...'!C2" display="/"/>
    <hyperlink ref="A110" location="'104.1 - Nasvětlení přecho...'!C2" display="/"/>
    <hyperlink ref="A112" location="'301.1 - Přeložka vodovodu...'!C2" display="/"/>
    <hyperlink ref="A113" location="'301.2 - Přeložka vodovodu...'!C2" display="/"/>
    <hyperlink ref="A114" location="'302 - Přeložka jednotné k...'!C2" display="/"/>
    <hyperlink ref="A116" location="'303.1 - Prodloužení přípo...'!C2" display="/"/>
    <hyperlink ref="A117" location="'303.2 - Prodloužení přípo...'!C2" display="/"/>
    <hyperlink ref="A118" location="'303.2.BD - Prodloužení p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166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ROUND((SUM(BE122:BE163)),  2)</f>
        <v>0</v>
      </c>
      <c r="G33" s="38"/>
      <c r="H33" s="38"/>
      <c r="I33" s="164">
        <v>0.20999999999999999</v>
      </c>
      <c r="J33" s="163">
        <f>ROUND(((SUM(BE122:BE163))*I33),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ROUND((SUM(BF122:BF163)),  2)</f>
        <v>0</v>
      </c>
      <c r="G34" s="38"/>
      <c r="H34" s="38"/>
      <c r="I34" s="164">
        <v>0.14999999999999999</v>
      </c>
      <c r="J34" s="163">
        <f>ROUND(((SUM(BF122:BF163))*I34),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ROUND((SUM(BG122:BG163)),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ROUND((SUM(BH122:BH163)),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ROUND((SUM(BI122:BI163)),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000 -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172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173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174</v>
      </c>
      <c r="E99" s="196"/>
      <c r="F99" s="196"/>
      <c r="G99" s="196"/>
      <c r="H99" s="196"/>
      <c r="I99" s="196"/>
      <c r="J99" s="197">
        <f>J136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175</v>
      </c>
      <c r="E100" s="196"/>
      <c r="F100" s="196"/>
      <c r="G100" s="196"/>
      <c r="H100" s="196"/>
      <c r="I100" s="196"/>
      <c r="J100" s="197">
        <f>J143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176</v>
      </c>
      <c r="E101" s="196"/>
      <c r="F101" s="196"/>
      <c r="G101" s="196"/>
      <c r="H101" s="196"/>
      <c r="I101" s="196"/>
      <c r="J101" s="197">
        <f>J151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177</v>
      </c>
      <c r="E102" s="196"/>
      <c r="F102" s="196"/>
      <c r="G102" s="196"/>
      <c r="H102" s="196"/>
      <c r="I102" s="196"/>
      <c r="J102" s="197">
        <f>J154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Vodovod a kanalizace ul. Rantířovská, Jihlava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Jihlava</v>
      </c>
      <c r="G116" s="40"/>
      <c r="H116" s="40"/>
      <c r="I116" s="32" t="s">
        <v>22</v>
      </c>
      <c r="J116" s="79" t="str">
        <f>IF(J12="","",J12)</f>
        <v>8. 11. 2023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Jihlava</v>
      </c>
      <c r="G118" s="40"/>
      <c r="H118" s="40"/>
      <c r="I118" s="32" t="s">
        <v>32</v>
      </c>
      <c r="J118" s="36" t="str">
        <f>E21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179</v>
      </c>
      <c r="D121" s="202" t="s">
        <v>64</v>
      </c>
      <c r="E121" s="202" t="s">
        <v>60</v>
      </c>
      <c r="F121" s="202" t="s">
        <v>61</v>
      </c>
      <c r="G121" s="202" t="s">
        <v>180</v>
      </c>
      <c r="H121" s="202" t="s">
        <v>181</v>
      </c>
      <c r="I121" s="202" t="s">
        <v>182</v>
      </c>
      <c r="J121" s="202" t="s">
        <v>169</v>
      </c>
      <c r="K121" s="203" t="s">
        <v>183</v>
      </c>
      <c r="L121" s="204"/>
      <c r="M121" s="100" t="s">
        <v>1</v>
      </c>
      <c r="N121" s="101" t="s">
        <v>43</v>
      </c>
      <c r="O121" s="101" t="s">
        <v>184</v>
      </c>
      <c r="P121" s="101" t="s">
        <v>185</v>
      </c>
      <c r="Q121" s="101" t="s">
        <v>186</v>
      </c>
      <c r="R121" s="101" t="s">
        <v>187</v>
      </c>
      <c r="S121" s="101" t="s">
        <v>188</v>
      </c>
      <c r="T121" s="102" t="s">
        <v>189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190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171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78</v>
      </c>
      <c r="E123" s="213" t="s">
        <v>191</v>
      </c>
      <c r="F123" s="213" t="s">
        <v>192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P124+P136+P143+P151+P154</f>
        <v>0</v>
      </c>
      <c r="Q123" s="218"/>
      <c r="R123" s="219">
        <f>R124+R136+R143+R151+R154</f>
        <v>0</v>
      </c>
      <c r="S123" s="218"/>
      <c r="T123" s="220">
        <f>T124+T136+T143+T151+T154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193</v>
      </c>
      <c r="AT123" s="222" t="s">
        <v>78</v>
      </c>
      <c r="AU123" s="222" t="s">
        <v>79</v>
      </c>
      <c r="AY123" s="221" t="s">
        <v>194</v>
      </c>
      <c r="BK123" s="223">
        <f>BK124+BK136+BK143+BK151+BK154</f>
        <v>0</v>
      </c>
    </row>
    <row r="124" s="12" customFormat="1" ht="22.8" customHeight="1">
      <c r="A124" s="12"/>
      <c r="B124" s="210"/>
      <c r="C124" s="211"/>
      <c r="D124" s="212" t="s">
        <v>78</v>
      </c>
      <c r="E124" s="224" t="s">
        <v>195</v>
      </c>
      <c r="F124" s="224" t="s">
        <v>196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SUM(P125:P135)</f>
        <v>0</v>
      </c>
      <c r="Q124" s="218"/>
      <c r="R124" s="219">
        <f>SUM(R125:R135)</f>
        <v>0</v>
      </c>
      <c r="S124" s="218"/>
      <c r="T124" s="22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193</v>
      </c>
      <c r="AT124" s="222" t="s">
        <v>78</v>
      </c>
      <c r="AU124" s="222" t="s">
        <v>87</v>
      </c>
      <c r="AY124" s="221" t="s">
        <v>194</v>
      </c>
      <c r="BK124" s="223">
        <f>SUM(BK125:BK135)</f>
        <v>0</v>
      </c>
    </row>
    <row r="125" s="2" customFormat="1" ht="24.15" customHeight="1">
      <c r="A125" s="38"/>
      <c r="B125" s="39"/>
      <c r="C125" s="226" t="s">
        <v>87</v>
      </c>
      <c r="D125" s="226" t="s">
        <v>197</v>
      </c>
      <c r="E125" s="227" t="s">
        <v>198</v>
      </c>
      <c r="F125" s="228" t="s">
        <v>199</v>
      </c>
      <c r="G125" s="229" t="s">
        <v>200</v>
      </c>
      <c r="H125" s="230">
        <v>1</v>
      </c>
      <c r="I125" s="231"/>
      <c r="J125" s="232">
        <f>ROUND(I125*H125,2)</f>
        <v>0</v>
      </c>
      <c r="K125" s="228" t="s">
        <v>201</v>
      </c>
      <c r="L125" s="44"/>
      <c r="M125" s="233" t="s">
        <v>1</v>
      </c>
      <c r="N125" s="234" t="s">
        <v>44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202</v>
      </c>
      <c r="AT125" s="237" t="s">
        <v>197</v>
      </c>
      <c r="AU125" s="237" t="s">
        <v>89</v>
      </c>
      <c r="AY125" s="17" t="s">
        <v>194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87</v>
      </c>
      <c r="BK125" s="238">
        <f>ROUND(I125*H125,2)</f>
        <v>0</v>
      </c>
      <c r="BL125" s="17" t="s">
        <v>202</v>
      </c>
      <c r="BM125" s="237" t="s">
        <v>203</v>
      </c>
    </row>
    <row r="126" s="2" customFormat="1">
      <c r="A126" s="38"/>
      <c r="B126" s="39"/>
      <c r="C126" s="40"/>
      <c r="D126" s="239" t="s">
        <v>204</v>
      </c>
      <c r="E126" s="40"/>
      <c r="F126" s="240" t="s">
        <v>205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204</v>
      </c>
      <c r="AU126" s="17" t="s">
        <v>89</v>
      </c>
    </row>
    <row r="127" s="2" customFormat="1" ht="24.15" customHeight="1">
      <c r="A127" s="38"/>
      <c r="B127" s="39"/>
      <c r="C127" s="226" t="s">
        <v>89</v>
      </c>
      <c r="D127" s="226" t="s">
        <v>197</v>
      </c>
      <c r="E127" s="227" t="s">
        <v>206</v>
      </c>
      <c r="F127" s="228" t="s">
        <v>207</v>
      </c>
      <c r="G127" s="229" t="s">
        <v>200</v>
      </c>
      <c r="H127" s="230">
        <v>1</v>
      </c>
      <c r="I127" s="231"/>
      <c r="J127" s="232">
        <f>ROUND(I127*H127,2)</f>
        <v>0</v>
      </c>
      <c r="K127" s="228" t="s">
        <v>201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202</v>
      </c>
      <c r="AT127" s="237" t="s">
        <v>197</v>
      </c>
      <c r="AU127" s="237" t="s">
        <v>89</v>
      </c>
      <c r="AY127" s="17" t="s">
        <v>194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87</v>
      </c>
      <c r="BK127" s="238">
        <f>ROUND(I127*H127,2)</f>
        <v>0</v>
      </c>
      <c r="BL127" s="17" t="s">
        <v>202</v>
      </c>
      <c r="BM127" s="237" t="s">
        <v>208</v>
      </c>
    </row>
    <row r="128" s="2" customFormat="1">
      <c r="A128" s="38"/>
      <c r="B128" s="39"/>
      <c r="C128" s="40"/>
      <c r="D128" s="239" t="s">
        <v>204</v>
      </c>
      <c r="E128" s="40"/>
      <c r="F128" s="240" t="s">
        <v>209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204</v>
      </c>
      <c r="AU128" s="17" t="s">
        <v>89</v>
      </c>
    </row>
    <row r="129" s="2" customFormat="1" ht="24.15" customHeight="1">
      <c r="A129" s="38"/>
      <c r="B129" s="39"/>
      <c r="C129" s="226" t="s">
        <v>210</v>
      </c>
      <c r="D129" s="226" t="s">
        <v>197</v>
      </c>
      <c r="E129" s="227" t="s">
        <v>211</v>
      </c>
      <c r="F129" s="228" t="s">
        <v>212</v>
      </c>
      <c r="G129" s="229" t="s">
        <v>200</v>
      </c>
      <c r="H129" s="230">
        <v>1</v>
      </c>
      <c r="I129" s="231"/>
      <c r="J129" s="232">
        <f>ROUND(I129*H129,2)</f>
        <v>0</v>
      </c>
      <c r="K129" s="228" t="s">
        <v>201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202</v>
      </c>
      <c r="BM129" s="237" t="s">
        <v>213</v>
      </c>
    </row>
    <row r="130" s="2" customFormat="1">
      <c r="A130" s="38"/>
      <c r="B130" s="39"/>
      <c r="C130" s="40"/>
      <c r="D130" s="239" t="s">
        <v>204</v>
      </c>
      <c r="E130" s="40"/>
      <c r="F130" s="240" t="s">
        <v>214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204</v>
      </c>
      <c r="AU130" s="17" t="s">
        <v>89</v>
      </c>
    </row>
    <row r="131" s="2" customFormat="1" ht="16.5" customHeight="1">
      <c r="A131" s="38"/>
      <c r="B131" s="39"/>
      <c r="C131" s="226" t="s">
        <v>215</v>
      </c>
      <c r="D131" s="226" t="s">
        <v>197</v>
      </c>
      <c r="E131" s="227" t="s">
        <v>216</v>
      </c>
      <c r="F131" s="228" t="s">
        <v>217</v>
      </c>
      <c r="G131" s="229" t="s">
        <v>200</v>
      </c>
      <c r="H131" s="230">
        <v>1</v>
      </c>
      <c r="I131" s="231"/>
      <c r="J131" s="232">
        <f>ROUND(I131*H131,2)</f>
        <v>0</v>
      </c>
      <c r="K131" s="228" t="s">
        <v>201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202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202</v>
      </c>
      <c r="BM131" s="237" t="s">
        <v>218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220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79</v>
      </c>
      <c r="AY132" s="254" t="s">
        <v>194</v>
      </c>
    </row>
    <row r="133" s="14" customFormat="1">
      <c r="A133" s="14"/>
      <c r="B133" s="255"/>
      <c r="C133" s="256"/>
      <c r="D133" s="239" t="s">
        <v>219</v>
      </c>
      <c r="E133" s="257" t="s">
        <v>1</v>
      </c>
      <c r="F133" s="258" t="s">
        <v>221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219</v>
      </c>
      <c r="AU133" s="265" t="s">
        <v>89</v>
      </c>
      <c r="AV133" s="14" t="s">
        <v>222</v>
      </c>
      <c r="AW133" s="14" t="s">
        <v>36</v>
      </c>
      <c r="AX133" s="14" t="s">
        <v>87</v>
      </c>
      <c r="AY133" s="265" t="s">
        <v>194</v>
      </c>
    </row>
    <row r="134" s="2" customFormat="1" ht="37.8" customHeight="1">
      <c r="A134" s="38"/>
      <c r="B134" s="39"/>
      <c r="C134" s="226" t="s">
        <v>222</v>
      </c>
      <c r="D134" s="226" t="s">
        <v>197</v>
      </c>
      <c r="E134" s="227" t="s">
        <v>223</v>
      </c>
      <c r="F134" s="228" t="s">
        <v>224</v>
      </c>
      <c r="G134" s="229" t="s">
        <v>200</v>
      </c>
      <c r="H134" s="230">
        <v>1</v>
      </c>
      <c r="I134" s="231"/>
      <c r="J134" s="232">
        <f>ROUND(I134*H134,2)</f>
        <v>0</v>
      </c>
      <c r="K134" s="228" t="s">
        <v>201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202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202</v>
      </c>
      <c r="BM134" s="237" t="s">
        <v>225</v>
      </c>
    </row>
    <row r="135" s="2" customFormat="1">
      <c r="A135" s="38"/>
      <c r="B135" s="39"/>
      <c r="C135" s="40"/>
      <c r="D135" s="239" t="s">
        <v>204</v>
      </c>
      <c r="E135" s="40"/>
      <c r="F135" s="240" t="s">
        <v>226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204</v>
      </c>
      <c r="AU135" s="17" t="s">
        <v>89</v>
      </c>
    </row>
    <row r="136" s="12" customFormat="1" ht="22.8" customHeight="1">
      <c r="A136" s="12"/>
      <c r="B136" s="210"/>
      <c r="C136" s="211"/>
      <c r="D136" s="212" t="s">
        <v>78</v>
      </c>
      <c r="E136" s="224" t="s">
        <v>227</v>
      </c>
      <c r="F136" s="224" t="s">
        <v>228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SUM(P137:P142)</f>
        <v>0</v>
      </c>
      <c r="Q136" s="218"/>
      <c r="R136" s="219">
        <f>SUM(R137:R142)</f>
        <v>0</v>
      </c>
      <c r="S136" s="218"/>
      <c r="T136" s="22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193</v>
      </c>
      <c r="AT136" s="222" t="s">
        <v>78</v>
      </c>
      <c r="AU136" s="222" t="s">
        <v>87</v>
      </c>
      <c r="AY136" s="221" t="s">
        <v>194</v>
      </c>
      <c r="BK136" s="223">
        <f>SUM(BK137:BK142)</f>
        <v>0</v>
      </c>
    </row>
    <row r="137" s="2" customFormat="1" ht="24.15" customHeight="1">
      <c r="A137" s="38"/>
      <c r="B137" s="39"/>
      <c r="C137" s="226" t="s">
        <v>193</v>
      </c>
      <c r="D137" s="226" t="s">
        <v>197</v>
      </c>
      <c r="E137" s="227" t="s">
        <v>229</v>
      </c>
      <c r="F137" s="228" t="s">
        <v>230</v>
      </c>
      <c r="G137" s="229" t="s">
        <v>200</v>
      </c>
      <c r="H137" s="230">
        <v>1</v>
      </c>
      <c r="I137" s="231"/>
      <c r="J137" s="232">
        <f>ROUND(I137*H137,2)</f>
        <v>0</v>
      </c>
      <c r="K137" s="228" t="s">
        <v>201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202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202</v>
      </c>
      <c r="BM137" s="237" t="s">
        <v>231</v>
      </c>
    </row>
    <row r="138" s="2" customFormat="1">
      <c r="A138" s="38"/>
      <c r="B138" s="39"/>
      <c r="C138" s="40"/>
      <c r="D138" s="239" t="s">
        <v>204</v>
      </c>
      <c r="E138" s="40"/>
      <c r="F138" s="240" t="s">
        <v>232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204</v>
      </c>
      <c r="AU138" s="17" t="s">
        <v>89</v>
      </c>
    </row>
    <row r="139" s="2" customFormat="1" ht="24.15" customHeight="1">
      <c r="A139" s="38"/>
      <c r="B139" s="39"/>
      <c r="C139" s="226" t="s">
        <v>233</v>
      </c>
      <c r="D139" s="226" t="s">
        <v>197</v>
      </c>
      <c r="E139" s="227" t="s">
        <v>234</v>
      </c>
      <c r="F139" s="228" t="s">
        <v>235</v>
      </c>
      <c r="G139" s="229" t="s">
        <v>200</v>
      </c>
      <c r="H139" s="230">
        <v>1</v>
      </c>
      <c r="I139" s="231"/>
      <c r="J139" s="232">
        <f>ROUND(I139*H139,2)</f>
        <v>0</v>
      </c>
      <c r="K139" s="228" t="s">
        <v>201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202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202</v>
      </c>
      <c r="BM139" s="237" t="s">
        <v>236</v>
      </c>
    </row>
    <row r="140" s="2" customFormat="1">
      <c r="A140" s="38"/>
      <c r="B140" s="39"/>
      <c r="C140" s="40"/>
      <c r="D140" s="239" t="s">
        <v>204</v>
      </c>
      <c r="E140" s="40"/>
      <c r="F140" s="240" t="s">
        <v>237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204</v>
      </c>
      <c r="AU140" s="17" t="s">
        <v>89</v>
      </c>
    </row>
    <row r="141" s="2" customFormat="1" ht="24.15" customHeight="1">
      <c r="A141" s="38"/>
      <c r="B141" s="39"/>
      <c r="C141" s="226" t="s">
        <v>238</v>
      </c>
      <c r="D141" s="226" t="s">
        <v>197</v>
      </c>
      <c r="E141" s="227" t="s">
        <v>239</v>
      </c>
      <c r="F141" s="228" t="s">
        <v>240</v>
      </c>
      <c r="G141" s="229" t="s">
        <v>200</v>
      </c>
      <c r="H141" s="230">
        <v>1</v>
      </c>
      <c r="I141" s="231"/>
      <c r="J141" s="232">
        <f>ROUND(I141*H141,2)</f>
        <v>0</v>
      </c>
      <c r="K141" s="228" t="s">
        <v>201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202</v>
      </c>
      <c r="AT141" s="237" t="s">
        <v>197</v>
      </c>
      <c r="AU141" s="237" t="s">
        <v>89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202</v>
      </c>
      <c r="BM141" s="237" t="s">
        <v>241</v>
      </c>
    </row>
    <row r="142" s="2" customFormat="1">
      <c r="A142" s="38"/>
      <c r="B142" s="39"/>
      <c r="C142" s="40"/>
      <c r="D142" s="239" t="s">
        <v>204</v>
      </c>
      <c r="E142" s="40"/>
      <c r="F142" s="240" t="s">
        <v>242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204</v>
      </c>
      <c r="AU142" s="17" t="s">
        <v>89</v>
      </c>
    </row>
    <row r="143" s="12" customFormat="1" ht="22.8" customHeight="1">
      <c r="A143" s="12"/>
      <c r="B143" s="210"/>
      <c r="C143" s="211"/>
      <c r="D143" s="212" t="s">
        <v>78</v>
      </c>
      <c r="E143" s="224" t="s">
        <v>243</v>
      </c>
      <c r="F143" s="224" t="s">
        <v>244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SUM(P144:P150)</f>
        <v>0</v>
      </c>
      <c r="Q143" s="218"/>
      <c r="R143" s="219">
        <f>SUM(R144:R150)</f>
        <v>0</v>
      </c>
      <c r="S143" s="218"/>
      <c r="T143" s="220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193</v>
      </c>
      <c r="AT143" s="222" t="s">
        <v>78</v>
      </c>
      <c r="AU143" s="222" t="s">
        <v>87</v>
      </c>
      <c r="AY143" s="221" t="s">
        <v>194</v>
      </c>
      <c r="BK143" s="223">
        <f>SUM(BK144:BK150)</f>
        <v>0</v>
      </c>
    </row>
    <row r="144" s="2" customFormat="1" ht="21.75" customHeight="1">
      <c r="A144" s="38"/>
      <c r="B144" s="39"/>
      <c r="C144" s="226" t="s">
        <v>245</v>
      </c>
      <c r="D144" s="226" t="s">
        <v>197</v>
      </c>
      <c r="E144" s="227" t="s">
        <v>246</v>
      </c>
      <c r="F144" s="228" t="s">
        <v>247</v>
      </c>
      <c r="G144" s="229" t="s">
        <v>200</v>
      </c>
      <c r="H144" s="230">
        <v>1</v>
      </c>
      <c r="I144" s="231"/>
      <c r="J144" s="232">
        <f>ROUND(I144*H144,2)</f>
        <v>0</v>
      </c>
      <c r="K144" s="228" t="s">
        <v>201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202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202</v>
      </c>
      <c r="BM144" s="237" t="s">
        <v>248</v>
      </c>
    </row>
    <row r="145" s="2" customFormat="1">
      <c r="A145" s="38"/>
      <c r="B145" s="39"/>
      <c r="C145" s="40"/>
      <c r="D145" s="239" t="s">
        <v>204</v>
      </c>
      <c r="E145" s="40"/>
      <c r="F145" s="240" t="s">
        <v>249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204</v>
      </c>
      <c r="AU145" s="17" t="s">
        <v>89</v>
      </c>
    </row>
    <row r="146" s="2" customFormat="1" ht="24.15" customHeight="1">
      <c r="A146" s="38"/>
      <c r="B146" s="39"/>
      <c r="C146" s="226" t="s">
        <v>250</v>
      </c>
      <c r="D146" s="226" t="s">
        <v>197</v>
      </c>
      <c r="E146" s="227" t="s">
        <v>251</v>
      </c>
      <c r="F146" s="228" t="s">
        <v>252</v>
      </c>
      <c r="G146" s="229" t="s">
        <v>200</v>
      </c>
      <c r="H146" s="230">
        <v>1</v>
      </c>
      <c r="I146" s="231"/>
      <c r="J146" s="232">
        <f>ROUND(I146*H146,2)</f>
        <v>0</v>
      </c>
      <c r="K146" s="228" t="s">
        <v>201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202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202</v>
      </c>
      <c r="BM146" s="237" t="s">
        <v>253</v>
      </c>
    </row>
    <row r="147" s="2" customFormat="1">
      <c r="A147" s="38"/>
      <c r="B147" s="39"/>
      <c r="C147" s="40"/>
      <c r="D147" s="239" t="s">
        <v>204</v>
      </c>
      <c r="E147" s="40"/>
      <c r="F147" s="240" t="s">
        <v>254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204</v>
      </c>
      <c r="AU147" s="17" t="s">
        <v>89</v>
      </c>
    </row>
    <row r="148" s="2" customFormat="1" ht="16.5" customHeight="1">
      <c r="A148" s="38"/>
      <c r="B148" s="39"/>
      <c r="C148" s="226" t="s">
        <v>8</v>
      </c>
      <c r="D148" s="226" t="s">
        <v>197</v>
      </c>
      <c r="E148" s="227" t="s">
        <v>255</v>
      </c>
      <c r="F148" s="228" t="s">
        <v>256</v>
      </c>
      <c r="G148" s="229" t="s">
        <v>200</v>
      </c>
      <c r="H148" s="230">
        <v>1</v>
      </c>
      <c r="I148" s="231"/>
      <c r="J148" s="232">
        <f>ROUND(I148*H148,2)</f>
        <v>0</v>
      </c>
      <c r="K148" s="228" t="s">
        <v>201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202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202</v>
      </c>
      <c r="BM148" s="237" t="s">
        <v>257</v>
      </c>
    </row>
    <row r="149" s="15" customFormat="1">
      <c r="A149" s="15"/>
      <c r="B149" s="266"/>
      <c r="C149" s="267"/>
      <c r="D149" s="239" t="s">
        <v>219</v>
      </c>
      <c r="E149" s="268" t="s">
        <v>1</v>
      </c>
      <c r="F149" s="269" t="s">
        <v>258</v>
      </c>
      <c r="G149" s="267"/>
      <c r="H149" s="268" t="s">
        <v>1</v>
      </c>
      <c r="I149" s="270"/>
      <c r="J149" s="267"/>
      <c r="K149" s="267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219</v>
      </c>
      <c r="AU149" s="275" t="s">
        <v>89</v>
      </c>
      <c r="AV149" s="15" t="s">
        <v>87</v>
      </c>
      <c r="AW149" s="15" t="s">
        <v>36</v>
      </c>
      <c r="AX149" s="15" t="s">
        <v>79</v>
      </c>
      <c r="AY149" s="275" t="s">
        <v>194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87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87</v>
      </c>
      <c r="AY150" s="254" t="s">
        <v>194</v>
      </c>
    </row>
    <row r="151" s="12" customFormat="1" ht="22.8" customHeight="1">
      <c r="A151" s="12"/>
      <c r="B151" s="210"/>
      <c r="C151" s="211"/>
      <c r="D151" s="212" t="s">
        <v>78</v>
      </c>
      <c r="E151" s="224" t="s">
        <v>259</v>
      </c>
      <c r="F151" s="224" t="s">
        <v>260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SUM(P152:P153)</f>
        <v>0</v>
      </c>
      <c r="Q151" s="218"/>
      <c r="R151" s="219">
        <f>SUM(R152:R153)</f>
        <v>0</v>
      </c>
      <c r="S151" s="218"/>
      <c r="T151" s="22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193</v>
      </c>
      <c r="AT151" s="222" t="s">
        <v>78</v>
      </c>
      <c r="AU151" s="222" t="s">
        <v>87</v>
      </c>
      <c r="AY151" s="221" t="s">
        <v>194</v>
      </c>
      <c r="BK151" s="223">
        <f>SUM(BK152:BK153)</f>
        <v>0</v>
      </c>
    </row>
    <row r="152" s="2" customFormat="1" ht="21.75" customHeight="1">
      <c r="A152" s="38"/>
      <c r="B152" s="39"/>
      <c r="C152" s="226" t="s">
        <v>261</v>
      </c>
      <c r="D152" s="226" t="s">
        <v>197</v>
      </c>
      <c r="E152" s="227" t="s">
        <v>262</v>
      </c>
      <c r="F152" s="228" t="s">
        <v>263</v>
      </c>
      <c r="G152" s="229" t="s">
        <v>200</v>
      </c>
      <c r="H152" s="230">
        <v>1</v>
      </c>
      <c r="I152" s="231"/>
      <c r="J152" s="232">
        <f>ROUND(I152*H152,2)</f>
        <v>0</v>
      </c>
      <c r="K152" s="228" t="s">
        <v>201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202</v>
      </c>
      <c r="AT152" s="237" t="s">
        <v>197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202</v>
      </c>
      <c r="BM152" s="237" t="s">
        <v>264</v>
      </c>
    </row>
    <row r="153" s="2" customFormat="1">
      <c r="A153" s="38"/>
      <c r="B153" s="39"/>
      <c r="C153" s="40"/>
      <c r="D153" s="239" t="s">
        <v>204</v>
      </c>
      <c r="E153" s="40"/>
      <c r="F153" s="240" t="s">
        <v>265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204</v>
      </c>
      <c r="AU153" s="17" t="s">
        <v>89</v>
      </c>
    </row>
    <row r="154" s="12" customFormat="1" ht="22.8" customHeight="1">
      <c r="A154" s="12"/>
      <c r="B154" s="210"/>
      <c r="C154" s="211"/>
      <c r="D154" s="212" t="s">
        <v>78</v>
      </c>
      <c r="E154" s="224" t="s">
        <v>266</v>
      </c>
      <c r="F154" s="224" t="s">
        <v>267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SUM(P155:P163)</f>
        <v>0</v>
      </c>
      <c r="Q154" s="218"/>
      <c r="R154" s="219">
        <f>SUM(R155:R163)</f>
        <v>0</v>
      </c>
      <c r="S154" s="218"/>
      <c r="T154" s="220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193</v>
      </c>
      <c r="AT154" s="222" t="s">
        <v>78</v>
      </c>
      <c r="AU154" s="222" t="s">
        <v>87</v>
      </c>
      <c r="AY154" s="221" t="s">
        <v>194</v>
      </c>
      <c r="BK154" s="223">
        <f>SUM(BK155:BK163)</f>
        <v>0</v>
      </c>
    </row>
    <row r="155" s="2" customFormat="1" ht="24.15" customHeight="1">
      <c r="A155" s="38"/>
      <c r="B155" s="39"/>
      <c r="C155" s="226" t="s">
        <v>268</v>
      </c>
      <c r="D155" s="226" t="s">
        <v>197</v>
      </c>
      <c r="E155" s="227" t="s">
        <v>269</v>
      </c>
      <c r="F155" s="228" t="s">
        <v>270</v>
      </c>
      <c r="G155" s="229" t="s">
        <v>200</v>
      </c>
      <c r="H155" s="230">
        <v>1</v>
      </c>
      <c r="I155" s="231"/>
      <c r="J155" s="232">
        <f>ROUND(I155*H155,2)</f>
        <v>0</v>
      </c>
      <c r="K155" s="228" t="s">
        <v>201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202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202</v>
      </c>
      <c r="BM155" s="237" t="s">
        <v>271</v>
      </c>
    </row>
    <row r="156" s="2" customFormat="1">
      <c r="A156" s="38"/>
      <c r="B156" s="39"/>
      <c r="C156" s="40"/>
      <c r="D156" s="239" t="s">
        <v>204</v>
      </c>
      <c r="E156" s="40"/>
      <c r="F156" s="240" t="s">
        <v>272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204</v>
      </c>
      <c r="AU156" s="17" t="s">
        <v>89</v>
      </c>
    </row>
    <row r="157" s="13" customFormat="1">
      <c r="A157" s="13"/>
      <c r="B157" s="244"/>
      <c r="C157" s="245"/>
      <c r="D157" s="239" t="s">
        <v>219</v>
      </c>
      <c r="E157" s="246" t="s">
        <v>1</v>
      </c>
      <c r="F157" s="247" t="s">
        <v>273</v>
      </c>
      <c r="G157" s="245"/>
      <c r="H157" s="248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36</v>
      </c>
      <c r="AX157" s="13" t="s">
        <v>87</v>
      </c>
      <c r="AY157" s="254" t="s">
        <v>194</v>
      </c>
    </row>
    <row r="158" s="2" customFormat="1" ht="24.15" customHeight="1">
      <c r="A158" s="38"/>
      <c r="B158" s="39"/>
      <c r="C158" s="226" t="s">
        <v>274</v>
      </c>
      <c r="D158" s="226" t="s">
        <v>197</v>
      </c>
      <c r="E158" s="227" t="s">
        <v>275</v>
      </c>
      <c r="F158" s="228" t="s">
        <v>270</v>
      </c>
      <c r="G158" s="229" t="s">
        <v>200</v>
      </c>
      <c r="H158" s="230">
        <v>1</v>
      </c>
      <c r="I158" s="231"/>
      <c r="J158" s="232">
        <f>ROUND(I158*H158,2)</f>
        <v>0</v>
      </c>
      <c r="K158" s="228" t="s">
        <v>201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202</v>
      </c>
      <c r="AT158" s="237" t="s">
        <v>197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202</v>
      </c>
      <c r="BM158" s="237" t="s">
        <v>276</v>
      </c>
    </row>
    <row r="159" s="2" customFormat="1">
      <c r="A159" s="38"/>
      <c r="B159" s="39"/>
      <c r="C159" s="40"/>
      <c r="D159" s="239" t="s">
        <v>204</v>
      </c>
      <c r="E159" s="40"/>
      <c r="F159" s="240" t="s">
        <v>272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204</v>
      </c>
      <c r="AU159" s="17" t="s">
        <v>89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277</v>
      </c>
      <c r="G160" s="245"/>
      <c r="H160" s="248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87</v>
      </c>
      <c r="AY160" s="254" t="s">
        <v>194</v>
      </c>
    </row>
    <row r="161" s="2" customFormat="1" ht="16.5" customHeight="1">
      <c r="A161" s="38"/>
      <c r="B161" s="39"/>
      <c r="C161" s="226" t="s">
        <v>278</v>
      </c>
      <c r="D161" s="226" t="s">
        <v>197</v>
      </c>
      <c r="E161" s="227" t="s">
        <v>279</v>
      </c>
      <c r="F161" s="228" t="s">
        <v>280</v>
      </c>
      <c r="G161" s="229" t="s">
        <v>200</v>
      </c>
      <c r="H161" s="230">
        <v>1</v>
      </c>
      <c r="I161" s="231"/>
      <c r="J161" s="232">
        <f>ROUND(I161*H161,2)</f>
        <v>0</v>
      </c>
      <c r="K161" s="228" t="s">
        <v>201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202</v>
      </c>
      <c r="AT161" s="237" t="s">
        <v>197</v>
      </c>
      <c r="AU161" s="237" t="s">
        <v>89</v>
      </c>
      <c r="AY161" s="17" t="s">
        <v>194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87</v>
      </c>
      <c r="BK161" s="238">
        <f>ROUND(I161*H161,2)</f>
        <v>0</v>
      </c>
      <c r="BL161" s="17" t="s">
        <v>202</v>
      </c>
      <c r="BM161" s="237" t="s">
        <v>281</v>
      </c>
    </row>
    <row r="162" s="15" customFormat="1">
      <c r="A162" s="15"/>
      <c r="B162" s="266"/>
      <c r="C162" s="267"/>
      <c r="D162" s="239" t="s">
        <v>219</v>
      </c>
      <c r="E162" s="268" t="s">
        <v>1</v>
      </c>
      <c r="F162" s="269" t="s">
        <v>282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219</v>
      </c>
      <c r="AU162" s="275" t="s">
        <v>89</v>
      </c>
      <c r="AV162" s="15" t="s">
        <v>87</v>
      </c>
      <c r="AW162" s="15" t="s">
        <v>36</v>
      </c>
      <c r="AX162" s="15" t="s">
        <v>79</v>
      </c>
      <c r="AY162" s="275" t="s">
        <v>194</v>
      </c>
    </row>
    <row r="163" s="13" customFormat="1">
      <c r="A163" s="13"/>
      <c r="B163" s="244"/>
      <c r="C163" s="245"/>
      <c r="D163" s="239" t="s">
        <v>219</v>
      </c>
      <c r="E163" s="246" t="s">
        <v>1</v>
      </c>
      <c r="F163" s="247" t="s">
        <v>87</v>
      </c>
      <c r="G163" s="245"/>
      <c r="H163" s="248">
        <v>1</v>
      </c>
      <c r="I163" s="249"/>
      <c r="J163" s="245"/>
      <c r="K163" s="245"/>
      <c r="L163" s="250"/>
      <c r="M163" s="276"/>
      <c r="N163" s="277"/>
      <c r="O163" s="277"/>
      <c r="P163" s="277"/>
      <c r="Q163" s="277"/>
      <c r="R163" s="277"/>
      <c r="S163" s="277"/>
      <c r="T163" s="27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36</v>
      </c>
      <c r="AX163" s="13" t="s">
        <v>87</v>
      </c>
      <c r="AY163" s="254" t="s">
        <v>194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WS3FKB/qmJXogkAF4379W2csU6AQ0s1pNkD3VO+RpF8eWIhMReE49FL18FEmRLBNxmLzSIlksSj2TJi5d6gswA==" hashValue="lY8XTbnIRdPABHa5XHIskUF3EgSSPzlKByzjhtTNc6AqjVRtfERGpzxb1K7hvJBqdwUpDhAWPYbASCwQ4Epf8Q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283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ROUND((SUM(BE118:BE126)),  2)</f>
        <v>0</v>
      </c>
      <c r="G33" s="38"/>
      <c r="H33" s="38"/>
      <c r="I33" s="164">
        <v>0.20999999999999999</v>
      </c>
      <c r="J33" s="163">
        <f>ROUND(((SUM(BE118:BE126))*I33),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ROUND((SUM(BF118:BF126)),  2)</f>
        <v>0</v>
      </c>
      <c r="G34" s="38"/>
      <c r="H34" s="38"/>
      <c r="I34" s="164">
        <v>0.14999999999999999</v>
      </c>
      <c r="J34" s="163">
        <f>ROUND(((SUM(BF118:BF126))*I34),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ROUND((SUM(BG118:BG126)),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ROUND((SUM(BH118:BH126)),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ROUND((SUM(BI118:BI126)),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001 - Vedlejší a ostatní náklady - publicita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172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177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178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Vodovod a kanalizace ul. Rantířovská, Jihlava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001 - Vedlejší a ostatní náklady - publicita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Jihlava</v>
      </c>
      <c r="G112" s="40"/>
      <c r="H112" s="40"/>
      <c r="I112" s="32" t="s">
        <v>22</v>
      </c>
      <c r="J112" s="79" t="str">
        <f>IF(J12="","",J12)</f>
        <v>8. 11. 2023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Statutární město Jihlava</v>
      </c>
      <c r="G114" s="40"/>
      <c r="H114" s="40"/>
      <c r="I114" s="32" t="s">
        <v>32</v>
      </c>
      <c r="J114" s="36" t="str">
        <f>E21</f>
        <v>PROfi Jihlava spol. s 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PROfi Jihlava spol. s 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179</v>
      </c>
      <c r="D117" s="202" t="s">
        <v>64</v>
      </c>
      <c r="E117" s="202" t="s">
        <v>60</v>
      </c>
      <c r="F117" s="202" t="s">
        <v>61</v>
      </c>
      <c r="G117" s="202" t="s">
        <v>180</v>
      </c>
      <c r="H117" s="202" t="s">
        <v>181</v>
      </c>
      <c r="I117" s="202" t="s">
        <v>182</v>
      </c>
      <c r="J117" s="202" t="s">
        <v>169</v>
      </c>
      <c r="K117" s="203" t="s">
        <v>183</v>
      </c>
      <c r="L117" s="204"/>
      <c r="M117" s="100" t="s">
        <v>1</v>
      </c>
      <c r="N117" s="101" t="s">
        <v>43</v>
      </c>
      <c r="O117" s="101" t="s">
        <v>184</v>
      </c>
      <c r="P117" s="101" t="s">
        <v>185</v>
      </c>
      <c r="Q117" s="101" t="s">
        <v>186</v>
      </c>
      <c r="R117" s="101" t="s">
        <v>187</v>
      </c>
      <c r="S117" s="101" t="s">
        <v>188</v>
      </c>
      <c r="T117" s="102" t="s">
        <v>189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190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0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78</v>
      </c>
      <c r="AU118" s="17" t="s">
        <v>171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78</v>
      </c>
      <c r="E119" s="213" t="s">
        <v>191</v>
      </c>
      <c r="F119" s="213" t="s">
        <v>192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193</v>
      </c>
      <c r="AT119" s="222" t="s">
        <v>78</v>
      </c>
      <c r="AU119" s="222" t="s">
        <v>79</v>
      </c>
      <c r="AY119" s="221" t="s">
        <v>194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78</v>
      </c>
      <c r="E120" s="224" t="s">
        <v>266</v>
      </c>
      <c r="F120" s="224" t="s">
        <v>267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SUM(P121:P126)</f>
        <v>0</v>
      </c>
      <c r="Q120" s="218"/>
      <c r="R120" s="219">
        <f>SUM(R121:R126)</f>
        <v>0</v>
      </c>
      <c r="S120" s="218"/>
      <c r="T120" s="22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193</v>
      </c>
      <c r="AT120" s="222" t="s">
        <v>78</v>
      </c>
      <c r="AU120" s="222" t="s">
        <v>87</v>
      </c>
      <c r="AY120" s="221" t="s">
        <v>194</v>
      </c>
      <c r="BK120" s="223">
        <f>SUM(BK121:BK126)</f>
        <v>0</v>
      </c>
    </row>
    <row r="121" s="2" customFormat="1" ht="16.5" customHeight="1">
      <c r="A121" s="38"/>
      <c r="B121" s="39"/>
      <c r="C121" s="226" t="s">
        <v>87</v>
      </c>
      <c r="D121" s="226" t="s">
        <v>197</v>
      </c>
      <c r="E121" s="227" t="s">
        <v>284</v>
      </c>
      <c r="F121" s="228" t="s">
        <v>285</v>
      </c>
      <c r="G121" s="229" t="s">
        <v>286</v>
      </c>
      <c r="H121" s="230">
        <v>1</v>
      </c>
      <c r="I121" s="231"/>
      <c r="J121" s="232">
        <f>ROUND(I121*H121,2)</f>
        <v>0</v>
      </c>
      <c r="K121" s="228" t="s">
        <v>201</v>
      </c>
      <c r="L121" s="44"/>
      <c r="M121" s="233" t="s">
        <v>1</v>
      </c>
      <c r="N121" s="234" t="s">
        <v>44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202</v>
      </c>
      <c r="AT121" s="237" t="s">
        <v>197</v>
      </c>
      <c r="AU121" s="237" t="s">
        <v>89</v>
      </c>
      <c r="AY121" s="17" t="s">
        <v>194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87</v>
      </c>
      <c r="BK121" s="238">
        <f>ROUND(I121*H121,2)</f>
        <v>0</v>
      </c>
      <c r="BL121" s="17" t="s">
        <v>202</v>
      </c>
      <c r="BM121" s="237" t="s">
        <v>287</v>
      </c>
    </row>
    <row r="122" s="15" customFormat="1">
      <c r="A122" s="15"/>
      <c r="B122" s="266"/>
      <c r="C122" s="267"/>
      <c r="D122" s="239" t="s">
        <v>219</v>
      </c>
      <c r="E122" s="268" t="s">
        <v>1</v>
      </c>
      <c r="F122" s="269" t="s">
        <v>288</v>
      </c>
      <c r="G122" s="267"/>
      <c r="H122" s="268" t="s">
        <v>1</v>
      </c>
      <c r="I122" s="270"/>
      <c r="J122" s="267"/>
      <c r="K122" s="267"/>
      <c r="L122" s="271"/>
      <c r="M122" s="272"/>
      <c r="N122" s="273"/>
      <c r="O122" s="273"/>
      <c r="P122" s="273"/>
      <c r="Q122" s="273"/>
      <c r="R122" s="273"/>
      <c r="S122" s="273"/>
      <c r="T122" s="27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5" t="s">
        <v>219</v>
      </c>
      <c r="AU122" s="275" t="s">
        <v>89</v>
      </c>
      <c r="AV122" s="15" t="s">
        <v>87</v>
      </c>
      <c r="AW122" s="15" t="s">
        <v>36</v>
      </c>
      <c r="AX122" s="15" t="s">
        <v>79</v>
      </c>
      <c r="AY122" s="275" t="s">
        <v>194</v>
      </c>
    </row>
    <row r="123" s="13" customFormat="1">
      <c r="A123" s="13"/>
      <c r="B123" s="244"/>
      <c r="C123" s="245"/>
      <c r="D123" s="239" t="s">
        <v>219</v>
      </c>
      <c r="E123" s="246" t="s">
        <v>1</v>
      </c>
      <c r="F123" s="247" t="s">
        <v>87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219</v>
      </c>
      <c r="AU123" s="254" t="s">
        <v>89</v>
      </c>
      <c r="AV123" s="13" t="s">
        <v>89</v>
      </c>
      <c r="AW123" s="13" t="s">
        <v>36</v>
      </c>
      <c r="AX123" s="13" t="s">
        <v>87</v>
      </c>
      <c r="AY123" s="254" t="s">
        <v>194</v>
      </c>
    </row>
    <row r="124" s="2" customFormat="1" ht="16.5" customHeight="1">
      <c r="A124" s="38"/>
      <c r="B124" s="39"/>
      <c r="C124" s="226" t="s">
        <v>89</v>
      </c>
      <c r="D124" s="226" t="s">
        <v>197</v>
      </c>
      <c r="E124" s="227" t="s">
        <v>289</v>
      </c>
      <c r="F124" s="228" t="s">
        <v>285</v>
      </c>
      <c r="G124" s="229" t="s">
        <v>286</v>
      </c>
      <c r="H124" s="230">
        <v>1</v>
      </c>
      <c r="I124" s="231"/>
      <c r="J124" s="232">
        <f>ROUND(I124*H124,2)</f>
        <v>0</v>
      </c>
      <c r="K124" s="228" t="s">
        <v>201</v>
      </c>
      <c r="L124" s="44"/>
      <c r="M124" s="233" t="s">
        <v>1</v>
      </c>
      <c r="N124" s="234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202</v>
      </c>
      <c r="AT124" s="237" t="s">
        <v>197</v>
      </c>
      <c r="AU124" s="237" t="s">
        <v>89</v>
      </c>
      <c r="AY124" s="17" t="s">
        <v>194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87</v>
      </c>
      <c r="BK124" s="238">
        <f>ROUND(I124*H124,2)</f>
        <v>0</v>
      </c>
      <c r="BL124" s="17" t="s">
        <v>202</v>
      </c>
      <c r="BM124" s="237" t="s">
        <v>290</v>
      </c>
    </row>
    <row r="125" s="15" customFormat="1">
      <c r="A125" s="15"/>
      <c r="B125" s="266"/>
      <c r="C125" s="267"/>
      <c r="D125" s="239" t="s">
        <v>219</v>
      </c>
      <c r="E125" s="268" t="s">
        <v>1</v>
      </c>
      <c r="F125" s="269" t="s">
        <v>291</v>
      </c>
      <c r="G125" s="267"/>
      <c r="H125" s="268" t="s">
        <v>1</v>
      </c>
      <c r="I125" s="270"/>
      <c r="J125" s="267"/>
      <c r="K125" s="267"/>
      <c r="L125" s="271"/>
      <c r="M125" s="272"/>
      <c r="N125" s="273"/>
      <c r="O125" s="273"/>
      <c r="P125" s="273"/>
      <c r="Q125" s="273"/>
      <c r="R125" s="273"/>
      <c r="S125" s="273"/>
      <c r="T125" s="27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5" t="s">
        <v>219</v>
      </c>
      <c r="AU125" s="275" t="s">
        <v>89</v>
      </c>
      <c r="AV125" s="15" t="s">
        <v>87</v>
      </c>
      <c r="AW125" s="15" t="s">
        <v>36</v>
      </c>
      <c r="AX125" s="15" t="s">
        <v>79</v>
      </c>
      <c r="AY125" s="275" t="s">
        <v>194</v>
      </c>
    </row>
    <row r="126" s="13" customFormat="1">
      <c r="A126" s="13"/>
      <c r="B126" s="244"/>
      <c r="C126" s="245"/>
      <c r="D126" s="239" t="s">
        <v>219</v>
      </c>
      <c r="E126" s="246" t="s">
        <v>1</v>
      </c>
      <c r="F126" s="247" t="s">
        <v>87</v>
      </c>
      <c r="G126" s="245"/>
      <c r="H126" s="248">
        <v>1</v>
      </c>
      <c r="I126" s="249"/>
      <c r="J126" s="245"/>
      <c r="K126" s="245"/>
      <c r="L126" s="250"/>
      <c r="M126" s="276"/>
      <c r="N126" s="277"/>
      <c r="O126" s="277"/>
      <c r="P126" s="277"/>
      <c r="Q126" s="277"/>
      <c r="R126" s="277"/>
      <c r="S126" s="277"/>
      <c r="T126" s="27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219</v>
      </c>
      <c r="AU126" s="254" t="s">
        <v>89</v>
      </c>
      <c r="AV126" s="13" t="s">
        <v>89</v>
      </c>
      <c r="AW126" s="13" t="s">
        <v>36</v>
      </c>
      <c r="AX126" s="13" t="s">
        <v>87</v>
      </c>
      <c r="AY126" s="254" t="s">
        <v>194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1Mwva/o657p41iros3RFFrTZL2WtDBQK6VSQVdKRQx3/JxK32Qh7SffRxdHJTrlWijzlY8XFLgymcxkFdX+UnA==" hashValue="3uuAcfxbHqWwO2KJrEmolCF56Tiq70c1n563LUzlWtwUVLc0NfSLUtH3UD9Be7kCPvyODrKAafphzik2TQ0htA==" algorithmName="SHA-512" password="CC35"/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292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96</v>
      </c>
      <c r="G11" s="38"/>
      <c r="H11" s="38"/>
      <c r="I11" s="150" t="s">
        <v>19</v>
      </c>
      <c r="J11" s="141" t="s">
        <v>293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ROUND((SUM(BE122:BE188)),  2)</f>
        <v>0</v>
      </c>
      <c r="G33" s="38"/>
      <c r="H33" s="38"/>
      <c r="I33" s="164">
        <v>0.20999999999999999</v>
      </c>
      <c r="J33" s="163">
        <f>ROUND(((SUM(BE122:BE188))*I33),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ROUND((SUM(BF122:BF188)),  2)</f>
        <v>0</v>
      </c>
      <c r="G34" s="38"/>
      <c r="H34" s="38"/>
      <c r="I34" s="164">
        <v>0.14999999999999999</v>
      </c>
      <c r="J34" s="163">
        <f>ROUND(((SUM(BF122:BF188))*I34),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ROUND((SUM(BG122:BG188)),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ROUND((SUM(BH122:BH188)),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ROUND((SUM(BI122:BI188)),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101 - Chodník ul. Rantířovská - část 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296</v>
      </c>
      <c r="E99" s="196"/>
      <c r="F99" s="196"/>
      <c r="G99" s="196"/>
      <c r="H99" s="196"/>
      <c r="I99" s="196"/>
      <c r="J99" s="197">
        <f>J156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297</v>
      </c>
      <c r="E100" s="196"/>
      <c r="F100" s="196"/>
      <c r="G100" s="196"/>
      <c r="H100" s="196"/>
      <c r="I100" s="196"/>
      <c r="J100" s="197">
        <f>J169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298</v>
      </c>
      <c r="E101" s="196"/>
      <c r="F101" s="196"/>
      <c r="G101" s="196"/>
      <c r="H101" s="196"/>
      <c r="I101" s="196"/>
      <c r="J101" s="197">
        <f>J179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299</v>
      </c>
      <c r="E102" s="196"/>
      <c r="F102" s="196"/>
      <c r="G102" s="196"/>
      <c r="H102" s="196"/>
      <c r="I102" s="196"/>
      <c r="J102" s="197">
        <f>J187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Vodovod a kanalizace ul. Rantířovská, Jihlava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101 - Chodník ul. Rantířovská - část 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Jihlava</v>
      </c>
      <c r="G116" s="40"/>
      <c r="H116" s="40"/>
      <c r="I116" s="32" t="s">
        <v>22</v>
      </c>
      <c r="J116" s="79" t="str">
        <f>IF(J12="","",J12)</f>
        <v>8. 11. 2023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Jihlava</v>
      </c>
      <c r="G118" s="40"/>
      <c r="H118" s="40"/>
      <c r="I118" s="32" t="s">
        <v>32</v>
      </c>
      <c r="J118" s="36" t="str">
        <f>E21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PROfi Jihlava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179</v>
      </c>
      <c r="D121" s="202" t="s">
        <v>64</v>
      </c>
      <c r="E121" s="202" t="s">
        <v>60</v>
      </c>
      <c r="F121" s="202" t="s">
        <v>61</v>
      </c>
      <c r="G121" s="202" t="s">
        <v>180</v>
      </c>
      <c r="H121" s="202" t="s">
        <v>181</v>
      </c>
      <c r="I121" s="202" t="s">
        <v>182</v>
      </c>
      <c r="J121" s="202" t="s">
        <v>169</v>
      </c>
      <c r="K121" s="203" t="s">
        <v>183</v>
      </c>
      <c r="L121" s="204"/>
      <c r="M121" s="100" t="s">
        <v>1</v>
      </c>
      <c r="N121" s="101" t="s">
        <v>43</v>
      </c>
      <c r="O121" s="101" t="s">
        <v>184</v>
      </c>
      <c r="P121" s="101" t="s">
        <v>185</v>
      </c>
      <c r="Q121" s="101" t="s">
        <v>186</v>
      </c>
      <c r="R121" s="101" t="s">
        <v>187</v>
      </c>
      <c r="S121" s="101" t="s">
        <v>188</v>
      </c>
      <c r="T121" s="102" t="s">
        <v>189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190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372.67621999999994</v>
      </c>
      <c r="S122" s="104"/>
      <c r="T122" s="208">
        <f>T123</f>
        <v>217.49499999999998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171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78</v>
      </c>
      <c r="E123" s="213" t="s">
        <v>300</v>
      </c>
      <c r="F123" s="213" t="s">
        <v>301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P124+P156+P169+P179+P187</f>
        <v>0</v>
      </c>
      <c r="Q123" s="218"/>
      <c r="R123" s="219">
        <f>R124+R156+R169+R179+R187</f>
        <v>372.67621999999994</v>
      </c>
      <c r="S123" s="218"/>
      <c r="T123" s="220">
        <f>T124+T156+T169+T179+T187</f>
        <v>217.49499999999998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87</v>
      </c>
      <c r="AT123" s="222" t="s">
        <v>78</v>
      </c>
      <c r="AU123" s="222" t="s">
        <v>79</v>
      </c>
      <c r="AY123" s="221" t="s">
        <v>194</v>
      </c>
      <c r="BK123" s="223">
        <f>BK124+BK156+BK169+BK179+BK187</f>
        <v>0</v>
      </c>
    </row>
    <row r="124" s="12" customFormat="1" ht="22.8" customHeight="1">
      <c r="A124" s="12"/>
      <c r="B124" s="210"/>
      <c r="C124" s="211"/>
      <c r="D124" s="212" t="s">
        <v>78</v>
      </c>
      <c r="E124" s="224" t="s">
        <v>87</v>
      </c>
      <c r="F124" s="224" t="s">
        <v>302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SUM(P125:P155)</f>
        <v>0</v>
      </c>
      <c r="Q124" s="218"/>
      <c r="R124" s="219">
        <f>SUM(R125:R155)</f>
        <v>0.39754</v>
      </c>
      <c r="S124" s="218"/>
      <c r="T124" s="220">
        <f>SUM(T125:T155)</f>
        <v>217.49499999999998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87</v>
      </c>
      <c r="AT124" s="222" t="s">
        <v>78</v>
      </c>
      <c r="AU124" s="222" t="s">
        <v>87</v>
      </c>
      <c r="AY124" s="221" t="s">
        <v>194</v>
      </c>
      <c r="BK124" s="223">
        <f>SUM(BK125:BK155)</f>
        <v>0</v>
      </c>
    </row>
    <row r="125" s="2" customFormat="1" ht="78" customHeight="1">
      <c r="A125" s="38"/>
      <c r="B125" s="39"/>
      <c r="C125" s="226" t="s">
        <v>87</v>
      </c>
      <c r="D125" s="226" t="s">
        <v>197</v>
      </c>
      <c r="E125" s="227" t="s">
        <v>303</v>
      </c>
      <c r="F125" s="228" t="s">
        <v>304</v>
      </c>
      <c r="G125" s="229" t="s">
        <v>305</v>
      </c>
      <c r="H125" s="230">
        <v>438</v>
      </c>
      <c r="I125" s="231"/>
      <c r="J125" s="232">
        <f>ROUND(I125*H125,2)</f>
        <v>0</v>
      </c>
      <c r="K125" s="228" t="s">
        <v>306</v>
      </c>
      <c r="L125" s="44"/>
      <c r="M125" s="233" t="s">
        <v>1</v>
      </c>
      <c r="N125" s="234" t="s">
        <v>44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0.255</v>
      </c>
      <c r="T125" s="236">
        <f>S125*H125</f>
        <v>111.69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222</v>
      </c>
      <c r="AT125" s="237" t="s">
        <v>197</v>
      </c>
      <c r="AU125" s="237" t="s">
        <v>89</v>
      </c>
      <c r="AY125" s="17" t="s">
        <v>194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87</v>
      </c>
      <c r="BK125" s="238">
        <f>ROUND(I125*H125,2)</f>
        <v>0</v>
      </c>
      <c r="BL125" s="17" t="s">
        <v>222</v>
      </c>
      <c r="BM125" s="237" t="s">
        <v>307</v>
      </c>
    </row>
    <row r="126" s="13" customFormat="1">
      <c r="A126" s="13"/>
      <c r="B126" s="244"/>
      <c r="C126" s="245"/>
      <c r="D126" s="239" t="s">
        <v>219</v>
      </c>
      <c r="E126" s="246" t="s">
        <v>1</v>
      </c>
      <c r="F126" s="247" t="s">
        <v>308</v>
      </c>
      <c r="G126" s="245"/>
      <c r="H126" s="248">
        <v>438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219</v>
      </c>
      <c r="AU126" s="254" t="s">
        <v>89</v>
      </c>
      <c r="AV126" s="13" t="s">
        <v>89</v>
      </c>
      <c r="AW126" s="13" t="s">
        <v>36</v>
      </c>
      <c r="AX126" s="13" t="s">
        <v>87</v>
      </c>
      <c r="AY126" s="254" t="s">
        <v>194</v>
      </c>
    </row>
    <row r="127" s="2" customFormat="1" ht="66.75" customHeight="1">
      <c r="A127" s="38"/>
      <c r="B127" s="39"/>
      <c r="C127" s="226" t="s">
        <v>89</v>
      </c>
      <c r="D127" s="226" t="s">
        <v>197</v>
      </c>
      <c r="E127" s="227" t="s">
        <v>309</v>
      </c>
      <c r="F127" s="228" t="s">
        <v>310</v>
      </c>
      <c r="G127" s="229" t="s">
        <v>305</v>
      </c>
      <c r="H127" s="230">
        <v>32</v>
      </c>
      <c r="I127" s="231"/>
      <c r="J127" s="232">
        <f>ROUND(I127*H127,2)</f>
        <v>0</v>
      </c>
      <c r="K127" s="228" t="s">
        <v>306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0.22500000000000001</v>
      </c>
      <c r="T127" s="236">
        <f>S127*H127</f>
        <v>7.2000000000000002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222</v>
      </c>
      <c r="AT127" s="237" t="s">
        <v>197</v>
      </c>
      <c r="AU127" s="237" t="s">
        <v>89</v>
      </c>
      <c r="AY127" s="17" t="s">
        <v>194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87</v>
      </c>
      <c r="BK127" s="238">
        <f>ROUND(I127*H127,2)</f>
        <v>0</v>
      </c>
      <c r="BL127" s="17" t="s">
        <v>222</v>
      </c>
      <c r="BM127" s="237" t="s">
        <v>311</v>
      </c>
    </row>
    <row r="128" s="13" customFormat="1">
      <c r="A128" s="13"/>
      <c r="B128" s="244"/>
      <c r="C128" s="245"/>
      <c r="D128" s="239" t="s">
        <v>219</v>
      </c>
      <c r="E128" s="246" t="s">
        <v>1</v>
      </c>
      <c r="F128" s="247" t="s">
        <v>312</v>
      </c>
      <c r="G128" s="245"/>
      <c r="H128" s="248">
        <v>32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219</v>
      </c>
      <c r="AU128" s="254" t="s">
        <v>89</v>
      </c>
      <c r="AV128" s="13" t="s">
        <v>89</v>
      </c>
      <c r="AW128" s="13" t="s">
        <v>36</v>
      </c>
      <c r="AX128" s="13" t="s">
        <v>87</v>
      </c>
      <c r="AY128" s="254" t="s">
        <v>194</v>
      </c>
    </row>
    <row r="129" s="2" customFormat="1" ht="49.05" customHeight="1">
      <c r="A129" s="38"/>
      <c r="B129" s="39"/>
      <c r="C129" s="226" t="s">
        <v>210</v>
      </c>
      <c r="D129" s="226" t="s">
        <v>197</v>
      </c>
      <c r="E129" s="227" t="s">
        <v>313</v>
      </c>
      <c r="F129" s="228" t="s">
        <v>314</v>
      </c>
      <c r="G129" s="229" t="s">
        <v>315</v>
      </c>
      <c r="H129" s="230">
        <v>481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0.20499999999999999</v>
      </c>
      <c r="T129" s="236">
        <f>S129*H129</f>
        <v>98.60499999999999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316</v>
      </c>
    </row>
    <row r="130" s="2" customFormat="1">
      <c r="A130" s="38"/>
      <c r="B130" s="39"/>
      <c r="C130" s="40"/>
      <c r="D130" s="239" t="s">
        <v>204</v>
      </c>
      <c r="E130" s="40"/>
      <c r="F130" s="240" t="s">
        <v>317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204</v>
      </c>
      <c r="AU130" s="17" t="s">
        <v>89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318</v>
      </c>
      <c r="G131" s="245"/>
      <c r="H131" s="248">
        <v>470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79</v>
      </c>
      <c r="AY131" s="254" t="s">
        <v>194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319</v>
      </c>
      <c r="G132" s="245"/>
      <c r="H132" s="248">
        <v>11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79</v>
      </c>
      <c r="AY132" s="254" t="s">
        <v>194</v>
      </c>
    </row>
    <row r="133" s="14" customFormat="1">
      <c r="A133" s="14"/>
      <c r="B133" s="255"/>
      <c r="C133" s="256"/>
      <c r="D133" s="239" t="s">
        <v>219</v>
      </c>
      <c r="E133" s="257" t="s">
        <v>1</v>
      </c>
      <c r="F133" s="258" t="s">
        <v>221</v>
      </c>
      <c r="G133" s="256"/>
      <c r="H133" s="259">
        <v>481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219</v>
      </c>
      <c r="AU133" s="265" t="s">
        <v>89</v>
      </c>
      <c r="AV133" s="14" t="s">
        <v>222</v>
      </c>
      <c r="AW133" s="14" t="s">
        <v>36</v>
      </c>
      <c r="AX133" s="14" t="s">
        <v>87</v>
      </c>
      <c r="AY133" s="265" t="s">
        <v>194</v>
      </c>
    </row>
    <row r="134" s="2" customFormat="1" ht="33" customHeight="1">
      <c r="A134" s="38"/>
      <c r="B134" s="39"/>
      <c r="C134" s="226" t="s">
        <v>222</v>
      </c>
      <c r="D134" s="226" t="s">
        <v>197</v>
      </c>
      <c r="E134" s="227" t="s">
        <v>320</v>
      </c>
      <c r="F134" s="228" t="s">
        <v>321</v>
      </c>
      <c r="G134" s="229" t="s">
        <v>322</v>
      </c>
      <c r="H134" s="230">
        <v>65.700000000000003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323</v>
      </c>
    </row>
    <row r="135" s="13" customFormat="1">
      <c r="A135" s="13"/>
      <c r="B135" s="244"/>
      <c r="C135" s="245"/>
      <c r="D135" s="239" t="s">
        <v>219</v>
      </c>
      <c r="E135" s="246" t="s">
        <v>1</v>
      </c>
      <c r="F135" s="247" t="s">
        <v>324</v>
      </c>
      <c r="G135" s="245"/>
      <c r="H135" s="248">
        <v>65.700000000000003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219</v>
      </c>
      <c r="AU135" s="254" t="s">
        <v>89</v>
      </c>
      <c r="AV135" s="13" t="s">
        <v>89</v>
      </c>
      <c r="AW135" s="13" t="s">
        <v>36</v>
      </c>
      <c r="AX135" s="13" t="s">
        <v>87</v>
      </c>
      <c r="AY135" s="254" t="s">
        <v>194</v>
      </c>
    </row>
    <row r="136" s="2" customFormat="1" ht="37.8" customHeight="1">
      <c r="A136" s="38"/>
      <c r="B136" s="39"/>
      <c r="C136" s="226" t="s">
        <v>193</v>
      </c>
      <c r="D136" s="226" t="s">
        <v>197</v>
      </c>
      <c r="E136" s="227" t="s">
        <v>325</v>
      </c>
      <c r="F136" s="228" t="s">
        <v>326</v>
      </c>
      <c r="G136" s="229" t="s">
        <v>322</v>
      </c>
      <c r="H136" s="230">
        <v>13.140000000000001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327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328</v>
      </c>
      <c r="G137" s="245"/>
      <c r="H137" s="248">
        <v>13.140000000000001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87</v>
      </c>
      <c r="AY137" s="254" t="s">
        <v>194</v>
      </c>
    </row>
    <row r="138" s="2" customFormat="1" ht="62.7" customHeight="1">
      <c r="A138" s="38"/>
      <c r="B138" s="39"/>
      <c r="C138" s="226" t="s">
        <v>233</v>
      </c>
      <c r="D138" s="226" t="s">
        <v>197</v>
      </c>
      <c r="E138" s="227" t="s">
        <v>329</v>
      </c>
      <c r="F138" s="228" t="s">
        <v>330</v>
      </c>
      <c r="G138" s="229" t="s">
        <v>322</v>
      </c>
      <c r="H138" s="230">
        <v>42.200000000000003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331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332</v>
      </c>
      <c r="G139" s="245"/>
      <c r="H139" s="248">
        <v>42.200000000000003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44.25" customHeight="1">
      <c r="A140" s="38"/>
      <c r="B140" s="39"/>
      <c r="C140" s="226" t="s">
        <v>238</v>
      </c>
      <c r="D140" s="226" t="s">
        <v>197</v>
      </c>
      <c r="E140" s="227" t="s">
        <v>333</v>
      </c>
      <c r="F140" s="228" t="s">
        <v>334</v>
      </c>
      <c r="G140" s="229" t="s">
        <v>322</v>
      </c>
      <c r="H140" s="230">
        <v>23.5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335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336</v>
      </c>
      <c r="G141" s="245"/>
      <c r="H141" s="248">
        <v>23.5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44.25" customHeight="1">
      <c r="A142" s="38"/>
      <c r="B142" s="39"/>
      <c r="C142" s="226" t="s">
        <v>245</v>
      </c>
      <c r="D142" s="226" t="s">
        <v>197</v>
      </c>
      <c r="E142" s="227" t="s">
        <v>337</v>
      </c>
      <c r="F142" s="228" t="s">
        <v>338</v>
      </c>
      <c r="G142" s="229" t="s">
        <v>339</v>
      </c>
      <c r="H142" s="230">
        <v>75.959999999999994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340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341</v>
      </c>
      <c r="G143" s="245"/>
      <c r="H143" s="248">
        <v>75.959999999999994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37.8" customHeight="1">
      <c r="A144" s="38"/>
      <c r="B144" s="39"/>
      <c r="C144" s="226" t="s">
        <v>250</v>
      </c>
      <c r="D144" s="226" t="s">
        <v>197</v>
      </c>
      <c r="E144" s="227" t="s">
        <v>342</v>
      </c>
      <c r="F144" s="228" t="s">
        <v>343</v>
      </c>
      <c r="G144" s="229" t="s">
        <v>322</v>
      </c>
      <c r="H144" s="230">
        <v>42.200000000000003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344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345</v>
      </c>
      <c r="G145" s="245"/>
      <c r="H145" s="248">
        <v>42.200000000000003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37.8" customHeight="1">
      <c r="A146" s="38"/>
      <c r="B146" s="39"/>
      <c r="C146" s="226" t="s">
        <v>261</v>
      </c>
      <c r="D146" s="226" t="s">
        <v>197</v>
      </c>
      <c r="E146" s="227" t="s">
        <v>346</v>
      </c>
      <c r="F146" s="228" t="s">
        <v>347</v>
      </c>
      <c r="G146" s="229" t="s">
        <v>305</v>
      </c>
      <c r="H146" s="230">
        <v>235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348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349</v>
      </c>
      <c r="G147" s="245"/>
      <c r="H147" s="248">
        <v>235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37.8" customHeight="1">
      <c r="A148" s="38"/>
      <c r="B148" s="39"/>
      <c r="C148" s="226" t="s">
        <v>268</v>
      </c>
      <c r="D148" s="226" t="s">
        <v>197</v>
      </c>
      <c r="E148" s="227" t="s">
        <v>350</v>
      </c>
      <c r="F148" s="228" t="s">
        <v>351</v>
      </c>
      <c r="G148" s="229" t="s">
        <v>305</v>
      </c>
      <c r="H148" s="230">
        <v>235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352</v>
      </c>
    </row>
    <row r="149" s="2" customFormat="1" ht="16.5" customHeight="1">
      <c r="A149" s="38"/>
      <c r="B149" s="39"/>
      <c r="C149" s="279" t="s">
        <v>274</v>
      </c>
      <c r="D149" s="279" t="s">
        <v>353</v>
      </c>
      <c r="E149" s="280" t="s">
        <v>354</v>
      </c>
      <c r="F149" s="281" t="s">
        <v>355</v>
      </c>
      <c r="G149" s="282" t="s">
        <v>356</v>
      </c>
      <c r="H149" s="283">
        <v>4.7000000000000002</v>
      </c>
      <c r="I149" s="284"/>
      <c r="J149" s="285">
        <f>ROUND(I149*H149,2)</f>
        <v>0</v>
      </c>
      <c r="K149" s="281" t="s">
        <v>306</v>
      </c>
      <c r="L149" s="286"/>
      <c r="M149" s="287" t="s">
        <v>1</v>
      </c>
      <c r="N149" s="288" t="s">
        <v>44</v>
      </c>
      <c r="O149" s="91"/>
      <c r="P149" s="235">
        <f>O149*H149</f>
        <v>0</v>
      </c>
      <c r="Q149" s="235">
        <v>0.001</v>
      </c>
      <c r="R149" s="235">
        <f>Q149*H149</f>
        <v>0.0047000000000000002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245</v>
      </c>
      <c r="AT149" s="237" t="s">
        <v>353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357</v>
      </c>
    </row>
    <row r="150" s="13" customFormat="1">
      <c r="A150" s="13"/>
      <c r="B150" s="244"/>
      <c r="C150" s="245"/>
      <c r="D150" s="239" t="s">
        <v>219</v>
      </c>
      <c r="E150" s="245"/>
      <c r="F150" s="247" t="s">
        <v>358</v>
      </c>
      <c r="G150" s="245"/>
      <c r="H150" s="248">
        <v>4.7000000000000002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4</v>
      </c>
      <c r="AX150" s="13" t="s">
        <v>87</v>
      </c>
      <c r="AY150" s="254" t="s">
        <v>194</v>
      </c>
    </row>
    <row r="151" s="2" customFormat="1" ht="33" customHeight="1">
      <c r="A151" s="38"/>
      <c r="B151" s="39"/>
      <c r="C151" s="226" t="s">
        <v>215</v>
      </c>
      <c r="D151" s="226" t="s">
        <v>197</v>
      </c>
      <c r="E151" s="227" t="s">
        <v>359</v>
      </c>
      <c r="F151" s="228" t="s">
        <v>360</v>
      </c>
      <c r="G151" s="229" t="s">
        <v>305</v>
      </c>
      <c r="H151" s="230">
        <v>438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361</v>
      </c>
    </row>
    <row r="152" s="2" customFormat="1" ht="44.25" customHeight="1">
      <c r="A152" s="38"/>
      <c r="B152" s="39"/>
      <c r="C152" s="226" t="s">
        <v>278</v>
      </c>
      <c r="D152" s="226" t="s">
        <v>197</v>
      </c>
      <c r="E152" s="227" t="s">
        <v>362</v>
      </c>
      <c r="F152" s="228" t="s">
        <v>363</v>
      </c>
      <c r="G152" s="229" t="s">
        <v>364</v>
      </c>
      <c r="H152" s="230">
        <v>10</v>
      </c>
      <c r="I152" s="231"/>
      <c r="J152" s="232">
        <f>ROUND(I152*H152,2)</f>
        <v>0</v>
      </c>
      <c r="K152" s="228" t="s">
        <v>306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0.01281</v>
      </c>
      <c r="R152" s="235">
        <f>Q152*H152</f>
        <v>0.12809999999999999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222</v>
      </c>
      <c r="AT152" s="237" t="s">
        <v>197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222</v>
      </c>
      <c r="BM152" s="237" t="s">
        <v>365</v>
      </c>
    </row>
    <row r="153" s="2" customFormat="1" ht="44.25" customHeight="1">
      <c r="A153" s="38"/>
      <c r="B153" s="39"/>
      <c r="C153" s="226" t="s">
        <v>8</v>
      </c>
      <c r="D153" s="226" t="s">
        <v>197</v>
      </c>
      <c r="E153" s="227" t="s">
        <v>366</v>
      </c>
      <c r="F153" s="228" t="s">
        <v>367</v>
      </c>
      <c r="G153" s="229" t="s">
        <v>364</v>
      </c>
      <c r="H153" s="230">
        <v>6</v>
      </c>
      <c r="I153" s="231"/>
      <c r="J153" s="232">
        <f>ROUND(I153*H153,2)</f>
        <v>0</v>
      </c>
      <c r="K153" s="228" t="s">
        <v>306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0.021350000000000001</v>
      </c>
      <c r="R153" s="235">
        <f>Q153*H153</f>
        <v>0.12809999999999999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368</v>
      </c>
    </row>
    <row r="154" s="2" customFormat="1" ht="44.25" customHeight="1">
      <c r="A154" s="38"/>
      <c r="B154" s="39"/>
      <c r="C154" s="226" t="s">
        <v>369</v>
      </c>
      <c r="D154" s="226" t="s">
        <v>197</v>
      </c>
      <c r="E154" s="227" t="s">
        <v>370</v>
      </c>
      <c r="F154" s="228" t="s">
        <v>371</v>
      </c>
      <c r="G154" s="229" t="s">
        <v>364</v>
      </c>
      <c r="H154" s="230">
        <v>2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0.02989</v>
      </c>
      <c r="R154" s="235">
        <f>Q154*H154</f>
        <v>0.05978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372</v>
      </c>
    </row>
    <row r="155" s="2" customFormat="1" ht="44.25" customHeight="1">
      <c r="A155" s="38"/>
      <c r="B155" s="39"/>
      <c r="C155" s="226" t="s">
        <v>373</v>
      </c>
      <c r="D155" s="226" t="s">
        <v>197</v>
      </c>
      <c r="E155" s="227" t="s">
        <v>374</v>
      </c>
      <c r="F155" s="228" t="s">
        <v>375</v>
      </c>
      <c r="G155" s="229" t="s">
        <v>364</v>
      </c>
      <c r="H155" s="230">
        <v>2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0.038429999999999999</v>
      </c>
      <c r="R155" s="235">
        <f>Q155*H155</f>
        <v>0.076859999999999998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376</v>
      </c>
    </row>
    <row r="156" s="12" customFormat="1" ht="22.8" customHeight="1">
      <c r="A156" s="12"/>
      <c r="B156" s="210"/>
      <c r="C156" s="211"/>
      <c r="D156" s="212" t="s">
        <v>78</v>
      </c>
      <c r="E156" s="224" t="s">
        <v>193</v>
      </c>
      <c r="F156" s="224" t="s">
        <v>377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SUM(P157:P168)</f>
        <v>0</v>
      </c>
      <c r="Q156" s="218"/>
      <c r="R156" s="219">
        <f>SUM(R157:R168)</f>
        <v>307.27013999999997</v>
      </c>
      <c r="S156" s="218"/>
      <c r="T156" s="22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87</v>
      </c>
      <c r="AT156" s="222" t="s">
        <v>78</v>
      </c>
      <c r="AU156" s="222" t="s">
        <v>87</v>
      </c>
      <c r="AY156" s="221" t="s">
        <v>194</v>
      </c>
      <c r="BK156" s="223">
        <f>SUM(BK157:BK168)</f>
        <v>0</v>
      </c>
    </row>
    <row r="157" s="2" customFormat="1" ht="33" customHeight="1">
      <c r="A157" s="38"/>
      <c r="B157" s="39"/>
      <c r="C157" s="226" t="s">
        <v>378</v>
      </c>
      <c r="D157" s="226" t="s">
        <v>197</v>
      </c>
      <c r="E157" s="227" t="s">
        <v>379</v>
      </c>
      <c r="F157" s="228" t="s">
        <v>380</v>
      </c>
      <c r="G157" s="229" t="s">
        <v>305</v>
      </c>
      <c r="H157" s="230">
        <v>876</v>
      </c>
      <c r="I157" s="231"/>
      <c r="J157" s="232">
        <f>ROUND(I157*H157,2)</f>
        <v>0</v>
      </c>
      <c r="K157" s="228" t="s">
        <v>306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0.23999999999999999</v>
      </c>
      <c r="R157" s="235">
        <f>Q157*H157</f>
        <v>210.23999999999998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381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382</v>
      </c>
      <c r="G158" s="245"/>
      <c r="H158" s="248">
        <v>876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2" customFormat="1" ht="78" customHeight="1">
      <c r="A159" s="38"/>
      <c r="B159" s="39"/>
      <c r="C159" s="226" t="s">
        <v>383</v>
      </c>
      <c r="D159" s="226" t="s">
        <v>197</v>
      </c>
      <c r="E159" s="227" t="s">
        <v>384</v>
      </c>
      <c r="F159" s="228" t="s">
        <v>385</v>
      </c>
      <c r="G159" s="229" t="s">
        <v>305</v>
      </c>
      <c r="H159" s="230">
        <v>438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0.089219999999999994</v>
      </c>
      <c r="R159" s="235">
        <f>Q159*H159</f>
        <v>39.078359999999996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386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387</v>
      </c>
      <c r="G160" s="245"/>
      <c r="H160" s="248">
        <v>435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79</v>
      </c>
      <c r="AY160" s="254" t="s">
        <v>194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388</v>
      </c>
      <c r="G161" s="245"/>
      <c r="H161" s="248">
        <v>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79</v>
      </c>
      <c r="AY161" s="254" t="s">
        <v>194</v>
      </c>
    </row>
    <row r="162" s="14" customFormat="1">
      <c r="A162" s="14"/>
      <c r="B162" s="255"/>
      <c r="C162" s="256"/>
      <c r="D162" s="239" t="s">
        <v>219</v>
      </c>
      <c r="E162" s="257" t="s">
        <v>1</v>
      </c>
      <c r="F162" s="258" t="s">
        <v>221</v>
      </c>
      <c r="G162" s="256"/>
      <c r="H162" s="259">
        <v>438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219</v>
      </c>
      <c r="AU162" s="265" t="s">
        <v>89</v>
      </c>
      <c r="AV162" s="14" t="s">
        <v>222</v>
      </c>
      <c r="AW162" s="14" t="s">
        <v>36</v>
      </c>
      <c r="AX162" s="14" t="s">
        <v>87</v>
      </c>
      <c r="AY162" s="265" t="s">
        <v>194</v>
      </c>
    </row>
    <row r="163" s="2" customFormat="1" ht="21.75" customHeight="1">
      <c r="A163" s="38"/>
      <c r="B163" s="39"/>
      <c r="C163" s="279" t="s">
        <v>389</v>
      </c>
      <c r="D163" s="279" t="s">
        <v>353</v>
      </c>
      <c r="E163" s="280" t="s">
        <v>390</v>
      </c>
      <c r="F163" s="281" t="s">
        <v>391</v>
      </c>
      <c r="G163" s="282" t="s">
        <v>305</v>
      </c>
      <c r="H163" s="283">
        <v>439.35000000000002</v>
      </c>
      <c r="I163" s="284"/>
      <c r="J163" s="285">
        <f>ROUND(I163*H163,2)</f>
        <v>0</v>
      </c>
      <c r="K163" s="281" t="s">
        <v>306</v>
      </c>
      <c r="L163" s="286"/>
      <c r="M163" s="287" t="s">
        <v>1</v>
      </c>
      <c r="N163" s="288" t="s">
        <v>44</v>
      </c>
      <c r="O163" s="91"/>
      <c r="P163" s="235">
        <f>O163*H163</f>
        <v>0</v>
      </c>
      <c r="Q163" s="235">
        <v>0.13100000000000001</v>
      </c>
      <c r="R163" s="235">
        <f>Q163*H163</f>
        <v>57.554850000000002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245</v>
      </c>
      <c r="AT163" s="237" t="s">
        <v>353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392</v>
      </c>
    </row>
    <row r="164" s="2" customFormat="1">
      <c r="A164" s="38"/>
      <c r="B164" s="39"/>
      <c r="C164" s="40"/>
      <c r="D164" s="239" t="s">
        <v>204</v>
      </c>
      <c r="E164" s="40"/>
      <c r="F164" s="240" t="s">
        <v>393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204</v>
      </c>
      <c r="AU164" s="17" t="s">
        <v>89</v>
      </c>
    </row>
    <row r="165" s="13" customFormat="1">
      <c r="A165" s="13"/>
      <c r="B165" s="244"/>
      <c r="C165" s="245"/>
      <c r="D165" s="239" t="s">
        <v>219</v>
      </c>
      <c r="E165" s="245"/>
      <c r="F165" s="247" t="s">
        <v>394</v>
      </c>
      <c r="G165" s="245"/>
      <c r="H165" s="248">
        <v>439.35000000000002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219</v>
      </c>
      <c r="AU165" s="254" t="s">
        <v>89</v>
      </c>
      <c r="AV165" s="13" t="s">
        <v>89</v>
      </c>
      <c r="AW165" s="13" t="s">
        <v>4</v>
      </c>
      <c r="AX165" s="13" t="s">
        <v>87</v>
      </c>
      <c r="AY165" s="254" t="s">
        <v>194</v>
      </c>
    </row>
    <row r="166" s="2" customFormat="1" ht="24.15" customHeight="1">
      <c r="A166" s="38"/>
      <c r="B166" s="39"/>
      <c r="C166" s="279" t="s">
        <v>7</v>
      </c>
      <c r="D166" s="279" t="s">
        <v>353</v>
      </c>
      <c r="E166" s="280" t="s">
        <v>395</v>
      </c>
      <c r="F166" s="281" t="s">
        <v>396</v>
      </c>
      <c r="G166" s="282" t="s">
        <v>305</v>
      </c>
      <c r="H166" s="283">
        <v>3.0299999999999998</v>
      </c>
      <c r="I166" s="284"/>
      <c r="J166" s="285">
        <f>ROUND(I166*H166,2)</f>
        <v>0</v>
      </c>
      <c r="K166" s="281" t="s">
        <v>306</v>
      </c>
      <c r="L166" s="286"/>
      <c r="M166" s="287" t="s">
        <v>1</v>
      </c>
      <c r="N166" s="288" t="s">
        <v>44</v>
      </c>
      <c r="O166" s="91"/>
      <c r="P166" s="235">
        <f>O166*H166</f>
        <v>0</v>
      </c>
      <c r="Q166" s="235">
        <v>0.13100000000000001</v>
      </c>
      <c r="R166" s="235">
        <f>Q166*H166</f>
        <v>0.39693000000000001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245</v>
      </c>
      <c r="AT166" s="237" t="s">
        <v>353</v>
      </c>
      <c r="AU166" s="237" t="s">
        <v>89</v>
      </c>
      <c r="AY166" s="17" t="s">
        <v>194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87</v>
      </c>
      <c r="BK166" s="238">
        <f>ROUND(I166*H166,2)</f>
        <v>0</v>
      </c>
      <c r="BL166" s="17" t="s">
        <v>222</v>
      </c>
      <c r="BM166" s="237" t="s">
        <v>397</v>
      </c>
    </row>
    <row r="167" s="2" customFormat="1">
      <c r="A167" s="38"/>
      <c r="B167" s="39"/>
      <c r="C167" s="40"/>
      <c r="D167" s="239" t="s">
        <v>204</v>
      </c>
      <c r="E167" s="40"/>
      <c r="F167" s="240" t="s">
        <v>393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204</v>
      </c>
      <c r="AU167" s="17" t="s">
        <v>89</v>
      </c>
    </row>
    <row r="168" s="13" customFormat="1">
      <c r="A168" s="13"/>
      <c r="B168" s="244"/>
      <c r="C168" s="245"/>
      <c r="D168" s="239" t="s">
        <v>219</v>
      </c>
      <c r="E168" s="245"/>
      <c r="F168" s="247" t="s">
        <v>398</v>
      </c>
      <c r="G168" s="245"/>
      <c r="H168" s="248">
        <v>3.0299999999999998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4</v>
      </c>
      <c r="AX168" s="13" t="s">
        <v>87</v>
      </c>
      <c r="AY168" s="254" t="s">
        <v>194</v>
      </c>
    </row>
    <row r="169" s="12" customFormat="1" ht="22.8" customHeight="1">
      <c r="A169" s="12"/>
      <c r="B169" s="210"/>
      <c r="C169" s="211"/>
      <c r="D169" s="212" t="s">
        <v>78</v>
      </c>
      <c r="E169" s="224" t="s">
        <v>250</v>
      </c>
      <c r="F169" s="224" t="s">
        <v>399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SUM(P170:P178)</f>
        <v>0</v>
      </c>
      <c r="Q169" s="218"/>
      <c r="R169" s="219">
        <f>SUM(R170:R178)</f>
        <v>65.008539999999996</v>
      </c>
      <c r="S169" s="218"/>
      <c r="T169" s="220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87</v>
      </c>
      <c r="AT169" s="222" t="s">
        <v>78</v>
      </c>
      <c r="AU169" s="222" t="s">
        <v>87</v>
      </c>
      <c r="AY169" s="221" t="s">
        <v>194</v>
      </c>
      <c r="BK169" s="223">
        <f>SUM(BK170:BK178)</f>
        <v>0</v>
      </c>
    </row>
    <row r="170" s="2" customFormat="1" ht="49.05" customHeight="1">
      <c r="A170" s="38"/>
      <c r="B170" s="39"/>
      <c r="C170" s="226" t="s">
        <v>400</v>
      </c>
      <c r="D170" s="226" t="s">
        <v>197</v>
      </c>
      <c r="E170" s="227" t="s">
        <v>401</v>
      </c>
      <c r="F170" s="228" t="s">
        <v>402</v>
      </c>
      <c r="G170" s="229" t="s">
        <v>315</v>
      </c>
      <c r="H170" s="230">
        <v>462</v>
      </c>
      <c r="I170" s="231"/>
      <c r="J170" s="232">
        <f>ROUND(I170*H170,2)</f>
        <v>0</v>
      </c>
      <c r="K170" s="228" t="s">
        <v>306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0.14066999999999999</v>
      </c>
      <c r="R170" s="235">
        <f>Q170*H170</f>
        <v>64.989539999999991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222</v>
      </c>
      <c r="AT170" s="237" t="s">
        <v>197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403</v>
      </c>
    </row>
    <row r="171" s="2" customFormat="1">
      <c r="A171" s="38"/>
      <c r="B171" s="39"/>
      <c r="C171" s="40"/>
      <c r="D171" s="239" t="s">
        <v>204</v>
      </c>
      <c r="E171" s="40"/>
      <c r="F171" s="240" t="s">
        <v>404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204</v>
      </c>
      <c r="AU171" s="17" t="s">
        <v>89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405</v>
      </c>
      <c r="G172" s="245"/>
      <c r="H172" s="248">
        <v>462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87</v>
      </c>
      <c r="AY172" s="254" t="s">
        <v>194</v>
      </c>
    </row>
    <row r="173" s="2" customFormat="1" ht="24.15" customHeight="1">
      <c r="A173" s="38"/>
      <c r="B173" s="39"/>
      <c r="C173" s="226" t="s">
        <v>406</v>
      </c>
      <c r="D173" s="226" t="s">
        <v>197</v>
      </c>
      <c r="E173" s="227" t="s">
        <v>407</v>
      </c>
      <c r="F173" s="228" t="s">
        <v>408</v>
      </c>
      <c r="G173" s="229" t="s">
        <v>315</v>
      </c>
      <c r="H173" s="230">
        <v>8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409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410</v>
      </c>
      <c r="G174" s="245"/>
      <c r="H174" s="248">
        <v>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87</v>
      </c>
      <c r="AY174" s="254" t="s">
        <v>194</v>
      </c>
    </row>
    <row r="175" s="2" customFormat="1" ht="21.75" customHeight="1">
      <c r="A175" s="38"/>
      <c r="B175" s="39"/>
      <c r="C175" s="279" t="s">
        <v>411</v>
      </c>
      <c r="D175" s="279" t="s">
        <v>353</v>
      </c>
      <c r="E175" s="280" t="s">
        <v>412</v>
      </c>
      <c r="F175" s="281" t="s">
        <v>413</v>
      </c>
      <c r="G175" s="282" t="s">
        <v>339</v>
      </c>
      <c r="H175" s="283">
        <v>0.019</v>
      </c>
      <c r="I175" s="284"/>
      <c r="J175" s="285">
        <f>ROUND(I175*H175,2)</f>
        <v>0</v>
      </c>
      <c r="K175" s="281" t="s">
        <v>306</v>
      </c>
      <c r="L175" s="286"/>
      <c r="M175" s="287" t="s">
        <v>1</v>
      </c>
      <c r="N175" s="288" t="s">
        <v>44</v>
      </c>
      <c r="O175" s="91"/>
      <c r="P175" s="235">
        <f>O175*H175</f>
        <v>0</v>
      </c>
      <c r="Q175" s="235">
        <v>1</v>
      </c>
      <c r="R175" s="235">
        <f>Q175*H175</f>
        <v>0.019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245</v>
      </c>
      <c r="AT175" s="237" t="s">
        <v>353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414</v>
      </c>
    </row>
    <row r="176" s="13" customFormat="1">
      <c r="A176" s="13"/>
      <c r="B176" s="244"/>
      <c r="C176" s="245"/>
      <c r="D176" s="239" t="s">
        <v>219</v>
      </c>
      <c r="E176" s="246" t="s">
        <v>1</v>
      </c>
      <c r="F176" s="247" t="s">
        <v>415</v>
      </c>
      <c r="G176" s="245"/>
      <c r="H176" s="248">
        <v>0.019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219</v>
      </c>
      <c r="AU176" s="254" t="s">
        <v>89</v>
      </c>
      <c r="AV176" s="13" t="s">
        <v>89</v>
      </c>
      <c r="AW176" s="13" t="s">
        <v>36</v>
      </c>
      <c r="AX176" s="13" t="s">
        <v>87</v>
      </c>
      <c r="AY176" s="254" t="s">
        <v>194</v>
      </c>
    </row>
    <row r="177" s="2" customFormat="1" ht="66.75" customHeight="1">
      <c r="A177" s="38"/>
      <c r="B177" s="39"/>
      <c r="C177" s="226" t="s">
        <v>416</v>
      </c>
      <c r="D177" s="226" t="s">
        <v>197</v>
      </c>
      <c r="E177" s="227" t="s">
        <v>417</v>
      </c>
      <c r="F177" s="228" t="s">
        <v>418</v>
      </c>
      <c r="G177" s="229" t="s">
        <v>315</v>
      </c>
      <c r="H177" s="230">
        <v>481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419</v>
      </c>
    </row>
    <row r="178" s="13" customFormat="1">
      <c r="A178" s="13"/>
      <c r="B178" s="244"/>
      <c r="C178" s="245"/>
      <c r="D178" s="239" t="s">
        <v>219</v>
      </c>
      <c r="E178" s="246" t="s">
        <v>1</v>
      </c>
      <c r="F178" s="247" t="s">
        <v>420</v>
      </c>
      <c r="G178" s="245"/>
      <c r="H178" s="248">
        <v>481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36</v>
      </c>
      <c r="AX178" s="13" t="s">
        <v>87</v>
      </c>
      <c r="AY178" s="254" t="s">
        <v>194</v>
      </c>
    </row>
    <row r="179" s="12" customFormat="1" ht="22.8" customHeight="1">
      <c r="A179" s="12"/>
      <c r="B179" s="210"/>
      <c r="C179" s="211"/>
      <c r="D179" s="212" t="s">
        <v>78</v>
      </c>
      <c r="E179" s="224" t="s">
        <v>421</v>
      </c>
      <c r="F179" s="224" t="s">
        <v>422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SUM(P180:P186)</f>
        <v>0</v>
      </c>
      <c r="Q179" s="218"/>
      <c r="R179" s="219">
        <f>SUM(R180:R186)</f>
        <v>0</v>
      </c>
      <c r="S179" s="218"/>
      <c r="T179" s="220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87</v>
      </c>
      <c r="AT179" s="222" t="s">
        <v>78</v>
      </c>
      <c r="AU179" s="222" t="s">
        <v>87</v>
      </c>
      <c r="AY179" s="221" t="s">
        <v>194</v>
      </c>
      <c r="BK179" s="223">
        <f>SUM(BK180:BK186)</f>
        <v>0</v>
      </c>
    </row>
    <row r="180" s="2" customFormat="1" ht="33" customHeight="1">
      <c r="A180" s="38"/>
      <c r="B180" s="39"/>
      <c r="C180" s="226" t="s">
        <v>423</v>
      </c>
      <c r="D180" s="226" t="s">
        <v>197</v>
      </c>
      <c r="E180" s="227" t="s">
        <v>424</v>
      </c>
      <c r="F180" s="228" t="s">
        <v>425</v>
      </c>
      <c r="G180" s="229" t="s">
        <v>339</v>
      </c>
      <c r="H180" s="230">
        <v>111.69</v>
      </c>
      <c r="I180" s="231"/>
      <c r="J180" s="232">
        <f>ROUND(I180*H180,2)</f>
        <v>0</v>
      </c>
      <c r="K180" s="228" t="s">
        <v>306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222</v>
      </c>
      <c r="AT180" s="237" t="s">
        <v>197</v>
      </c>
      <c r="AU180" s="237" t="s">
        <v>89</v>
      </c>
      <c r="AY180" s="17" t="s">
        <v>194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87</v>
      </c>
      <c r="BK180" s="238">
        <f>ROUND(I180*H180,2)</f>
        <v>0</v>
      </c>
      <c r="BL180" s="17" t="s">
        <v>222</v>
      </c>
      <c r="BM180" s="237" t="s">
        <v>426</v>
      </c>
    </row>
    <row r="181" s="2" customFormat="1">
      <c r="A181" s="38"/>
      <c r="B181" s="39"/>
      <c r="C181" s="40"/>
      <c r="D181" s="239" t="s">
        <v>204</v>
      </c>
      <c r="E181" s="40"/>
      <c r="F181" s="240" t="s">
        <v>427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204</v>
      </c>
      <c r="AU181" s="17" t="s">
        <v>89</v>
      </c>
    </row>
    <row r="182" s="13" customFormat="1">
      <c r="A182" s="13"/>
      <c r="B182" s="244"/>
      <c r="C182" s="245"/>
      <c r="D182" s="239" t="s">
        <v>219</v>
      </c>
      <c r="E182" s="246" t="s">
        <v>1</v>
      </c>
      <c r="F182" s="247" t="s">
        <v>428</v>
      </c>
      <c r="G182" s="245"/>
      <c r="H182" s="248">
        <v>111.69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36</v>
      </c>
      <c r="AX182" s="13" t="s">
        <v>87</v>
      </c>
      <c r="AY182" s="254" t="s">
        <v>194</v>
      </c>
    </row>
    <row r="183" s="2" customFormat="1" ht="44.25" customHeight="1">
      <c r="A183" s="38"/>
      <c r="B183" s="39"/>
      <c r="C183" s="226" t="s">
        <v>429</v>
      </c>
      <c r="D183" s="226" t="s">
        <v>197</v>
      </c>
      <c r="E183" s="227" t="s">
        <v>430</v>
      </c>
      <c r="F183" s="228" t="s">
        <v>431</v>
      </c>
      <c r="G183" s="229" t="s">
        <v>339</v>
      </c>
      <c r="H183" s="230">
        <v>1005.21</v>
      </c>
      <c r="I183" s="231"/>
      <c r="J183" s="232">
        <f>ROUND(I183*H183,2)</f>
        <v>0</v>
      </c>
      <c r="K183" s="228" t="s">
        <v>306</v>
      </c>
      <c r="L183" s="44"/>
      <c r="M183" s="233" t="s">
        <v>1</v>
      </c>
      <c r="N183" s="234" t="s">
        <v>44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222</v>
      </c>
      <c r="AT183" s="237" t="s">
        <v>197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432</v>
      </c>
    </row>
    <row r="184" s="13" customFormat="1">
      <c r="A184" s="13"/>
      <c r="B184" s="244"/>
      <c r="C184" s="245"/>
      <c r="D184" s="239" t="s">
        <v>219</v>
      </c>
      <c r="E184" s="246" t="s">
        <v>1</v>
      </c>
      <c r="F184" s="247" t="s">
        <v>433</v>
      </c>
      <c r="G184" s="245"/>
      <c r="H184" s="248">
        <v>1005.21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36</v>
      </c>
      <c r="AX184" s="13" t="s">
        <v>87</v>
      </c>
      <c r="AY184" s="254" t="s">
        <v>194</v>
      </c>
    </row>
    <row r="185" s="2" customFormat="1" ht="44.25" customHeight="1">
      <c r="A185" s="38"/>
      <c r="B185" s="39"/>
      <c r="C185" s="226" t="s">
        <v>434</v>
      </c>
      <c r="D185" s="226" t="s">
        <v>197</v>
      </c>
      <c r="E185" s="227" t="s">
        <v>435</v>
      </c>
      <c r="F185" s="228" t="s">
        <v>436</v>
      </c>
      <c r="G185" s="229" t="s">
        <v>339</v>
      </c>
      <c r="H185" s="230">
        <v>111.69</v>
      </c>
      <c r="I185" s="231"/>
      <c r="J185" s="232">
        <f>ROUND(I185*H185,2)</f>
        <v>0</v>
      </c>
      <c r="K185" s="228" t="s">
        <v>306</v>
      </c>
      <c r="L185" s="44"/>
      <c r="M185" s="233" t="s">
        <v>1</v>
      </c>
      <c r="N185" s="234" t="s">
        <v>44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222</v>
      </c>
      <c r="AT185" s="237" t="s">
        <v>197</v>
      </c>
      <c r="AU185" s="237" t="s">
        <v>89</v>
      </c>
      <c r="AY185" s="17" t="s">
        <v>194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87</v>
      </c>
      <c r="BK185" s="238">
        <f>ROUND(I185*H185,2)</f>
        <v>0</v>
      </c>
      <c r="BL185" s="17" t="s">
        <v>222</v>
      </c>
      <c r="BM185" s="237" t="s">
        <v>437</v>
      </c>
    </row>
    <row r="186" s="13" customFormat="1">
      <c r="A186" s="13"/>
      <c r="B186" s="244"/>
      <c r="C186" s="245"/>
      <c r="D186" s="239" t="s">
        <v>219</v>
      </c>
      <c r="E186" s="246" t="s">
        <v>1</v>
      </c>
      <c r="F186" s="247" t="s">
        <v>438</v>
      </c>
      <c r="G186" s="245"/>
      <c r="H186" s="248">
        <v>111.69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219</v>
      </c>
      <c r="AU186" s="254" t="s">
        <v>89</v>
      </c>
      <c r="AV186" s="13" t="s">
        <v>89</v>
      </c>
      <c r="AW186" s="13" t="s">
        <v>36</v>
      </c>
      <c r="AX186" s="13" t="s">
        <v>87</v>
      </c>
      <c r="AY186" s="254" t="s">
        <v>194</v>
      </c>
    </row>
    <row r="187" s="12" customFormat="1" ht="22.8" customHeight="1">
      <c r="A187" s="12"/>
      <c r="B187" s="210"/>
      <c r="C187" s="211"/>
      <c r="D187" s="212" t="s">
        <v>78</v>
      </c>
      <c r="E187" s="224" t="s">
        <v>439</v>
      </c>
      <c r="F187" s="224" t="s">
        <v>440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87</v>
      </c>
      <c r="AT187" s="222" t="s">
        <v>78</v>
      </c>
      <c r="AU187" s="222" t="s">
        <v>87</v>
      </c>
      <c r="AY187" s="221" t="s">
        <v>194</v>
      </c>
      <c r="BK187" s="223">
        <f>BK188</f>
        <v>0</v>
      </c>
    </row>
    <row r="188" s="2" customFormat="1" ht="37.8" customHeight="1">
      <c r="A188" s="38"/>
      <c r="B188" s="39"/>
      <c r="C188" s="226" t="s">
        <v>441</v>
      </c>
      <c r="D188" s="226" t="s">
        <v>197</v>
      </c>
      <c r="E188" s="227" t="s">
        <v>442</v>
      </c>
      <c r="F188" s="228" t="s">
        <v>443</v>
      </c>
      <c r="G188" s="229" t="s">
        <v>339</v>
      </c>
      <c r="H188" s="230">
        <v>372.67599999999999</v>
      </c>
      <c r="I188" s="231"/>
      <c r="J188" s="232">
        <f>ROUND(I188*H188,2)</f>
        <v>0</v>
      </c>
      <c r="K188" s="228" t="s">
        <v>306</v>
      </c>
      <c r="L188" s="44"/>
      <c r="M188" s="289" t="s">
        <v>1</v>
      </c>
      <c r="N188" s="290" t="s">
        <v>44</v>
      </c>
      <c r="O188" s="291"/>
      <c r="P188" s="292">
        <f>O188*H188</f>
        <v>0</v>
      </c>
      <c r="Q188" s="292">
        <v>0</v>
      </c>
      <c r="R188" s="292">
        <f>Q188*H188</f>
        <v>0</v>
      </c>
      <c r="S188" s="292">
        <v>0</v>
      </c>
      <c r="T188" s="29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222</v>
      </c>
      <c r="AT188" s="237" t="s">
        <v>197</v>
      </c>
      <c r="AU188" s="237" t="s">
        <v>89</v>
      </c>
      <c r="AY188" s="17" t="s">
        <v>194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87</v>
      </c>
      <c r="BK188" s="238">
        <f>ROUND(I188*H188,2)</f>
        <v>0</v>
      </c>
      <c r="BL188" s="17" t="s">
        <v>222</v>
      </c>
      <c r="BM188" s="237" t="s">
        <v>444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kOgOgYm68GfqKkxnLe1jy3N068bGFDKt2qaSFqhe0bIvNSdhb3hfVop9SNTM78rs9VhdPGvQIuFtj3VODRpsNw==" hashValue="J/+nO85a5zEIOaBIkI4x0EBmpXLkre5qfXutvIIpP9QcI6zl65Se4QElzqBrlsRba2IhvPClPLcZBDdASNdI+w==" algorithmName="SHA-512" password="CC35"/>
  <autoFilter ref="C121:K18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445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96</v>
      </c>
      <c r="G11" s="38"/>
      <c r="H11" s="38"/>
      <c r="I11" s="150" t="s">
        <v>19</v>
      </c>
      <c r="J11" s="141" t="s">
        <v>293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ROUND((SUM(BE126:BE200)),  2)</f>
        <v>0</v>
      </c>
      <c r="G33" s="38"/>
      <c r="H33" s="38"/>
      <c r="I33" s="164">
        <v>0.20999999999999999</v>
      </c>
      <c r="J33" s="163">
        <f>ROUND(((SUM(BE126:BE200))*I33),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ROUND((SUM(BF126:BF200)),  2)</f>
        <v>0</v>
      </c>
      <c r="G34" s="38"/>
      <c r="H34" s="38"/>
      <c r="I34" s="164">
        <v>0.14999999999999999</v>
      </c>
      <c r="J34" s="163">
        <f>ROUND(((SUM(BF126:BF200))*I34),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ROUND((SUM(BG126:BG200)),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ROUND((SUM(BH126:BH200)),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ROUND((SUM(BI126:BI200)),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101.1 - Chodník ul. Rantířovská - přístupy BD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446</v>
      </c>
      <c r="E99" s="196"/>
      <c r="F99" s="196"/>
      <c r="G99" s="196"/>
      <c r="H99" s="196"/>
      <c r="I99" s="196"/>
      <c r="J99" s="197">
        <f>J159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296</v>
      </c>
      <c r="E100" s="196"/>
      <c r="F100" s="196"/>
      <c r="G100" s="196"/>
      <c r="H100" s="196"/>
      <c r="I100" s="196"/>
      <c r="J100" s="197">
        <f>J162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447</v>
      </c>
      <c r="E101" s="196"/>
      <c r="F101" s="196"/>
      <c r="G101" s="196"/>
      <c r="H101" s="196"/>
      <c r="I101" s="196"/>
      <c r="J101" s="197">
        <f>J170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297</v>
      </c>
      <c r="E102" s="196"/>
      <c r="F102" s="196"/>
      <c r="G102" s="196"/>
      <c r="H102" s="196"/>
      <c r="I102" s="196"/>
      <c r="J102" s="197">
        <f>J178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298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299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8"/>
      <c r="C105" s="189"/>
      <c r="D105" s="190" t="s">
        <v>448</v>
      </c>
      <c r="E105" s="191"/>
      <c r="F105" s="191"/>
      <c r="G105" s="191"/>
      <c r="H105" s="191"/>
      <c r="I105" s="191"/>
      <c r="J105" s="192">
        <f>J197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4"/>
      <c r="C106" s="133"/>
      <c r="D106" s="195" t="s">
        <v>449</v>
      </c>
      <c r="E106" s="196"/>
      <c r="F106" s="196"/>
      <c r="G106" s="196"/>
      <c r="H106" s="196"/>
      <c r="I106" s="196"/>
      <c r="J106" s="197">
        <f>J198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178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Vodovod a kanalizace ul. Rantířovská, Jihlava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101.1 - Chodník ul. Rantířovská - přístupy BD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Jihlava</v>
      </c>
      <c r="G120" s="40"/>
      <c r="H120" s="40"/>
      <c r="I120" s="32" t="s">
        <v>22</v>
      </c>
      <c r="J120" s="79" t="str">
        <f>IF(J12="","",J12)</f>
        <v>8. 11. 2023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Statutární město Jihlava</v>
      </c>
      <c r="G122" s="40"/>
      <c r="H122" s="40"/>
      <c r="I122" s="32" t="s">
        <v>32</v>
      </c>
      <c r="J122" s="36" t="str">
        <f>E21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179</v>
      </c>
      <c r="D125" s="202" t="s">
        <v>64</v>
      </c>
      <c r="E125" s="202" t="s">
        <v>60</v>
      </c>
      <c r="F125" s="202" t="s">
        <v>61</v>
      </c>
      <c r="G125" s="202" t="s">
        <v>180</v>
      </c>
      <c r="H125" s="202" t="s">
        <v>181</v>
      </c>
      <c r="I125" s="202" t="s">
        <v>182</v>
      </c>
      <c r="J125" s="202" t="s">
        <v>169</v>
      </c>
      <c r="K125" s="203" t="s">
        <v>183</v>
      </c>
      <c r="L125" s="204"/>
      <c r="M125" s="100" t="s">
        <v>1</v>
      </c>
      <c r="N125" s="101" t="s">
        <v>43</v>
      </c>
      <c r="O125" s="101" t="s">
        <v>184</v>
      </c>
      <c r="P125" s="101" t="s">
        <v>185</v>
      </c>
      <c r="Q125" s="101" t="s">
        <v>186</v>
      </c>
      <c r="R125" s="101" t="s">
        <v>187</v>
      </c>
      <c r="S125" s="101" t="s">
        <v>188</v>
      </c>
      <c r="T125" s="102" t="s">
        <v>189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190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P127+P197</f>
        <v>0</v>
      </c>
      <c r="Q126" s="104"/>
      <c r="R126" s="207">
        <f>R127+R197</f>
        <v>40.715310699999996</v>
      </c>
      <c r="S126" s="104"/>
      <c r="T126" s="208">
        <f>T127+T197</f>
        <v>23.637500000000003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171</v>
      </c>
      <c r="BK126" s="209">
        <f>BK127+BK197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300</v>
      </c>
      <c r="F127" s="213" t="s">
        <v>301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P128+P159+P162+P170+P178+P185+P195</f>
        <v>0</v>
      </c>
      <c r="Q127" s="218"/>
      <c r="R127" s="219">
        <f>R128+R159+R162+R170+R178+R185+R195</f>
        <v>40.628460699999998</v>
      </c>
      <c r="S127" s="218"/>
      <c r="T127" s="220">
        <f>T128+T159+T162+T170+T178+T185+T195</f>
        <v>23.637500000000003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79</v>
      </c>
      <c r="AY127" s="221" t="s">
        <v>194</v>
      </c>
      <c r="BK127" s="223">
        <f>BK128+BK159+BK162+BK170+BK178+BK185+BK195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87</v>
      </c>
      <c r="F128" s="224" t="s">
        <v>302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SUM(P129:P158)</f>
        <v>0</v>
      </c>
      <c r="Q128" s="218"/>
      <c r="R128" s="219">
        <f>SUM(R129:R158)</f>
        <v>1.4404900000000001</v>
      </c>
      <c r="S128" s="218"/>
      <c r="T128" s="220">
        <f>SUM(T129:T158)</f>
        <v>21.3415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87</v>
      </c>
      <c r="AY128" s="221" t="s">
        <v>194</v>
      </c>
      <c r="BK128" s="223">
        <f>SUM(BK129:BK158)</f>
        <v>0</v>
      </c>
    </row>
    <row r="129" s="2" customFormat="1" ht="78" customHeight="1">
      <c r="A129" s="38"/>
      <c r="B129" s="39"/>
      <c r="C129" s="226" t="s">
        <v>87</v>
      </c>
      <c r="D129" s="226" t="s">
        <v>197</v>
      </c>
      <c r="E129" s="227" t="s">
        <v>450</v>
      </c>
      <c r="F129" s="228" t="s">
        <v>451</v>
      </c>
      <c r="G129" s="229" t="s">
        <v>305</v>
      </c>
      <c r="H129" s="230">
        <v>44.299999999999997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0.255</v>
      </c>
      <c r="T129" s="236">
        <f>S129*H129</f>
        <v>11.2965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452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453</v>
      </c>
      <c r="G130" s="245"/>
      <c r="H130" s="248">
        <v>44.299999999999997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87</v>
      </c>
      <c r="AY130" s="254" t="s">
        <v>194</v>
      </c>
    </row>
    <row r="131" s="2" customFormat="1" ht="49.05" customHeight="1">
      <c r="A131" s="38"/>
      <c r="B131" s="39"/>
      <c r="C131" s="226" t="s">
        <v>89</v>
      </c>
      <c r="D131" s="226" t="s">
        <v>197</v>
      </c>
      <c r="E131" s="227" t="s">
        <v>313</v>
      </c>
      <c r="F131" s="228" t="s">
        <v>314</v>
      </c>
      <c r="G131" s="229" t="s">
        <v>315</v>
      </c>
      <c r="H131" s="230">
        <v>49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0.20499999999999999</v>
      </c>
      <c r="T131" s="236">
        <f>S131*H131</f>
        <v>10.045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454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455</v>
      </c>
      <c r="G132" s="245"/>
      <c r="H132" s="248">
        <v>49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33" customHeight="1">
      <c r="A133" s="38"/>
      <c r="B133" s="39"/>
      <c r="C133" s="226" t="s">
        <v>210</v>
      </c>
      <c r="D133" s="226" t="s">
        <v>197</v>
      </c>
      <c r="E133" s="227" t="s">
        <v>320</v>
      </c>
      <c r="F133" s="228" t="s">
        <v>321</v>
      </c>
      <c r="G133" s="229" t="s">
        <v>322</v>
      </c>
      <c r="H133" s="230">
        <v>6.6449999999999996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456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457</v>
      </c>
      <c r="G134" s="245"/>
      <c r="H134" s="248">
        <v>6.6449999999999996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2" customFormat="1" ht="44.25" customHeight="1">
      <c r="A135" s="38"/>
      <c r="B135" s="39"/>
      <c r="C135" s="226" t="s">
        <v>222</v>
      </c>
      <c r="D135" s="226" t="s">
        <v>197</v>
      </c>
      <c r="E135" s="227" t="s">
        <v>458</v>
      </c>
      <c r="F135" s="228" t="s">
        <v>459</v>
      </c>
      <c r="G135" s="229" t="s">
        <v>322</v>
      </c>
      <c r="H135" s="230">
        <v>2.1600000000000001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460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461</v>
      </c>
      <c r="G136" s="245"/>
      <c r="H136" s="248">
        <v>2.1600000000000001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62.7" customHeight="1">
      <c r="A137" s="38"/>
      <c r="B137" s="39"/>
      <c r="C137" s="226" t="s">
        <v>193</v>
      </c>
      <c r="D137" s="226" t="s">
        <v>197</v>
      </c>
      <c r="E137" s="227" t="s">
        <v>329</v>
      </c>
      <c r="F137" s="228" t="s">
        <v>330</v>
      </c>
      <c r="G137" s="229" t="s">
        <v>322</v>
      </c>
      <c r="H137" s="230">
        <v>4.1900000000000004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462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463</v>
      </c>
      <c r="G138" s="245"/>
      <c r="H138" s="248">
        <v>4.1900000000000004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87</v>
      </c>
      <c r="AY138" s="254" t="s">
        <v>194</v>
      </c>
    </row>
    <row r="139" s="2" customFormat="1" ht="44.25" customHeight="1">
      <c r="A139" s="38"/>
      <c r="B139" s="39"/>
      <c r="C139" s="226" t="s">
        <v>233</v>
      </c>
      <c r="D139" s="226" t="s">
        <v>197</v>
      </c>
      <c r="E139" s="227" t="s">
        <v>333</v>
      </c>
      <c r="F139" s="228" t="s">
        <v>334</v>
      </c>
      <c r="G139" s="229" t="s">
        <v>322</v>
      </c>
      <c r="H139" s="230">
        <v>2.4500000000000002</v>
      </c>
      <c r="I139" s="231"/>
      <c r="J139" s="232">
        <f>ROUND(I139*H139,2)</f>
        <v>0</v>
      </c>
      <c r="K139" s="228" t="s">
        <v>306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222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464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465</v>
      </c>
      <c r="G140" s="245"/>
      <c r="H140" s="248">
        <v>2.4500000000000002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87</v>
      </c>
      <c r="AY140" s="254" t="s">
        <v>194</v>
      </c>
    </row>
    <row r="141" s="2" customFormat="1" ht="44.25" customHeight="1">
      <c r="A141" s="38"/>
      <c r="B141" s="39"/>
      <c r="C141" s="226" t="s">
        <v>238</v>
      </c>
      <c r="D141" s="226" t="s">
        <v>197</v>
      </c>
      <c r="E141" s="227" t="s">
        <v>337</v>
      </c>
      <c r="F141" s="228" t="s">
        <v>338</v>
      </c>
      <c r="G141" s="229" t="s">
        <v>339</v>
      </c>
      <c r="H141" s="230">
        <v>7.5419999999999998</v>
      </c>
      <c r="I141" s="231"/>
      <c r="J141" s="232">
        <f>ROUND(I141*H141,2)</f>
        <v>0</v>
      </c>
      <c r="K141" s="228" t="s">
        <v>306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222</v>
      </c>
      <c r="AT141" s="237" t="s">
        <v>197</v>
      </c>
      <c r="AU141" s="237" t="s">
        <v>89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222</v>
      </c>
      <c r="BM141" s="237" t="s">
        <v>466</v>
      </c>
    </row>
    <row r="142" s="13" customFormat="1">
      <c r="A142" s="13"/>
      <c r="B142" s="244"/>
      <c r="C142" s="245"/>
      <c r="D142" s="239" t="s">
        <v>219</v>
      </c>
      <c r="E142" s="246" t="s">
        <v>1</v>
      </c>
      <c r="F142" s="247" t="s">
        <v>467</v>
      </c>
      <c r="G142" s="245"/>
      <c r="H142" s="248">
        <v>7.5419999999999998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219</v>
      </c>
      <c r="AU142" s="254" t="s">
        <v>89</v>
      </c>
      <c r="AV142" s="13" t="s">
        <v>89</v>
      </c>
      <c r="AW142" s="13" t="s">
        <v>36</v>
      </c>
      <c r="AX142" s="13" t="s">
        <v>87</v>
      </c>
      <c r="AY142" s="254" t="s">
        <v>194</v>
      </c>
    </row>
    <row r="143" s="2" customFormat="1" ht="37.8" customHeight="1">
      <c r="A143" s="38"/>
      <c r="B143" s="39"/>
      <c r="C143" s="226" t="s">
        <v>245</v>
      </c>
      <c r="D143" s="226" t="s">
        <v>197</v>
      </c>
      <c r="E143" s="227" t="s">
        <v>342</v>
      </c>
      <c r="F143" s="228" t="s">
        <v>343</v>
      </c>
      <c r="G143" s="229" t="s">
        <v>322</v>
      </c>
      <c r="H143" s="230">
        <v>4.1950000000000003</v>
      </c>
      <c r="I143" s="231"/>
      <c r="J143" s="232">
        <f>ROUND(I143*H143,2)</f>
        <v>0</v>
      </c>
      <c r="K143" s="228" t="s">
        <v>306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468</v>
      </c>
    </row>
    <row r="144" s="13" customFormat="1">
      <c r="A144" s="13"/>
      <c r="B144" s="244"/>
      <c r="C144" s="245"/>
      <c r="D144" s="239" t="s">
        <v>219</v>
      </c>
      <c r="E144" s="246" t="s">
        <v>1</v>
      </c>
      <c r="F144" s="247" t="s">
        <v>469</v>
      </c>
      <c r="G144" s="245"/>
      <c r="H144" s="248">
        <v>4.1950000000000003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219</v>
      </c>
      <c r="AU144" s="254" t="s">
        <v>89</v>
      </c>
      <c r="AV144" s="13" t="s">
        <v>89</v>
      </c>
      <c r="AW144" s="13" t="s">
        <v>36</v>
      </c>
      <c r="AX144" s="13" t="s">
        <v>87</v>
      </c>
      <c r="AY144" s="254" t="s">
        <v>194</v>
      </c>
    </row>
    <row r="145" s="2" customFormat="1" ht="44.25" customHeight="1">
      <c r="A145" s="38"/>
      <c r="B145" s="39"/>
      <c r="C145" s="226" t="s">
        <v>250</v>
      </c>
      <c r="D145" s="226" t="s">
        <v>197</v>
      </c>
      <c r="E145" s="227" t="s">
        <v>470</v>
      </c>
      <c r="F145" s="228" t="s">
        <v>471</v>
      </c>
      <c r="G145" s="229" t="s">
        <v>322</v>
      </c>
      <c r="H145" s="230">
        <v>0.71999999999999997</v>
      </c>
      <c r="I145" s="231"/>
      <c r="J145" s="232">
        <f>ROUND(I145*H145,2)</f>
        <v>0</v>
      </c>
      <c r="K145" s="228" t="s">
        <v>306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222</v>
      </c>
      <c r="AT145" s="237" t="s">
        <v>197</v>
      </c>
      <c r="AU145" s="237" t="s">
        <v>89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472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473</v>
      </c>
      <c r="G146" s="245"/>
      <c r="H146" s="248">
        <v>0.71999999999999997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87</v>
      </c>
      <c r="AY146" s="254" t="s">
        <v>194</v>
      </c>
    </row>
    <row r="147" s="2" customFormat="1" ht="66.75" customHeight="1">
      <c r="A147" s="38"/>
      <c r="B147" s="39"/>
      <c r="C147" s="226" t="s">
        <v>261</v>
      </c>
      <c r="D147" s="226" t="s">
        <v>197</v>
      </c>
      <c r="E147" s="227" t="s">
        <v>474</v>
      </c>
      <c r="F147" s="228" t="s">
        <v>475</v>
      </c>
      <c r="G147" s="229" t="s">
        <v>322</v>
      </c>
      <c r="H147" s="230">
        <v>0.71999999999999997</v>
      </c>
      <c r="I147" s="231"/>
      <c r="J147" s="232">
        <f>ROUND(I147*H147,2)</f>
        <v>0</v>
      </c>
      <c r="K147" s="228" t="s">
        <v>306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222</v>
      </c>
      <c r="AT147" s="237" t="s">
        <v>197</v>
      </c>
      <c r="AU147" s="237" t="s">
        <v>89</v>
      </c>
      <c r="AY147" s="17" t="s">
        <v>194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87</v>
      </c>
      <c r="BK147" s="238">
        <f>ROUND(I147*H147,2)</f>
        <v>0</v>
      </c>
      <c r="BL147" s="17" t="s">
        <v>222</v>
      </c>
      <c r="BM147" s="237" t="s">
        <v>476</v>
      </c>
    </row>
    <row r="148" s="13" customFormat="1">
      <c r="A148" s="13"/>
      <c r="B148" s="244"/>
      <c r="C148" s="245"/>
      <c r="D148" s="239" t="s">
        <v>219</v>
      </c>
      <c r="E148" s="246" t="s">
        <v>1</v>
      </c>
      <c r="F148" s="247" t="s">
        <v>477</v>
      </c>
      <c r="G148" s="245"/>
      <c r="H148" s="248">
        <v>0.71999999999999997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219</v>
      </c>
      <c r="AU148" s="254" t="s">
        <v>89</v>
      </c>
      <c r="AV148" s="13" t="s">
        <v>89</v>
      </c>
      <c r="AW148" s="13" t="s">
        <v>36</v>
      </c>
      <c r="AX148" s="13" t="s">
        <v>87</v>
      </c>
      <c r="AY148" s="254" t="s">
        <v>194</v>
      </c>
    </row>
    <row r="149" s="2" customFormat="1" ht="16.5" customHeight="1">
      <c r="A149" s="38"/>
      <c r="B149" s="39"/>
      <c r="C149" s="279" t="s">
        <v>268</v>
      </c>
      <c r="D149" s="279" t="s">
        <v>353</v>
      </c>
      <c r="E149" s="280" t="s">
        <v>478</v>
      </c>
      <c r="F149" s="281" t="s">
        <v>479</v>
      </c>
      <c r="G149" s="282" t="s">
        <v>339</v>
      </c>
      <c r="H149" s="283">
        <v>1.44</v>
      </c>
      <c r="I149" s="284"/>
      <c r="J149" s="285">
        <f>ROUND(I149*H149,2)</f>
        <v>0</v>
      </c>
      <c r="K149" s="281" t="s">
        <v>306</v>
      </c>
      <c r="L149" s="286"/>
      <c r="M149" s="287" t="s">
        <v>1</v>
      </c>
      <c r="N149" s="288" t="s">
        <v>44</v>
      </c>
      <c r="O149" s="91"/>
      <c r="P149" s="235">
        <f>O149*H149</f>
        <v>0</v>
      </c>
      <c r="Q149" s="235">
        <v>1</v>
      </c>
      <c r="R149" s="235">
        <f>Q149*H149</f>
        <v>1.44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245</v>
      </c>
      <c r="AT149" s="237" t="s">
        <v>353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480</v>
      </c>
    </row>
    <row r="150" s="13" customFormat="1">
      <c r="A150" s="13"/>
      <c r="B150" s="244"/>
      <c r="C150" s="245"/>
      <c r="D150" s="239" t="s">
        <v>219</v>
      </c>
      <c r="E150" s="245"/>
      <c r="F150" s="247" t="s">
        <v>481</v>
      </c>
      <c r="G150" s="245"/>
      <c r="H150" s="248">
        <v>1.44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4</v>
      </c>
      <c r="AX150" s="13" t="s">
        <v>87</v>
      </c>
      <c r="AY150" s="254" t="s">
        <v>194</v>
      </c>
    </row>
    <row r="151" s="2" customFormat="1" ht="37.8" customHeight="1">
      <c r="A151" s="38"/>
      <c r="B151" s="39"/>
      <c r="C151" s="226" t="s">
        <v>274</v>
      </c>
      <c r="D151" s="226" t="s">
        <v>197</v>
      </c>
      <c r="E151" s="227" t="s">
        <v>346</v>
      </c>
      <c r="F151" s="228" t="s">
        <v>347</v>
      </c>
      <c r="G151" s="229" t="s">
        <v>305</v>
      </c>
      <c r="H151" s="230">
        <v>24.5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482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483</v>
      </c>
      <c r="G152" s="245"/>
      <c r="H152" s="248">
        <v>24.5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2" customFormat="1" ht="37.8" customHeight="1">
      <c r="A153" s="38"/>
      <c r="B153" s="39"/>
      <c r="C153" s="226" t="s">
        <v>215</v>
      </c>
      <c r="D153" s="226" t="s">
        <v>197</v>
      </c>
      <c r="E153" s="227" t="s">
        <v>350</v>
      </c>
      <c r="F153" s="228" t="s">
        <v>351</v>
      </c>
      <c r="G153" s="229" t="s">
        <v>305</v>
      </c>
      <c r="H153" s="230">
        <v>24.5</v>
      </c>
      <c r="I153" s="231"/>
      <c r="J153" s="232">
        <f>ROUND(I153*H153,2)</f>
        <v>0</v>
      </c>
      <c r="K153" s="228" t="s">
        <v>306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484</v>
      </c>
    </row>
    <row r="154" s="13" customFormat="1">
      <c r="A154" s="13"/>
      <c r="B154" s="244"/>
      <c r="C154" s="245"/>
      <c r="D154" s="239" t="s">
        <v>219</v>
      </c>
      <c r="E154" s="246" t="s">
        <v>1</v>
      </c>
      <c r="F154" s="247" t="s">
        <v>483</v>
      </c>
      <c r="G154" s="245"/>
      <c r="H154" s="248">
        <v>24.5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36</v>
      </c>
      <c r="AX154" s="13" t="s">
        <v>87</v>
      </c>
      <c r="AY154" s="254" t="s">
        <v>194</v>
      </c>
    </row>
    <row r="155" s="2" customFormat="1" ht="16.5" customHeight="1">
      <c r="A155" s="38"/>
      <c r="B155" s="39"/>
      <c r="C155" s="279" t="s">
        <v>278</v>
      </c>
      <c r="D155" s="279" t="s">
        <v>353</v>
      </c>
      <c r="E155" s="280" t="s">
        <v>354</v>
      </c>
      <c r="F155" s="281" t="s">
        <v>355</v>
      </c>
      <c r="G155" s="282" t="s">
        <v>356</v>
      </c>
      <c r="H155" s="283">
        <v>0.48999999999999999</v>
      </c>
      <c r="I155" s="284"/>
      <c r="J155" s="285">
        <f>ROUND(I155*H155,2)</f>
        <v>0</v>
      </c>
      <c r="K155" s="281" t="s">
        <v>306</v>
      </c>
      <c r="L155" s="286"/>
      <c r="M155" s="287" t="s">
        <v>1</v>
      </c>
      <c r="N155" s="288" t="s">
        <v>44</v>
      </c>
      <c r="O155" s="91"/>
      <c r="P155" s="235">
        <f>O155*H155</f>
        <v>0</v>
      </c>
      <c r="Q155" s="235">
        <v>0.001</v>
      </c>
      <c r="R155" s="235">
        <f>Q155*H155</f>
        <v>0.00048999999999999998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245</v>
      </c>
      <c r="AT155" s="237" t="s">
        <v>353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485</v>
      </c>
    </row>
    <row r="156" s="13" customFormat="1">
      <c r="A156" s="13"/>
      <c r="B156" s="244"/>
      <c r="C156" s="245"/>
      <c r="D156" s="239" t="s">
        <v>219</v>
      </c>
      <c r="E156" s="245"/>
      <c r="F156" s="247" t="s">
        <v>486</v>
      </c>
      <c r="G156" s="245"/>
      <c r="H156" s="248">
        <v>0.48999999999999999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4</v>
      </c>
      <c r="AX156" s="13" t="s">
        <v>87</v>
      </c>
      <c r="AY156" s="254" t="s">
        <v>194</v>
      </c>
    </row>
    <row r="157" s="2" customFormat="1" ht="33" customHeight="1">
      <c r="A157" s="38"/>
      <c r="B157" s="39"/>
      <c r="C157" s="226" t="s">
        <v>8</v>
      </c>
      <c r="D157" s="226" t="s">
        <v>197</v>
      </c>
      <c r="E157" s="227" t="s">
        <v>359</v>
      </c>
      <c r="F157" s="228" t="s">
        <v>360</v>
      </c>
      <c r="G157" s="229" t="s">
        <v>305</v>
      </c>
      <c r="H157" s="230">
        <v>44.299999999999997</v>
      </c>
      <c r="I157" s="231"/>
      <c r="J157" s="232">
        <f>ROUND(I157*H157,2)</f>
        <v>0</v>
      </c>
      <c r="K157" s="228" t="s">
        <v>306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487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488</v>
      </c>
      <c r="G158" s="245"/>
      <c r="H158" s="248">
        <v>44.299999999999997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12" customFormat="1" ht="22.8" customHeight="1">
      <c r="A159" s="12"/>
      <c r="B159" s="210"/>
      <c r="C159" s="211"/>
      <c r="D159" s="212" t="s">
        <v>78</v>
      </c>
      <c r="E159" s="224" t="s">
        <v>222</v>
      </c>
      <c r="F159" s="224" t="s">
        <v>489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SUM(P160:P161)</f>
        <v>0</v>
      </c>
      <c r="Q159" s="218"/>
      <c r="R159" s="219">
        <f>SUM(R160:R161)</f>
        <v>0.34033859999999999</v>
      </c>
      <c r="S159" s="218"/>
      <c r="T159" s="22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87</v>
      </c>
      <c r="AT159" s="222" t="s">
        <v>78</v>
      </c>
      <c r="AU159" s="222" t="s">
        <v>87</v>
      </c>
      <c r="AY159" s="221" t="s">
        <v>194</v>
      </c>
      <c r="BK159" s="223">
        <f>SUM(BK160:BK161)</f>
        <v>0</v>
      </c>
    </row>
    <row r="160" s="2" customFormat="1" ht="33" customHeight="1">
      <c r="A160" s="38"/>
      <c r="B160" s="39"/>
      <c r="C160" s="226" t="s">
        <v>369</v>
      </c>
      <c r="D160" s="226" t="s">
        <v>197</v>
      </c>
      <c r="E160" s="227" t="s">
        <v>490</v>
      </c>
      <c r="F160" s="228" t="s">
        <v>491</v>
      </c>
      <c r="G160" s="229" t="s">
        <v>322</v>
      </c>
      <c r="H160" s="230">
        <v>0.17999999999999999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1.8907700000000001</v>
      </c>
      <c r="R160" s="235">
        <f>Q160*H160</f>
        <v>0.34033859999999999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492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493</v>
      </c>
      <c r="G161" s="245"/>
      <c r="H161" s="248">
        <v>0.17999999999999999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12" customFormat="1" ht="22.8" customHeight="1">
      <c r="A162" s="12"/>
      <c r="B162" s="210"/>
      <c r="C162" s="211"/>
      <c r="D162" s="212" t="s">
        <v>78</v>
      </c>
      <c r="E162" s="224" t="s">
        <v>193</v>
      </c>
      <c r="F162" s="224" t="s">
        <v>377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SUM(P163:P169)</f>
        <v>0</v>
      </c>
      <c r="Q162" s="218"/>
      <c r="R162" s="219">
        <f>SUM(R163:R169)</f>
        <v>30.249811999999999</v>
      </c>
      <c r="S162" s="218"/>
      <c r="T162" s="220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87</v>
      </c>
      <c r="AT162" s="222" t="s">
        <v>78</v>
      </c>
      <c r="AU162" s="222" t="s">
        <v>87</v>
      </c>
      <c r="AY162" s="221" t="s">
        <v>194</v>
      </c>
      <c r="BK162" s="223">
        <f>SUM(BK163:BK169)</f>
        <v>0</v>
      </c>
    </row>
    <row r="163" s="2" customFormat="1" ht="33" customHeight="1">
      <c r="A163" s="38"/>
      <c r="B163" s="39"/>
      <c r="C163" s="226" t="s">
        <v>373</v>
      </c>
      <c r="D163" s="226" t="s">
        <v>197</v>
      </c>
      <c r="E163" s="227" t="s">
        <v>494</v>
      </c>
      <c r="F163" s="228" t="s">
        <v>495</v>
      </c>
      <c r="G163" s="229" t="s">
        <v>305</v>
      </c>
      <c r="H163" s="230">
        <v>44.299999999999997</v>
      </c>
      <c r="I163" s="231"/>
      <c r="J163" s="232">
        <f>ROUND(I163*H163,2)</f>
        <v>0</v>
      </c>
      <c r="K163" s="228" t="s">
        <v>306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0.46000000000000002</v>
      </c>
      <c r="R163" s="235">
        <f>Q163*H163</f>
        <v>20.378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496</v>
      </c>
    </row>
    <row r="164" s="13" customFormat="1">
      <c r="A164" s="13"/>
      <c r="B164" s="244"/>
      <c r="C164" s="245"/>
      <c r="D164" s="239" t="s">
        <v>219</v>
      </c>
      <c r="E164" s="246" t="s">
        <v>1</v>
      </c>
      <c r="F164" s="247" t="s">
        <v>488</v>
      </c>
      <c r="G164" s="245"/>
      <c r="H164" s="248">
        <v>44.299999999999997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36</v>
      </c>
      <c r="AX164" s="13" t="s">
        <v>87</v>
      </c>
      <c r="AY164" s="254" t="s">
        <v>194</v>
      </c>
    </row>
    <row r="165" s="2" customFormat="1" ht="78" customHeight="1">
      <c r="A165" s="38"/>
      <c r="B165" s="39"/>
      <c r="C165" s="226" t="s">
        <v>378</v>
      </c>
      <c r="D165" s="226" t="s">
        <v>197</v>
      </c>
      <c r="E165" s="227" t="s">
        <v>384</v>
      </c>
      <c r="F165" s="228" t="s">
        <v>385</v>
      </c>
      <c r="G165" s="229" t="s">
        <v>305</v>
      </c>
      <c r="H165" s="230">
        <v>44.299999999999997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0.089219999999999994</v>
      </c>
      <c r="R165" s="235">
        <f>Q165*H165</f>
        <v>3.9524459999999997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497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498</v>
      </c>
      <c r="G166" s="245"/>
      <c r="H166" s="248">
        <v>44.299999999999997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36</v>
      </c>
      <c r="AX166" s="13" t="s">
        <v>87</v>
      </c>
      <c r="AY166" s="254" t="s">
        <v>194</v>
      </c>
    </row>
    <row r="167" s="2" customFormat="1" ht="21.75" customHeight="1">
      <c r="A167" s="38"/>
      <c r="B167" s="39"/>
      <c r="C167" s="279" t="s">
        <v>383</v>
      </c>
      <c r="D167" s="279" t="s">
        <v>353</v>
      </c>
      <c r="E167" s="280" t="s">
        <v>390</v>
      </c>
      <c r="F167" s="281" t="s">
        <v>391</v>
      </c>
      <c r="G167" s="282" t="s">
        <v>305</v>
      </c>
      <c r="H167" s="283">
        <v>45.186</v>
      </c>
      <c r="I167" s="284"/>
      <c r="J167" s="285">
        <f>ROUND(I167*H167,2)</f>
        <v>0</v>
      </c>
      <c r="K167" s="281" t="s">
        <v>306</v>
      </c>
      <c r="L167" s="286"/>
      <c r="M167" s="287" t="s">
        <v>1</v>
      </c>
      <c r="N167" s="288" t="s">
        <v>44</v>
      </c>
      <c r="O167" s="91"/>
      <c r="P167" s="235">
        <f>O167*H167</f>
        <v>0</v>
      </c>
      <c r="Q167" s="235">
        <v>0.13100000000000001</v>
      </c>
      <c r="R167" s="235">
        <f>Q167*H167</f>
        <v>5.9193660000000001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245</v>
      </c>
      <c r="AT167" s="237" t="s">
        <v>353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499</v>
      </c>
    </row>
    <row r="168" s="2" customFormat="1">
      <c r="A168" s="38"/>
      <c r="B168" s="39"/>
      <c r="C168" s="40"/>
      <c r="D168" s="239" t="s">
        <v>204</v>
      </c>
      <c r="E168" s="40"/>
      <c r="F168" s="240" t="s">
        <v>393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204</v>
      </c>
      <c r="AU168" s="17" t="s">
        <v>89</v>
      </c>
    </row>
    <row r="169" s="13" customFormat="1">
      <c r="A169" s="13"/>
      <c r="B169" s="244"/>
      <c r="C169" s="245"/>
      <c r="D169" s="239" t="s">
        <v>219</v>
      </c>
      <c r="E169" s="245"/>
      <c r="F169" s="247" t="s">
        <v>500</v>
      </c>
      <c r="G169" s="245"/>
      <c r="H169" s="248">
        <v>45.186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219</v>
      </c>
      <c r="AU169" s="254" t="s">
        <v>89</v>
      </c>
      <c r="AV169" s="13" t="s">
        <v>89</v>
      </c>
      <c r="AW169" s="13" t="s">
        <v>4</v>
      </c>
      <c r="AX169" s="13" t="s">
        <v>87</v>
      </c>
      <c r="AY169" s="254" t="s">
        <v>194</v>
      </c>
    </row>
    <row r="170" s="12" customFormat="1" ht="22.8" customHeight="1">
      <c r="A170" s="12"/>
      <c r="B170" s="210"/>
      <c r="C170" s="211"/>
      <c r="D170" s="212" t="s">
        <v>78</v>
      </c>
      <c r="E170" s="224" t="s">
        <v>245</v>
      </c>
      <c r="F170" s="224" t="s">
        <v>501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SUM(P171:P177)</f>
        <v>0</v>
      </c>
      <c r="Q170" s="218"/>
      <c r="R170" s="219">
        <f>SUM(R171:R177)</f>
        <v>0.0032200999999999996</v>
      </c>
      <c r="S170" s="218"/>
      <c r="T170" s="220">
        <f>SUM(T171:T177)</f>
        <v>2.016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87</v>
      </c>
      <c r="AT170" s="222" t="s">
        <v>78</v>
      </c>
      <c r="AU170" s="222" t="s">
        <v>87</v>
      </c>
      <c r="AY170" s="221" t="s">
        <v>194</v>
      </c>
      <c r="BK170" s="223">
        <f>SUM(BK171:BK177)</f>
        <v>0</v>
      </c>
    </row>
    <row r="171" s="2" customFormat="1" ht="33" customHeight="1">
      <c r="A171" s="38"/>
      <c r="B171" s="39"/>
      <c r="C171" s="226" t="s">
        <v>389</v>
      </c>
      <c r="D171" s="226" t="s">
        <v>197</v>
      </c>
      <c r="E171" s="227" t="s">
        <v>502</v>
      </c>
      <c r="F171" s="228" t="s">
        <v>503</v>
      </c>
      <c r="G171" s="229" t="s">
        <v>315</v>
      </c>
      <c r="H171" s="230">
        <v>2.25</v>
      </c>
      <c r="I171" s="231"/>
      <c r="J171" s="232">
        <f>ROUND(I171*H171,2)</f>
        <v>0</v>
      </c>
      <c r="K171" s="228" t="s">
        <v>306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1.0000000000000001E-05</v>
      </c>
      <c r="R171" s="235">
        <f>Q171*H171</f>
        <v>2.2500000000000001E-05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222</v>
      </c>
      <c r="AT171" s="237" t="s">
        <v>197</v>
      </c>
      <c r="AU171" s="237" t="s">
        <v>89</v>
      </c>
      <c r="AY171" s="17" t="s">
        <v>194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87</v>
      </c>
      <c r="BK171" s="238">
        <f>ROUND(I171*H171,2)</f>
        <v>0</v>
      </c>
      <c r="BL171" s="17" t="s">
        <v>222</v>
      </c>
      <c r="BM171" s="237" t="s">
        <v>504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505</v>
      </c>
      <c r="G172" s="245"/>
      <c r="H172" s="248">
        <v>2.25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87</v>
      </c>
      <c r="AY172" s="254" t="s">
        <v>194</v>
      </c>
    </row>
    <row r="173" s="2" customFormat="1" ht="24.15" customHeight="1">
      <c r="A173" s="38"/>
      <c r="B173" s="39"/>
      <c r="C173" s="279" t="s">
        <v>7</v>
      </c>
      <c r="D173" s="279" t="s">
        <v>353</v>
      </c>
      <c r="E173" s="280" t="s">
        <v>506</v>
      </c>
      <c r="F173" s="281" t="s">
        <v>507</v>
      </c>
      <c r="G173" s="282" t="s">
        <v>315</v>
      </c>
      <c r="H173" s="283">
        <v>2.2839999999999998</v>
      </c>
      <c r="I173" s="284"/>
      <c r="J173" s="285">
        <f>ROUND(I173*H173,2)</f>
        <v>0</v>
      </c>
      <c r="K173" s="281" t="s">
        <v>306</v>
      </c>
      <c r="L173" s="286"/>
      <c r="M173" s="287" t="s">
        <v>1</v>
      </c>
      <c r="N173" s="288" t="s">
        <v>44</v>
      </c>
      <c r="O173" s="91"/>
      <c r="P173" s="235">
        <f>O173*H173</f>
        <v>0</v>
      </c>
      <c r="Q173" s="235">
        <v>0.0014</v>
      </c>
      <c r="R173" s="235">
        <f>Q173*H173</f>
        <v>0.0031975999999999997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245</v>
      </c>
      <c r="AT173" s="237" t="s">
        <v>353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508</v>
      </c>
    </row>
    <row r="174" s="13" customFormat="1">
      <c r="A174" s="13"/>
      <c r="B174" s="244"/>
      <c r="C174" s="245"/>
      <c r="D174" s="239" t="s">
        <v>219</v>
      </c>
      <c r="E174" s="245"/>
      <c r="F174" s="247" t="s">
        <v>509</v>
      </c>
      <c r="G174" s="245"/>
      <c r="H174" s="248">
        <v>2.2839999999999998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4</v>
      </c>
      <c r="AX174" s="13" t="s">
        <v>87</v>
      </c>
      <c r="AY174" s="254" t="s">
        <v>194</v>
      </c>
    </row>
    <row r="175" s="2" customFormat="1" ht="33" customHeight="1">
      <c r="A175" s="38"/>
      <c r="B175" s="39"/>
      <c r="C175" s="226" t="s">
        <v>400</v>
      </c>
      <c r="D175" s="226" t="s">
        <v>197</v>
      </c>
      <c r="E175" s="227" t="s">
        <v>510</v>
      </c>
      <c r="F175" s="228" t="s">
        <v>511</v>
      </c>
      <c r="G175" s="229" t="s">
        <v>322</v>
      </c>
      <c r="H175" s="230">
        <v>1.05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1.9199999999999999</v>
      </c>
      <c r="T175" s="236">
        <f>S175*H175</f>
        <v>2.016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512</v>
      </c>
    </row>
    <row r="176" s="2" customFormat="1">
      <c r="A176" s="38"/>
      <c r="B176" s="39"/>
      <c r="C176" s="40"/>
      <c r="D176" s="239" t="s">
        <v>204</v>
      </c>
      <c r="E176" s="40"/>
      <c r="F176" s="240" t="s">
        <v>513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204</v>
      </c>
      <c r="AU176" s="17" t="s">
        <v>89</v>
      </c>
    </row>
    <row r="177" s="13" customFormat="1">
      <c r="A177" s="13"/>
      <c r="B177" s="244"/>
      <c r="C177" s="245"/>
      <c r="D177" s="239" t="s">
        <v>219</v>
      </c>
      <c r="E177" s="246" t="s">
        <v>1</v>
      </c>
      <c r="F177" s="247" t="s">
        <v>514</v>
      </c>
      <c r="G177" s="245"/>
      <c r="H177" s="248">
        <v>1.05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219</v>
      </c>
      <c r="AU177" s="254" t="s">
        <v>89</v>
      </c>
      <c r="AV177" s="13" t="s">
        <v>89</v>
      </c>
      <c r="AW177" s="13" t="s">
        <v>36</v>
      </c>
      <c r="AX177" s="13" t="s">
        <v>87</v>
      </c>
      <c r="AY177" s="254" t="s">
        <v>194</v>
      </c>
    </row>
    <row r="178" s="12" customFormat="1" ht="22.8" customHeight="1">
      <c r="A178" s="12"/>
      <c r="B178" s="210"/>
      <c r="C178" s="211"/>
      <c r="D178" s="212" t="s">
        <v>78</v>
      </c>
      <c r="E178" s="224" t="s">
        <v>250</v>
      </c>
      <c r="F178" s="224" t="s">
        <v>399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SUM(P179:P184)</f>
        <v>0</v>
      </c>
      <c r="Q178" s="218"/>
      <c r="R178" s="219">
        <f>SUM(R179:R184)</f>
        <v>8.5945999999999998</v>
      </c>
      <c r="S178" s="218"/>
      <c r="T178" s="220">
        <f>SUM(T179:T184)</f>
        <v>0.28000000000000003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87</v>
      </c>
      <c r="AT178" s="222" t="s">
        <v>78</v>
      </c>
      <c r="AU178" s="222" t="s">
        <v>87</v>
      </c>
      <c r="AY178" s="221" t="s">
        <v>194</v>
      </c>
      <c r="BK178" s="223">
        <f>SUM(BK179:BK184)</f>
        <v>0</v>
      </c>
    </row>
    <row r="179" s="2" customFormat="1" ht="49.05" customHeight="1">
      <c r="A179" s="38"/>
      <c r="B179" s="39"/>
      <c r="C179" s="226" t="s">
        <v>406</v>
      </c>
      <c r="D179" s="226" t="s">
        <v>197</v>
      </c>
      <c r="E179" s="227" t="s">
        <v>515</v>
      </c>
      <c r="F179" s="228" t="s">
        <v>516</v>
      </c>
      <c r="G179" s="229" t="s">
        <v>315</v>
      </c>
      <c r="H179" s="230">
        <v>49</v>
      </c>
      <c r="I179" s="231"/>
      <c r="J179" s="232">
        <f>ROUND(I179*H179,2)</f>
        <v>0</v>
      </c>
      <c r="K179" s="228" t="s">
        <v>306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0.1295</v>
      </c>
      <c r="R179" s="235">
        <f>Q179*H179</f>
        <v>6.3455000000000004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222</v>
      </c>
      <c r="AT179" s="237" t="s">
        <v>197</v>
      </c>
      <c r="AU179" s="237" t="s">
        <v>89</v>
      </c>
      <c r="AY179" s="17" t="s">
        <v>194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87</v>
      </c>
      <c r="BK179" s="238">
        <f>ROUND(I179*H179,2)</f>
        <v>0</v>
      </c>
      <c r="BL179" s="17" t="s">
        <v>222</v>
      </c>
      <c r="BM179" s="237" t="s">
        <v>517</v>
      </c>
    </row>
    <row r="180" s="13" customFormat="1">
      <c r="A180" s="13"/>
      <c r="B180" s="244"/>
      <c r="C180" s="245"/>
      <c r="D180" s="239" t="s">
        <v>219</v>
      </c>
      <c r="E180" s="246" t="s">
        <v>1</v>
      </c>
      <c r="F180" s="247" t="s">
        <v>518</v>
      </c>
      <c r="G180" s="245"/>
      <c r="H180" s="248">
        <v>49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219</v>
      </c>
      <c r="AU180" s="254" t="s">
        <v>89</v>
      </c>
      <c r="AV180" s="13" t="s">
        <v>89</v>
      </c>
      <c r="AW180" s="13" t="s">
        <v>36</v>
      </c>
      <c r="AX180" s="13" t="s">
        <v>87</v>
      </c>
      <c r="AY180" s="254" t="s">
        <v>194</v>
      </c>
    </row>
    <row r="181" s="2" customFormat="1" ht="16.5" customHeight="1">
      <c r="A181" s="38"/>
      <c r="B181" s="39"/>
      <c r="C181" s="279" t="s">
        <v>411</v>
      </c>
      <c r="D181" s="279" t="s">
        <v>353</v>
      </c>
      <c r="E181" s="280" t="s">
        <v>519</v>
      </c>
      <c r="F181" s="281" t="s">
        <v>520</v>
      </c>
      <c r="G181" s="282" t="s">
        <v>315</v>
      </c>
      <c r="H181" s="283">
        <v>49.979999999999997</v>
      </c>
      <c r="I181" s="284"/>
      <c r="J181" s="285">
        <f>ROUND(I181*H181,2)</f>
        <v>0</v>
      </c>
      <c r="K181" s="281" t="s">
        <v>306</v>
      </c>
      <c r="L181" s="286"/>
      <c r="M181" s="287" t="s">
        <v>1</v>
      </c>
      <c r="N181" s="288" t="s">
        <v>44</v>
      </c>
      <c r="O181" s="91"/>
      <c r="P181" s="235">
        <f>O181*H181</f>
        <v>0</v>
      </c>
      <c r="Q181" s="235">
        <v>0.044999999999999998</v>
      </c>
      <c r="R181" s="235">
        <f>Q181*H181</f>
        <v>2.2490999999999999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245</v>
      </c>
      <c r="AT181" s="237" t="s">
        <v>353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521</v>
      </c>
    </row>
    <row r="182" s="13" customFormat="1">
      <c r="A182" s="13"/>
      <c r="B182" s="244"/>
      <c r="C182" s="245"/>
      <c r="D182" s="239" t="s">
        <v>219</v>
      </c>
      <c r="E182" s="245"/>
      <c r="F182" s="247" t="s">
        <v>522</v>
      </c>
      <c r="G182" s="245"/>
      <c r="H182" s="248">
        <v>49.979999999999997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4</v>
      </c>
      <c r="AX182" s="13" t="s">
        <v>87</v>
      </c>
      <c r="AY182" s="254" t="s">
        <v>194</v>
      </c>
    </row>
    <row r="183" s="2" customFormat="1" ht="24.15" customHeight="1">
      <c r="A183" s="38"/>
      <c r="B183" s="39"/>
      <c r="C183" s="226" t="s">
        <v>416</v>
      </c>
      <c r="D183" s="226" t="s">
        <v>197</v>
      </c>
      <c r="E183" s="227" t="s">
        <v>523</v>
      </c>
      <c r="F183" s="228" t="s">
        <v>524</v>
      </c>
      <c r="G183" s="229" t="s">
        <v>315</v>
      </c>
      <c r="H183" s="230">
        <v>4</v>
      </c>
      <c r="I183" s="231"/>
      <c r="J183" s="232">
        <f>ROUND(I183*H183,2)</f>
        <v>0</v>
      </c>
      <c r="K183" s="228" t="s">
        <v>306</v>
      </c>
      <c r="L183" s="44"/>
      <c r="M183" s="233" t="s">
        <v>1</v>
      </c>
      <c r="N183" s="234" t="s">
        <v>44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0.070000000000000007</v>
      </c>
      <c r="T183" s="236">
        <f>S183*H183</f>
        <v>0.28000000000000003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222</v>
      </c>
      <c r="AT183" s="237" t="s">
        <v>197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525</v>
      </c>
    </row>
    <row r="184" s="13" customFormat="1">
      <c r="A184" s="13"/>
      <c r="B184" s="244"/>
      <c r="C184" s="245"/>
      <c r="D184" s="239" t="s">
        <v>219</v>
      </c>
      <c r="E184" s="246" t="s">
        <v>1</v>
      </c>
      <c r="F184" s="247" t="s">
        <v>526</v>
      </c>
      <c r="G184" s="245"/>
      <c r="H184" s="248">
        <v>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36</v>
      </c>
      <c r="AX184" s="13" t="s">
        <v>87</v>
      </c>
      <c r="AY184" s="254" t="s">
        <v>194</v>
      </c>
    </row>
    <row r="185" s="12" customFormat="1" ht="22.8" customHeight="1">
      <c r="A185" s="12"/>
      <c r="B185" s="210"/>
      <c r="C185" s="211"/>
      <c r="D185" s="212" t="s">
        <v>78</v>
      </c>
      <c r="E185" s="224" t="s">
        <v>421</v>
      </c>
      <c r="F185" s="224" t="s">
        <v>422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SUM(P186:P194)</f>
        <v>0</v>
      </c>
      <c r="Q185" s="218"/>
      <c r="R185" s="219">
        <f>SUM(R186:R194)</f>
        <v>0</v>
      </c>
      <c r="S185" s="218"/>
      <c r="T185" s="22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87</v>
      </c>
      <c r="AT185" s="222" t="s">
        <v>78</v>
      </c>
      <c r="AU185" s="222" t="s">
        <v>87</v>
      </c>
      <c r="AY185" s="221" t="s">
        <v>194</v>
      </c>
      <c r="BK185" s="223">
        <f>SUM(BK186:BK194)</f>
        <v>0</v>
      </c>
    </row>
    <row r="186" s="2" customFormat="1" ht="33" customHeight="1">
      <c r="A186" s="38"/>
      <c r="B186" s="39"/>
      <c r="C186" s="226" t="s">
        <v>423</v>
      </c>
      <c r="D186" s="226" t="s">
        <v>197</v>
      </c>
      <c r="E186" s="227" t="s">
        <v>424</v>
      </c>
      <c r="F186" s="228" t="s">
        <v>425</v>
      </c>
      <c r="G186" s="229" t="s">
        <v>339</v>
      </c>
      <c r="H186" s="230">
        <v>23.620000000000001</v>
      </c>
      <c r="I186" s="231"/>
      <c r="J186" s="232">
        <f>ROUND(I186*H186,2)</f>
        <v>0</v>
      </c>
      <c r="K186" s="228" t="s">
        <v>306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222</v>
      </c>
      <c r="AT186" s="237" t="s">
        <v>197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527</v>
      </c>
    </row>
    <row r="187" s="2" customFormat="1">
      <c r="A187" s="38"/>
      <c r="B187" s="39"/>
      <c r="C187" s="40"/>
      <c r="D187" s="239" t="s">
        <v>204</v>
      </c>
      <c r="E187" s="40"/>
      <c r="F187" s="240" t="s">
        <v>427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204</v>
      </c>
      <c r="AU187" s="17" t="s">
        <v>89</v>
      </c>
    </row>
    <row r="188" s="13" customFormat="1">
      <c r="A188" s="13"/>
      <c r="B188" s="244"/>
      <c r="C188" s="245"/>
      <c r="D188" s="239" t="s">
        <v>219</v>
      </c>
      <c r="E188" s="246" t="s">
        <v>1</v>
      </c>
      <c r="F188" s="247" t="s">
        <v>528</v>
      </c>
      <c r="G188" s="245"/>
      <c r="H188" s="248">
        <v>21.609999999999999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219</v>
      </c>
      <c r="AU188" s="254" t="s">
        <v>89</v>
      </c>
      <c r="AV188" s="13" t="s">
        <v>89</v>
      </c>
      <c r="AW188" s="13" t="s">
        <v>36</v>
      </c>
      <c r="AX188" s="13" t="s">
        <v>79</v>
      </c>
      <c r="AY188" s="254" t="s">
        <v>194</v>
      </c>
    </row>
    <row r="189" s="13" customFormat="1">
      <c r="A189" s="13"/>
      <c r="B189" s="244"/>
      <c r="C189" s="245"/>
      <c r="D189" s="239" t="s">
        <v>219</v>
      </c>
      <c r="E189" s="246" t="s">
        <v>1</v>
      </c>
      <c r="F189" s="247" t="s">
        <v>529</v>
      </c>
      <c r="G189" s="245"/>
      <c r="H189" s="248">
        <v>2.0099999999999998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219</v>
      </c>
      <c r="AU189" s="254" t="s">
        <v>89</v>
      </c>
      <c r="AV189" s="13" t="s">
        <v>89</v>
      </c>
      <c r="AW189" s="13" t="s">
        <v>36</v>
      </c>
      <c r="AX189" s="13" t="s">
        <v>79</v>
      </c>
      <c r="AY189" s="254" t="s">
        <v>194</v>
      </c>
    </row>
    <row r="190" s="14" customFormat="1">
      <c r="A190" s="14"/>
      <c r="B190" s="255"/>
      <c r="C190" s="256"/>
      <c r="D190" s="239" t="s">
        <v>219</v>
      </c>
      <c r="E190" s="257" t="s">
        <v>1</v>
      </c>
      <c r="F190" s="258" t="s">
        <v>221</v>
      </c>
      <c r="G190" s="256"/>
      <c r="H190" s="259">
        <v>23.620000000000001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219</v>
      </c>
      <c r="AU190" s="265" t="s">
        <v>89</v>
      </c>
      <c r="AV190" s="14" t="s">
        <v>222</v>
      </c>
      <c r="AW190" s="14" t="s">
        <v>36</v>
      </c>
      <c r="AX190" s="14" t="s">
        <v>87</v>
      </c>
      <c r="AY190" s="265" t="s">
        <v>194</v>
      </c>
    </row>
    <row r="191" s="2" customFormat="1" ht="44.25" customHeight="1">
      <c r="A191" s="38"/>
      <c r="B191" s="39"/>
      <c r="C191" s="226" t="s">
        <v>429</v>
      </c>
      <c r="D191" s="226" t="s">
        <v>197</v>
      </c>
      <c r="E191" s="227" t="s">
        <v>430</v>
      </c>
      <c r="F191" s="228" t="s">
        <v>431</v>
      </c>
      <c r="G191" s="229" t="s">
        <v>339</v>
      </c>
      <c r="H191" s="230">
        <v>212.58000000000001</v>
      </c>
      <c r="I191" s="231"/>
      <c r="J191" s="232">
        <f>ROUND(I191*H191,2)</f>
        <v>0</v>
      </c>
      <c r="K191" s="228" t="s">
        <v>306</v>
      </c>
      <c r="L191" s="44"/>
      <c r="M191" s="233" t="s">
        <v>1</v>
      </c>
      <c r="N191" s="234" t="s">
        <v>44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222</v>
      </c>
      <c r="AT191" s="237" t="s">
        <v>197</v>
      </c>
      <c r="AU191" s="237" t="s">
        <v>89</v>
      </c>
      <c r="AY191" s="17" t="s">
        <v>194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87</v>
      </c>
      <c r="BK191" s="238">
        <f>ROUND(I191*H191,2)</f>
        <v>0</v>
      </c>
      <c r="BL191" s="17" t="s">
        <v>222</v>
      </c>
      <c r="BM191" s="237" t="s">
        <v>530</v>
      </c>
    </row>
    <row r="192" s="13" customFormat="1">
      <c r="A192" s="13"/>
      <c r="B192" s="244"/>
      <c r="C192" s="245"/>
      <c r="D192" s="239" t="s">
        <v>219</v>
      </c>
      <c r="E192" s="246" t="s">
        <v>1</v>
      </c>
      <c r="F192" s="247" t="s">
        <v>531</v>
      </c>
      <c r="G192" s="245"/>
      <c r="H192" s="248">
        <v>212.58000000000001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219</v>
      </c>
      <c r="AU192" s="254" t="s">
        <v>89</v>
      </c>
      <c r="AV192" s="13" t="s">
        <v>89</v>
      </c>
      <c r="AW192" s="13" t="s">
        <v>36</v>
      </c>
      <c r="AX192" s="13" t="s">
        <v>87</v>
      </c>
      <c r="AY192" s="254" t="s">
        <v>194</v>
      </c>
    </row>
    <row r="193" s="2" customFormat="1" ht="44.25" customHeight="1">
      <c r="A193" s="38"/>
      <c r="B193" s="39"/>
      <c r="C193" s="226" t="s">
        <v>434</v>
      </c>
      <c r="D193" s="226" t="s">
        <v>197</v>
      </c>
      <c r="E193" s="227" t="s">
        <v>435</v>
      </c>
      <c r="F193" s="228" t="s">
        <v>436</v>
      </c>
      <c r="G193" s="229" t="s">
        <v>339</v>
      </c>
      <c r="H193" s="230">
        <v>23.620000000000001</v>
      </c>
      <c r="I193" s="231"/>
      <c r="J193" s="232">
        <f>ROUND(I193*H193,2)</f>
        <v>0</v>
      </c>
      <c r="K193" s="228" t="s">
        <v>306</v>
      </c>
      <c r="L193" s="44"/>
      <c r="M193" s="233" t="s">
        <v>1</v>
      </c>
      <c r="N193" s="234" t="s">
        <v>44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222</v>
      </c>
      <c r="AT193" s="237" t="s">
        <v>197</v>
      </c>
      <c r="AU193" s="237" t="s">
        <v>89</v>
      </c>
      <c r="AY193" s="17" t="s">
        <v>194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87</v>
      </c>
      <c r="BK193" s="238">
        <f>ROUND(I193*H193,2)</f>
        <v>0</v>
      </c>
      <c r="BL193" s="17" t="s">
        <v>222</v>
      </c>
      <c r="BM193" s="237" t="s">
        <v>532</v>
      </c>
    </row>
    <row r="194" s="13" customFormat="1">
      <c r="A194" s="13"/>
      <c r="B194" s="244"/>
      <c r="C194" s="245"/>
      <c r="D194" s="239" t="s">
        <v>219</v>
      </c>
      <c r="E194" s="246" t="s">
        <v>1</v>
      </c>
      <c r="F194" s="247" t="s">
        <v>533</v>
      </c>
      <c r="G194" s="245"/>
      <c r="H194" s="248">
        <v>23.620000000000001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219</v>
      </c>
      <c r="AU194" s="254" t="s">
        <v>89</v>
      </c>
      <c r="AV194" s="13" t="s">
        <v>89</v>
      </c>
      <c r="AW194" s="13" t="s">
        <v>36</v>
      </c>
      <c r="AX194" s="13" t="s">
        <v>87</v>
      </c>
      <c r="AY194" s="254" t="s">
        <v>194</v>
      </c>
    </row>
    <row r="195" s="12" customFormat="1" ht="22.8" customHeight="1">
      <c r="A195" s="12"/>
      <c r="B195" s="210"/>
      <c r="C195" s="211"/>
      <c r="D195" s="212" t="s">
        <v>78</v>
      </c>
      <c r="E195" s="224" t="s">
        <v>439</v>
      </c>
      <c r="F195" s="224" t="s">
        <v>440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87</v>
      </c>
      <c r="AT195" s="222" t="s">
        <v>78</v>
      </c>
      <c r="AU195" s="222" t="s">
        <v>87</v>
      </c>
      <c r="AY195" s="221" t="s">
        <v>194</v>
      </c>
      <c r="BK195" s="223">
        <f>BK196</f>
        <v>0</v>
      </c>
    </row>
    <row r="196" s="2" customFormat="1" ht="37.8" customHeight="1">
      <c r="A196" s="38"/>
      <c r="B196" s="39"/>
      <c r="C196" s="226" t="s">
        <v>441</v>
      </c>
      <c r="D196" s="226" t="s">
        <v>197</v>
      </c>
      <c r="E196" s="227" t="s">
        <v>442</v>
      </c>
      <c r="F196" s="228" t="s">
        <v>443</v>
      </c>
      <c r="G196" s="229" t="s">
        <v>339</v>
      </c>
      <c r="H196" s="230">
        <v>40.628</v>
      </c>
      <c r="I196" s="231"/>
      <c r="J196" s="232">
        <f>ROUND(I196*H196,2)</f>
        <v>0</v>
      </c>
      <c r="K196" s="228" t="s">
        <v>306</v>
      </c>
      <c r="L196" s="44"/>
      <c r="M196" s="233" t="s">
        <v>1</v>
      </c>
      <c r="N196" s="234" t="s">
        <v>44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222</v>
      </c>
      <c r="AT196" s="237" t="s">
        <v>197</v>
      </c>
      <c r="AU196" s="237" t="s">
        <v>89</v>
      </c>
      <c r="AY196" s="17" t="s">
        <v>194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87</v>
      </c>
      <c r="BK196" s="238">
        <f>ROUND(I196*H196,2)</f>
        <v>0</v>
      </c>
      <c r="BL196" s="17" t="s">
        <v>222</v>
      </c>
      <c r="BM196" s="237" t="s">
        <v>534</v>
      </c>
    </row>
    <row r="197" s="12" customFormat="1" ht="25.92" customHeight="1">
      <c r="A197" s="12"/>
      <c r="B197" s="210"/>
      <c r="C197" s="211"/>
      <c r="D197" s="212" t="s">
        <v>78</v>
      </c>
      <c r="E197" s="213" t="s">
        <v>535</v>
      </c>
      <c r="F197" s="213" t="s">
        <v>536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0.086849999999999997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89</v>
      </c>
      <c r="AT197" s="222" t="s">
        <v>78</v>
      </c>
      <c r="AU197" s="222" t="s">
        <v>79</v>
      </c>
      <c r="AY197" s="221" t="s">
        <v>194</v>
      </c>
      <c r="BK197" s="223">
        <f>BK198</f>
        <v>0</v>
      </c>
    </row>
    <row r="198" s="12" customFormat="1" ht="22.8" customHeight="1">
      <c r="A198" s="12"/>
      <c r="B198" s="210"/>
      <c r="C198" s="211"/>
      <c r="D198" s="212" t="s">
        <v>78</v>
      </c>
      <c r="E198" s="224" t="s">
        <v>537</v>
      </c>
      <c r="F198" s="224" t="s">
        <v>538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SUM(P199:P200)</f>
        <v>0</v>
      </c>
      <c r="Q198" s="218"/>
      <c r="R198" s="219">
        <f>SUM(R199:R200)</f>
        <v>0.086849999999999997</v>
      </c>
      <c r="S198" s="218"/>
      <c r="T198" s="22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89</v>
      </c>
      <c r="AT198" s="222" t="s">
        <v>78</v>
      </c>
      <c r="AU198" s="222" t="s">
        <v>87</v>
      </c>
      <c r="AY198" s="221" t="s">
        <v>194</v>
      </c>
      <c r="BK198" s="223">
        <f>SUM(BK199:BK200)</f>
        <v>0</v>
      </c>
    </row>
    <row r="199" s="2" customFormat="1" ht="24.15" customHeight="1">
      <c r="A199" s="38"/>
      <c r="B199" s="39"/>
      <c r="C199" s="226" t="s">
        <v>539</v>
      </c>
      <c r="D199" s="226" t="s">
        <v>197</v>
      </c>
      <c r="E199" s="227" t="s">
        <v>540</v>
      </c>
      <c r="F199" s="228" t="s">
        <v>541</v>
      </c>
      <c r="G199" s="229" t="s">
        <v>364</v>
      </c>
      <c r="H199" s="230">
        <v>3</v>
      </c>
      <c r="I199" s="231"/>
      <c r="J199" s="232">
        <f>ROUND(I199*H199,2)</f>
        <v>0</v>
      </c>
      <c r="K199" s="228" t="s">
        <v>306</v>
      </c>
      <c r="L199" s="44"/>
      <c r="M199" s="233" t="s">
        <v>1</v>
      </c>
      <c r="N199" s="234" t="s">
        <v>44</v>
      </c>
      <c r="O199" s="91"/>
      <c r="P199" s="235">
        <f>O199*H199</f>
        <v>0</v>
      </c>
      <c r="Q199" s="235">
        <v>0.00165</v>
      </c>
      <c r="R199" s="235">
        <f>Q199*H199</f>
        <v>0.0049499999999999995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369</v>
      </c>
      <c r="AT199" s="237" t="s">
        <v>197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369</v>
      </c>
      <c r="BM199" s="237" t="s">
        <v>542</v>
      </c>
    </row>
    <row r="200" s="2" customFormat="1" ht="24.15" customHeight="1">
      <c r="A200" s="38"/>
      <c r="B200" s="39"/>
      <c r="C200" s="279" t="s">
        <v>543</v>
      </c>
      <c r="D200" s="279" t="s">
        <v>353</v>
      </c>
      <c r="E200" s="280" t="s">
        <v>544</v>
      </c>
      <c r="F200" s="281" t="s">
        <v>545</v>
      </c>
      <c r="G200" s="282" t="s">
        <v>364</v>
      </c>
      <c r="H200" s="283">
        <v>3</v>
      </c>
      <c r="I200" s="284"/>
      <c r="J200" s="285">
        <f>ROUND(I200*H200,2)</f>
        <v>0</v>
      </c>
      <c r="K200" s="281" t="s">
        <v>306</v>
      </c>
      <c r="L200" s="286"/>
      <c r="M200" s="294" t="s">
        <v>1</v>
      </c>
      <c r="N200" s="295" t="s">
        <v>44</v>
      </c>
      <c r="O200" s="291"/>
      <c r="P200" s="292">
        <f>O200*H200</f>
        <v>0</v>
      </c>
      <c r="Q200" s="292">
        <v>0.027300000000000001</v>
      </c>
      <c r="R200" s="292">
        <f>Q200*H200</f>
        <v>0.081900000000000001</v>
      </c>
      <c r="S200" s="292">
        <v>0</v>
      </c>
      <c r="T200" s="29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312</v>
      </c>
      <c r="AT200" s="237" t="s">
        <v>353</v>
      </c>
      <c r="AU200" s="237" t="s">
        <v>89</v>
      </c>
      <c r="AY200" s="17" t="s">
        <v>194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87</v>
      </c>
      <c r="BK200" s="238">
        <f>ROUND(I200*H200,2)</f>
        <v>0</v>
      </c>
      <c r="BL200" s="17" t="s">
        <v>369</v>
      </c>
      <c r="BM200" s="237" t="s">
        <v>546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XlLx7Gpq5G6gS7xO3yVusCNqJHs3mjdzLoRiwGTBtcSRo6mStHGA1N4bBtWmK/R40er2rZ7AN9kSSRGarSQv0w==" hashValue="KEWYqdWD4AlpQR/fvXNsEb8yIERM4g+dUiMM+FtFhntUF120YAtsm8w1W96RIpwDifFJAg2SlCUaHj0vxDZzzw==" algorithmName="SHA-512" password="CC35"/>
  <autoFilter ref="C125:K20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549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ROUND((SUM(BE126:BE163)),  2)</f>
        <v>0</v>
      </c>
      <c r="G35" s="38"/>
      <c r="H35" s="38"/>
      <c r="I35" s="164">
        <v>0.20999999999999999</v>
      </c>
      <c r="J35" s="163">
        <f>ROUND(((SUM(BE126:BE163))*I35),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ROUND((SUM(BF126:BF163)),  2)</f>
        <v>0</v>
      </c>
      <c r="G36" s="38"/>
      <c r="H36" s="38"/>
      <c r="I36" s="164">
        <v>0.14999999999999999</v>
      </c>
      <c r="J36" s="163">
        <f>ROUND(((SUM(BF126:BF163))*I36),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ROUND((SUM(BG126:BG163)),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ROUND((SUM(BH126:BH163)),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ROUND((SUM(BI126:BI163)),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102 - Vjezdy k RD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296</v>
      </c>
      <c r="E101" s="196"/>
      <c r="F101" s="196"/>
      <c r="G101" s="196"/>
      <c r="H101" s="196"/>
      <c r="I101" s="196"/>
      <c r="J101" s="197">
        <f>J134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297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298</v>
      </c>
      <c r="E103" s="196"/>
      <c r="F103" s="196"/>
      <c r="G103" s="196"/>
      <c r="H103" s="196"/>
      <c r="I103" s="196"/>
      <c r="J103" s="197">
        <f>J154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299</v>
      </c>
      <c r="E104" s="196"/>
      <c r="F104" s="196"/>
      <c r="G104" s="196"/>
      <c r="H104" s="196"/>
      <c r="I104" s="196"/>
      <c r="J104" s="197">
        <f>J162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Vodovod a kanalizace ul. Rantířovská, Jihlava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165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547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548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102 - Vjezdy k RD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Jihlava</v>
      </c>
      <c r="G120" s="40"/>
      <c r="H120" s="40"/>
      <c r="I120" s="32" t="s">
        <v>22</v>
      </c>
      <c r="J120" s="79" t="str">
        <f>IF(J14="","",J14)</f>
        <v>8. 11. 2023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Statutární město Jihlava</v>
      </c>
      <c r="G122" s="40"/>
      <c r="H122" s="40"/>
      <c r="I122" s="32" t="s">
        <v>32</v>
      </c>
      <c r="J122" s="36" t="str">
        <f>E23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37</v>
      </c>
      <c r="J123" s="36" t="str">
        <f>E26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179</v>
      </c>
      <c r="D125" s="202" t="s">
        <v>64</v>
      </c>
      <c r="E125" s="202" t="s">
        <v>60</v>
      </c>
      <c r="F125" s="202" t="s">
        <v>61</v>
      </c>
      <c r="G125" s="202" t="s">
        <v>180</v>
      </c>
      <c r="H125" s="202" t="s">
        <v>181</v>
      </c>
      <c r="I125" s="202" t="s">
        <v>182</v>
      </c>
      <c r="J125" s="202" t="s">
        <v>169</v>
      </c>
      <c r="K125" s="203" t="s">
        <v>183</v>
      </c>
      <c r="L125" s="204"/>
      <c r="M125" s="100" t="s">
        <v>1</v>
      </c>
      <c r="N125" s="101" t="s">
        <v>43</v>
      </c>
      <c r="O125" s="101" t="s">
        <v>184</v>
      </c>
      <c r="P125" s="101" t="s">
        <v>185</v>
      </c>
      <c r="Q125" s="101" t="s">
        <v>186</v>
      </c>
      <c r="R125" s="101" t="s">
        <v>187</v>
      </c>
      <c r="S125" s="101" t="s">
        <v>188</v>
      </c>
      <c r="T125" s="102" t="s">
        <v>189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190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99.602753999999976</v>
      </c>
      <c r="S126" s="104"/>
      <c r="T126" s="208">
        <f>T127</f>
        <v>38.851499999999994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171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300</v>
      </c>
      <c r="F127" s="213" t="s">
        <v>301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P128+P134+P148+P154+P162</f>
        <v>0</v>
      </c>
      <c r="Q127" s="218"/>
      <c r="R127" s="219">
        <f>R128+R134+R148+R154+R162</f>
        <v>99.602753999999976</v>
      </c>
      <c r="S127" s="218"/>
      <c r="T127" s="220">
        <f>T128+T134+T148+T154+T162</f>
        <v>38.851499999999994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79</v>
      </c>
      <c r="AY127" s="221" t="s">
        <v>194</v>
      </c>
      <c r="BK127" s="223">
        <f>BK128+BK134+BK148+BK154+BK162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87</v>
      </c>
      <c r="F128" s="224" t="s">
        <v>302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SUM(P129:P133)</f>
        <v>0</v>
      </c>
      <c r="Q128" s="218"/>
      <c r="R128" s="219">
        <f>SUM(R129:R133)</f>
        <v>0</v>
      </c>
      <c r="S128" s="218"/>
      <c r="T128" s="220">
        <f>SUM(T129:T133)</f>
        <v>38.851499999999994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87</v>
      </c>
      <c r="AY128" s="221" t="s">
        <v>194</v>
      </c>
      <c r="BK128" s="223">
        <f>SUM(BK129:BK133)</f>
        <v>0</v>
      </c>
    </row>
    <row r="129" s="2" customFormat="1" ht="66.75" customHeight="1">
      <c r="A129" s="38"/>
      <c r="B129" s="39"/>
      <c r="C129" s="226" t="s">
        <v>87</v>
      </c>
      <c r="D129" s="226" t="s">
        <v>197</v>
      </c>
      <c r="E129" s="227" t="s">
        <v>550</v>
      </c>
      <c r="F129" s="228" t="s">
        <v>551</v>
      </c>
      <c r="G129" s="229" t="s">
        <v>305</v>
      </c>
      <c r="H129" s="230">
        <v>131.69999999999999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0.29499999999999998</v>
      </c>
      <c r="T129" s="236">
        <f>S129*H129</f>
        <v>38.851499999999994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552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553</v>
      </c>
      <c r="G130" s="245"/>
      <c r="H130" s="248">
        <v>131.69999999999999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79</v>
      </c>
      <c r="AY130" s="254" t="s">
        <v>194</v>
      </c>
    </row>
    <row r="131" s="14" customFormat="1">
      <c r="A131" s="14"/>
      <c r="B131" s="255"/>
      <c r="C131" s="256"/>
      <c r="D131" s="239" t="s">
        <v>219</v>
      </c>
      <c r="E131" s="257" t="s">
        <v>1</v>
      </c>
      <c r="F131" s="258" t="s">
        <v>221</v>
      </c>
      <c r="G131" s="256"/>
      <c r="H131" s="259">
        <v>131.69999999999999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219</v>
      </c>
      <c r="AU131" s="265" t="s">
        <v>89</v>
      </c>
      <c r="AV131" s="14" t="s">
        <v>222</v>
      </c>
      <c r="AW131" s="14" t="s">
        <v>36</v>
      </c>
      <c r="AX131" s="14" t="s">
        <v>87</v>
      </c>
      <c r="AY131" s="265" t="s">
        <v>194</v>
      </c>
    </row>
    <row r="132" s="2" customFormat="1" ht="24.15" customHeight="1">
      <c r="A132" s="38"/>
      <c r="B132" s="39"/>
      <c r="C132" s="226" t="s">
        <v>89</v>
      </c>
      <c r="D132" s="226" t="s">
        <v>197</v>
      </c>
      <c r="E132" s="227" t="s">
        <v>554</v>
      </c>
      <c r="F132" s="228" t="s">
        <v>555</v>
      </c>
      <c r="G132" s="229" t="s">
        <v>305</v>
      </c>
      <c r="H132" s="230">
        <v>131.69999999999999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556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553</v>
      </c>
      <c r="G133" s="245"/>
      <c r="H133" s="248">
        <v>131.69999999999999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12" customFormat="1" ht="22.8" customHeight="1">
      <c r="A134" s="12"/>
      <c r="B134" s="210"/>
      <c r="C134" s="211"/>
      <c r="D134" s="212" t="s">
        <v>78</v>
      </c>
      <c r="E134" s="224" t="s">
        <v>193</v>
      </c>
      <c r="F134" s="224" t="s">
        <v>377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SUM(P135:P147)</f>
        <v>0</v>
      </c>
      <c r="Q134" s="218"/>
      <c r="R134" s="219">
        <f>SUM(R135:R147)</f>
        <v>95.393153999999981</v>
      </c>
      <c r="S134" s="218"/>
      <c r="T134" s="220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87</v>
      </c>
      <c r="AT134" s="222" t="s">
        <v>78</v>
      </c>
      <c r="AU134" s="222" t="s">
        <v>87</v>
      </c>
      <c r="AY134" s="221" t="s">
        <v>194</v>
      </c>
      <c r="BK134" s="223">
        <f>SUM(BK135:BK147)</f>
        <v>0</v>
      </c>
    </row>
    <row r="135" s="2" customFormat="1" ht="33" customHeight="1">
      <c r="A135" s="38"/>
      <c r="B135" s="39"/>
      <c r="C135" s="226" t="s">
        <v>210</v>
      </c>
      <c r="D135" s="226" t="s">
        <v>197</v>
      </c>
      <c r="E135" s="227" t="s">
        <v>379</v>
      </c>
      <c r="F135" s="228" t="s">
        <v>380</v>
      </c>
      <c r="G135" s="229" t="s">
        <v>305</v>
      </c>
      <c r="H135" s="230">
        <v>263.39999999999998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0.23999999999999999</v>
      </c>
      <c r="R135" s="235">
        <f>Q135*H135</f>
        <v>63.215999999999994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557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558</v>
      </c>
      <c r="G136" s="245"/>
      <c r="H136" s="248">
        <v>263.39999999999998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78" customHeight="1">
      <c r="A137" s="38"/>
      <c r="B137" s="39"/>
      <c r="C137" s="226" t="s">
        <v>222</v>
      </c>
      <c r="D137" s="226" t="s">
        <v>197</v>
      </c>
      <c r="E137" s="227" t="s">
        <v>559</v>
      </c>
      <c r="F137" s="228" t="s">
        <v>560</v>
      </c>
      <c r="G137" s="229" t="s">
        <v>305</v>
      </c>
      <c r="H137" s="230">
        <v>131.69999999999999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0.090620000000000006</v>
      </c>
      <c r="R137" s="235">
        <f>Q137*H137</f>
        <v>11.934654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561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562</v>
      </c>
      <c r="G138" s="245"/>
      <c r="H138" s="248">
        <v>63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79</v>
      </c>
      <c r="AY138" s="254" t="s">
        <v>194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563</v>
      </c>
      <c r="G139" s="245"/>
      <c r="H139" s="248">
        <v>19.5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79</v>
      </c>
      <c r="AY139" s="254" t="s">
        <v>194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564</v>
      </c>
      <c r="G140" s="245"/>
      <c r="H140" s="248">
        <v>49.200000000000003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79</v>
      </c>
      <c r="AY140" s="254" t="s">
        <v>194</v>
      </c>
    </row>
    <row r="141" s="14" customFormat="1">
      <c r="A141" s="14"/>
      <c r="B141" s="255"/>
      <c r="C141" s="256"/>
      <c r="D141" s="239" t="s">
        <v>219</v>
      </c>
      <c r="E141" s="257" t="s">
        <v>1</v>
      </c>
      <c r="F141" s="258" t="s">
        <v>221</v>
      </c>
      <c r="G141" s="256"/>
      <c r="H141" s="259">
        <v>131.69999999999999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219</v>
      </c>
      <c r="AU141" s="265" t="s">
        <v>89</v>
      </c>
      <c r="AV141" s="14" t="s">
        <v>222</v>
      </c>
      <c r="AW141" s="14" t="s">
        <v>36</v>
      </c>
      <c r="AX141" s="14" t="s">
        <v>87</v>
      </c>
      <c r="AY141" s="265" t="s">
        <v>194</v>
      </c>
    </row>
    <row r="142" s="2" customFormat="1" ht="21.75" customHeight="1">
      <c r="A142" s="38"/>
      <c r="B142" s="39"/>
      <c r="C142" s="279" t="s">
        <v>193</v>
      </c>
      <c r="D142" s="279" t="s">
        <v>353</v>
      </c>
      <c r="E142" s="280" t="s">
        <v>565</v>
      </c>
      <c r="F142" s="281" t="s">
        <v>566</v>
      </c>
      <c r="G142" s="282" t="s">
        <v>305</v>
      </c>
      <c r="H142" s="283">
        <v>112.2</v>
      </c>
      <c r="I142" s="284"/>
      <c r="J142" s="285">
        <f>ROUND(I142*H142,2)</f>
        <v>0</v>
      </c>
      <c r="K142" s="281" t="s">
        <v>306</v>
      </c>
      <c r="L142" s="286"/>
      <c r="M142" s="287" t="s">
        <v>1</v>
      </c>
      <c r="N142" s="288" t="s">
        <v>44</v>
      </c>
      <c r="O142" s="91"/>
      <c r="P142" s="235">
        <f>O142*H142</f>
        <v>0</v>
      </c>
      <c r="Q142" s="235">
        <v>0.14999999999999999</v>
      </c>
      <c r="R142" s="235">
        <f>Q142*H142</f>
        <v>16.829999999999998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245</v>
      </c>
      <c r="AT142" s="237" t="s">
        <v>353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567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568</v>
      </c>
      <c r="G143" s="245"/>
      <c r="H143" s="248">
        <v>63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79</v>
      </c>
      <c r="AY143" s="254" t="s">
        <v>194</v>
      </c>
    </row>
    <row r="144" s="13" customFormat="1">
      <c r="A144" s="13"/>
      <c r="B144" s="244"/>
      <c r="C144" s="245"/>
      <c r="D144" s="239" t="s">
        <v>219</v>
      </c>
      <c r="E144" s="246" t="s">
        <v>1</v>
      </c>
      <c r="F144" s="247" t="s">
        <v>564</v>
      </c>
      <c r="G144" s="245"/>
      <c r="H144" s="248">
        <v>49.200000000000003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219</v>
      </c>
      <c r="AU144" s="254" t="s">
        <v>89</v>
      </c>
      <c r="AV144" s="13" t="s">
        <v>89</v>
      </c>
      <c r="AW144" s="13" t="s">
        <v>36</v>
      </c>
      <c r="AX144" s="13" t="s">
        <v>79</v>
      </c>
      <c r="AY144" s="254" t="s">
        <v>194</v>
      </c>
    </row>
    <row r="145" s="14" customFormat="1">
      <c r="A145" s="14"/>
      <c r="B145" s="255"/>
      <c r="C145" s="256"/>
      <c r="D145" s="239" t="s">
        <v>219</v>
      </c>
      <c r="E145" s="257" t="s">
        <v>1</v>
      </c>
      <c r="F145" s="258" t="s">
        <v>221</v>
      </c>
      <c r="G145" s="256"/>
      <c r="H145" s="259">
        <v>112.2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219</v>
      </c>
      <c r="AU145" s="265" t="s">
        <v>89</v>
      </c>
      <c r="AV145" s="14" t="s">
        <v>222</v>
      </c>
      <c r="AW145" s="14" t="s">
        <v>36</v>
      </c>
      <c r="AX145" s="14" t="s">
        <v>87</v>
      </c>
      <c r="AY145" s="265" t="s">
        <v>194</v>
      </c>
    </row>
    <row r="146" s="2" customFormat="1" ht="24.15" customHeight="1">
      <c r="A146" s="38"/>
      <c r="B146" s="39"/>
      <c r="C146" s="279" t="s">
        <v>233</v>
      </c>
      <c r="D146" s="279" t="s">
        <v>353</v>
      </c>
      <c r="E146" s="280" t="s">
        <v>569</v>
      </c>
      <c r="F146" s="281" t="s">
        <v>570</v>
      </c>
      <c r="G146" s="282" t="s">
        <v>305</v>
      </c>
      <c r="H146" s="283">
        <v>19.5</v>
      </c>
      <c r="I146" s="284"/>
      <c r="J146" s="285">
        <f>ROUND(I146*H146,2)</f>
        <v>0</v>
      </c>
      <c r="K146" s="281" t="s">
        <v>306</v>
      </c>
      <c r="L146" s="286"/>
      <c r="M146" s="287" t="s">
        <v>1</v>
      </c>
      <c r="N146" s="288" t="s">
        <v>44</v>
      </c>
      <c r="O146" s="91"/>
      <c r="P146" s="235">
        <f>O146*H146</f>
        <v>0</v>
      </c>
      <c r="Q146" s="235">
        <v>0.17499999999999999</v>
      </c>
      <c r="R146" s="235">
        <f>Q146*H146</f>
        <v>3.4124999999999996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245</v>
      </c>
      <c r="AT146" s="237" t="s">
        <v>353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571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572</v>
      </c>
      <c r="G147" s="245"/>
      <c r="H147" s="248">
        <v>19.5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12" customFormat="1" ht="22.8" customHeight="1">
      <c r="A148" s="12"/>
      <c r="B148" s="210"/>
      <c r="C148" s="211"/>
      <c r="D148" s="212" t="s">
        <v>78</v>
      </c>
      <c r="E148" s="224" t="s">
        <v>250</v>
      </c>
      <c r="F148" s="224" t="s">
        <v>399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SUM(P149:P153)</f>
        <v>0</v>
      </c>
      <c r="Q148" s="218"/>
      <c r="R148" s="219">
        <f>SUM(R149:R153)</f>
        <v>4.2096</v>
      </c>
      <c r="S148" s="218"/>
      <c r="T148" s="22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87</v>
      </c>
      <c r="AT148" s="222" t="s">
        <v>78</v>
      </c>
      <c r="AU148" s="222" t="s">
        <v>87</v>
      </c>
      <c r="AY148" s="221" t="s">
        <v>194</v>
      </c>
      <c r="BK148" s="223">
        <f>SUM(BK149:BK153)</f>
        <v>0</v>
      </c>
    </row>
    <row r="149" s="2" customFormat="1" ht="49.05" customHeight="1">
      <c r="A149" s="38"/>
      <c r="B149" s="39"/>
      <c r="C149" s="226" t="s">
        <v>238</v>
      </c>
      <c r="D149" s="226" t="s">
        <v>197</v>
      </c>
      <c r="E149" s="227" t="s">
        <v>515</v>
      </c>
      <c r="F149" s="228" t="s">
        <v>516</v>
      </c>
      <c r="G149" s="229" t="s">
        <v>315</v>
      </c>
      <c r="H149" s="230">
        <v>24</v>
      </c>
      <c r="I149" s="231"/>
      <c r="J149" s="232">
        <f>ROUND(I149*H149,2)</f>
        <v>0</v>
      </c>
      <c r="K149" s="228" t="s">
        <v>306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0.1295</v>
      </c>
      <c r="R149" s="235">
        <f>Q149*H149</f>
        <v>3.1080000000000001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222</v>
      </c>
      <c r="AT149" s="237" t="s">
        <v>197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573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574</v>
      </c>
      <c r="G150" s="245"/>
      <c r="H150" s="248">
        <v>24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79</v>
      </c>
      <c r="AY150" s="254" t="s">
        <v>194</v>
      </c>
    </row>
    <row r="151" s="14" customFormat="1">
      <c r="A151" s="14"/>
      <c r="B151" s="255"/>
      <c r="C151" s="256"/>
      <c r="D151" s="239" t="s">
        <v>219</v>
      </c>
      <c r="E151" s="257" t="s">
        <v>1</v>
      </c>
      <c r="F151" s="258" t="s">
        <v>221</v>
      </c>
      <c r="G151" s="256"/>
      <c r="H151" s="259">
        <v>24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219</v>
      </c>
      <c r="AU151" s="265" t="s">
        <v>89</v>
      </c>
      <c r="AV151" s="14" t="s">
        <v>222</v>
      </c>
      <c r="AW151" s="14" t="s">
        <v>36</v>
      </c>
      <c r="AX151" s="14" t="s">
        <v>87</v>
      </c>
      <c r="AY151" s="265" t="s">
        <v>194</v>
      </c>
    </row>
    <row r="152" s="2" customFormat="1" ht="16.5" customHeight="1">
      <c r="A152" s="38"/>
      <c r="B152" s="39"/>
      <c r="C152" s="279" t="s">
        <v>245</v>
      </c>
      <c r="D152" s="279" t="s">
        <v>353</v>
      </c>
      <c r="E152" s="280" t="s">
        <v>519</v>
      </c>
      <c r="F152" s="281" t="s">
        <v>520</v>
      </c>
      <c r="G152" s="282" t="s">
        <v>315</v>
      </c>
      <c r="H152" s="283">
        <v>24.48</v>
      </c>
      <c r="I152" s="284"/>
      <c r="J152" s="285">
        <f>ROUND(I152*H152,2)</f>
        <v>0</v>
      </c>
      <c r="K152" s="281" t="s">
        <v>306</v>
      </c>
      <c r="L152" s="286"/>
      <c r="M152" s="287" t="s">
        <v>1</v>
      </c>
      <c r="N152" s="288" t="s">
        <v>44</v>
      </c>
      <c r="O152" s="91"/>
      <c r="P152" s="235">
        <f>O152*H152</f>
        <v>0</v>
      </c>
      <c r="Q152" s="235">
        <v>0.044999999999999998</v>
      </c>
      <c r="R152" s="235">
        <f>Q152*H152</f>
        <v>1.1015999999999999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245</v>
      </c>
      <c r="AT152" s="237" t="s">
        <v>353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222</v>
      </c>
      <c r="BM152" s="237" t="s">
        <v>575</v>
      </c>
    </row>
    <row r="153" s="13" customFormat="1">
      <c r="A153" s="13"/>
      <c r="B153" s="244"/>
      <c r="C153" s="245"/>
      <c r="D153" s="239" t="s">
        <v>219</v>
      </c>
      <c r="E153" s="245"/>
      <c r="F153" s="247" t="s">
        <v>576</v>
      </c>
      <c r="G153" s="245"/>
      <c r="H153" s="248">
        <v>24.48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219</v>
      </c>
      <c r="AU153" s="254" t="s">
        <v>89</v>
      </c>
      <c r="AV153" s="13" t="s">
        <v>89</v>
      </c>
      <c r="AW153" s="13" t="s">
        <v>4</v>
      </c>
      <c r="AX153" s="13" t="s">
        <v>87</v>
      </c>
      <c r="AY153" s="254" t="s">
        <v>194</v>
      </c>
    </row>
    <row r="154" s="12" customFormat="1" ht="22.8" customHeight="1">
      <c r="A154" s="12"/>
      <c r="B154" s="210"/>
      <c r="C154" s="211"/>
      <c r="D154" s="212" t="s">
        <v>78</v>
      </c>
      <c r="E154" s="224" t="s">
        <v>421</v>
      </c>
      <c r="F154" s="224" t="s">
        <v>422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SUM(P155:P161)</f>
        <v>0</v>
      </c>
      <c r="Q154" s="218"/>
      <c r="R154" s="219">
        <f>SUM(R155:R161)</f>
        <v>0</v>
      </c>
      <c r="S154" s="218"/>
      <c r="T154" s="22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87</v>
      </c>
      <c r="AT154" s="222" t="s">
        <v>78</v>
      </c>
      <c r="AU154" s="222" t="s">
        <v>87</v>
      </c>
      <c r="AY154" s="221" t="s">
        <v>194</v>
      </c>
      <c r="BK154" s="223">
        <f>SUM(BK155:BK161)</f>
        <v>0</v>
      </c>
    </row>
    <row r="155" s="2" customFormat="1" ht="33" customHeight="1">
      <c r="A155" s="38"/>
      <c r="B155" s="39"/>
      <c r="C155" s="226" t="s">
        <v>261</v>
      </c>
      <c r="D155" s="226" t="s">
        <v>197</v>
      </c>
      <c r="E155" s="227" t="s">
        <v>424</v>
      </c>
      <c r="F155" s="228" t="s">
        <v>425</v>
      </c>
      <c r="G155" s="229" t="s">
        <v>339</v>
      </c>
      <c r="H155" s="230">
        <v>38.850000000000001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577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578</v>
      </c>
      <c r="G156" s="245"/>
      <c r="H156" s="248">
        <v>38.850000000000001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79</v>
      </c>
      <c r="AY156" s="254" t="s">
        <v>194</v>
      </c>
    </row>
    <row r="157" s="14" customFormat="1">
      <c r="A157" s="14"/>
      <c r="B157" s="255"/>
      <c r="C157" s="256"/>
      <c r="D157" s="239" t="s">
        <v>219</v>
      </c>
      <c r="E157" s="257" t="s">
        <v>1</v>
      </c>
      <c r="F157" s="258" t="s">
        <v>221</v>
      </c>
      <c r="G157" s="256"/>
      <c r="H157" s="259">
        <v>38.850000000000001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219</v>
      </c>
      <c r="AU157" s="265" t="s">
        <v>89</v>
      </c>
      <c r="AV157" s="14" t="s">
        <v>222</v>
      </c>
      <c r="AW157" s="14" t="s">
        <v>36</v>
      </c>
      <c r="AX157" s="14" t="s">
        <v>87</v>
      </c>
      <c r="AY157" s="265" t="s">
        <v>194</v>
      </c>
    </row>
    <row r="158" s="2" customFormat="1" ht="44.25" customHeight="1">
      <c r="A158" s="38"/>
      <c r="B158" s="39"/>
      <c r="C158" s="226" t="s">
        <v>268</v>
      </c>
      <c r="D158" s="226" t="s">
        <v>197</v>
      </c>
      <c r="E158" s="227" t="s">
        <v>430</v>
      </c>
      <c r="F158" s="228" t="s">
        <v>431</v>
      </c>
      <c r="G158" s="229" t="s">
        <v>339</v>
      </c>
      <c r="H158" s="230">
        <v>349.64999999999998</v>
      </c>
      <c r="I158" s="231"/>
      <c r="J158" s="232">
        <f>ROUND(I158*H158,2)</f>
        <v>0</v>
      </c>
      <c r="K158" s="228" t="s">
        <v>306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222</v>
      </c>
      <c r="AT158" s="237" t="s">
        <v>197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579</v>
      </c>
    </row>
    <row r="159" s="13" customFormat="1">
      <c r="A159" s="13"/>
      <c r="B159" s="244"/>
      <c r="C159" s="245"/>
      <c r="D159" s="239" t="s">
        <v>219</v>
      </c>
      <c r="E159" s="246" t="s">
        <v>1</v>
      </c>
      <c r="F159" s="247" t="s">
        <v>580</v>
      </c>
      <c r="G159" s="245"/>
      <c r="H159" s="248">
        <v>349.64999999999998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36</v>
      </c>
      <c r="AX159" s="13" t="s">
        <v>87</v>
      </c>
      <c r="AY159" s="254" t="s">
        <v>194</v>
      </c>
    </row>
    <row r="160" s="2" customFormat="1" ht="44.25" customHeight="1">
      <c r="A160" s="38"/>
      <c r="B160" s="39"/>
      <c r="C160" s="226" t="s">
        <v>274</v>
      </c>
      <c r="D160" s="226" t="s">
        <v>197</v>
      </c>
      <c r="E160" s="227" t="s">
        <v>435</v>
      </c>
      <c r="F160" s="228" t="s">
        <v>436</v>
      </c>
      <c r="G160" s="229" t="s">
        <v>339</v>
      </c>
      <c r="H160" s="230">
        <v>38.850000000000001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581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582</v>
      </c>
      <c r="G161" s="245"/>
      <c r="H161" s="248">
        <v>38.850000000000001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12" customFormat="1" ht="22.8" customHeight="1">
      <c r="A162" s="12"/>
      <c r="B162" s="210"/>
      <c r="C162" s="211"/>
      <c r="D162" s="212" t="s">
        <v>78</v>
      </c>
      <c r="E162" s="224" t="s">
        <v>439</v>
      </c>
      <c r="F162" s="224" t="s">
        <v>440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87</v>
      </c>
      <c r="AT162" s="222" t="s">
        <v>78</v>
      </c>
      <c r="AU162" s="222" t="s">
        <v>87</v>
      </c>
      <c r="AY162" s="221" t="s">
        <v>194</v>
      </c>
      <c r="BK162" s="223">
        <f>BK163</f>
        <v>0</v>
      </c>
    </row>
    <row r="163" s="2" customFormat="1" ht="37.8" customHeight="1">
      <c r="A163" s="38"/>
      <c r="B163" s="39"/>
      <c r="C163" s="226" t="s">
        <v>250</v>
      </c>
      <c r="D163" s="226" t="s">
        <v>197</v>
      </c>
      <c r="E163" s="227" t="s">
        <v>442</v>
      </c>
      <c r="F163" s="228" t="s">
        <v>443</v>
      </c>
      <c r="G163" s="229" t="s">
        <v>339</v>
      </c>
      <c r="H163" s="230">
        <v>99.602999999999994</v>
      </c>
      <c r="I163" s="231"/>
      <c r="J163" s="232">
        <f>ROUND(I163*H163,2)</f>
        <v>0</v>
      </c>
      <c r="K163" s="228" t="s">
        <v>306</v>
      </c>
      <c r="L163" s="44"/>
      <c r="M163" s="289" t="s">
        <v>1</v>
      </c>
      <c r="N163" s="290" t="s">
        <v>44</v>
      </c>
      <c r="O163" s="291"/>
      <c r="P163" s="292">
        <f>O163*H163</f>
        <v>0</v>
      </c>
      <c r="Q163" s="292">
        <v>0</v>
      </c>
      <c r="R163" s="292">
        <f>Q163*H163</f>
        <v>0</v>
      </c>
      <c r="S163" s="292">
        <v>0</v>
      </c>
      <c r="T163" s="29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583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RoFozrYbHnFvafS3HLXVDSWz+eKCISUlcztY4yr33E4vwPDO6ka7fnaZA+9bZlo+OtXHmOaeVZkWNPUP1K/LeA==" hashValue="ZJ4NiBdfvLQJnF5TcWXJ3/Fr5S8NBHEK8MpapttMicP8a5FoQpsoZefuvMDlJx5zEN5MWtzLNlaGjKUvIMzrVQ==" algorithmName="SHA-512" password="CC35"/>
  <autoFilter ref="C125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584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293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ROUND((SUM(BE126:BE232)),  2)</f>
        <v>0</v>
      </c>
      <c r="G35" s="38"/>
      <c r="H35" s="38"/>
      <c r="I35" s="164">
        <v>0.20999999999999999</v>
      </c>
      <c r="J35" s="163">
        <f>ROUND(((SUM(BE126:BE232))*I35),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ROUND((SUM(BF126:BF232)),  2)</f>
        <v>0</v>
      </c>
      <c r="G36" s="38"/>
      <c r="H36" s="38"/>
      <c r="I36" s="164">
        <v>0.14999999999999999</v>
      </c>
      <c r="J36" s="163">
        <f>ROUND(((SUM(BF126:BF232))*I36),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ROUND((SUM(BG126:BG232)),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ROUND((SUM(BH126:BH232)),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ROUND((SUM(BI126:BI232)),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102.1.A - Chodník ul. Rantířovská - část 2.1 - chodník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296</v>
      </c>
      <c r="E101" s="196"/>
      <c r="F101" s="196"/>
      <c r="G101" s="196"/>
      <c r="H101" s="196"/>
      <c r="I101" s="196"/>
      <c r="J101" s="197">
        <f>J174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297</v>
      </c>
      <c r="E102" s="196"/>
      <c r="F102" s="196"/>
      <c r="G102" s="196"/>
      <c r="H102" s="196"/>
      <c r="I102" s="196"/>
      <c r="J102" s="197">
        <f>J198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298</v>
      </c>
      <c r="E103" s="196"/>
      <c r="F103" s="196"/>
      <c r="G103" s="196"/>
      <c r="H103" s="196"/>
      <c r="I103" s="196"/>
      <c r="J103" s="197">
        <f>J222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299</v>
      </c>
      <c r="E104" s="196"/>
      <c r="F104" s="196"/>
      <c r="G104" s="196"/>
      <c r="H104" s="196"/>
      <c r="I104" s="196"/>
      <c r="J104" s="197">
        <f>J231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Vodovod a kanalizace ul. Rantířovská, Jihlava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165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547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548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102.1.A - Chodník ul. Rantířovská - část 2.1 - chodník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Jihlava</v>
      </c>
      <c r="G120" s="40"/>
      <c r="H120" s="40"/>
      <c r="I120" s="32" t="s">
        <v>22</v>
      </c>
      <c r="J120" s="79" t="str">
        <f>IF(J14="","",J14)</f>
        <v>8. 11. 2023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Statutární město Jihlava</v>
      </c>
      <c r="G122" s="40"/>
      <c r="H122" s="40"/>
      <c r="I122" s="32" t="s">
        <v>32</v>
      </c>
      <c r="J122" s="36" t="str">
        <f>E23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37</v>
      </c>
      <c r="J123" s="36" t="str">
        <f>E26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179</v>
      </c>
      <c r="D125" s="202" t="s">
        <v>64</v>
      </c>
      <c r="E125" s="202" t="s">
        <v>60</v>
      </c>
      <c r="F125" s="202" t="s">
        <v>61</v>
      </c>
      <c r="G125" s="202" t="s">
        <v>180</v>
      </c>
      <c r="H125" s="202" t="s">
        <v>181</v>
      </c>
      <c r="I125" s="202" t="s">
        <v>182</v>
      </c>
      <c r="J125" s="202" t="s">
        <v>169</v>
      </c>
      <c r="K125" s="203" t="s">
        <v>183</v>
      </c>
      <c r="L125" s="204"/>
      <c r="M125" s="100" t="s">
        <v>1</v>
      </c>
      <c r="N125" s="101" t="s">
        <v>43</v>
      </c>
      <c r="O125" s="101" t="s">
        <v>184</v>
      </c>
      <c r="P125" s="101" t="s">
        <v>185</v>
      </c>
      <c r="Q125" s="101" t="s">
        <v>186</v>
      </c>
      <c r="R125" s="101" t="s">
        <v>187</v>
      </c>
      <c r="S125" s="101" t="s">
        <v>188</v>
      </c>
      <c r="T125" s="102" t="s">
        <v>189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190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334.22820739999997</v>
      </c>
      <c r="S126" s="104"/>
      <c r="T126" s="208">
        <f>T127</f>
        <v>61.545000000000002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171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300</v>
      </c>
      <c r="F127" s="213" t="s">
        <v>301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P128+P174+P198+P222+P231</f>
        <v>0</v>
      </c>
      <c r="Q127" s="218"/>
      <c r="R127" s="219">
        <f>R128+R174+R198+R222+R231</f>
        <v>334.22820739999997</v>
      </c>
      <c r="S127" s="218"/>
      <c r="T127" s="220">
        <f>T128+T174+T198+T222+T231</f>
        <v>61.545000000000002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79</v>
      </c>
      <c r="AY127" s="221" t="s">
        <v>194</v>
      </c>
      <c r="BK127" s="223">
        <f>BK128+BK174+BK198+BK222+BK231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87</v>
      </c>
      <c r="F128" s="224" t="s">
        <v>302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SUM(P129:P173)</f>
        <v>0</v>
      </c>
      <c r="Q128" s="218"/>
      <c r="R128" s="219">
        <f>SUM(R129:R173)</f>
        <v>0.0057499999999999999</v>
      </c>
      <c r="S128" s="218"/>
      <c r="T128" s="220">
        <f>SUM(T129:T173)</f>
        <v>33.073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87</v>
      </c>
      <c r="AY128" s="221" t="s">
        <v>194</v>
      </c>
      <c r="BK128" s="223">
        <f>SUM(BK129:BK173)</f>
        <v>0</v>
      </c>
    </row>
    <row r="129" s="2" customFormat="1" ht="33" customHeight="1">
      <c r="A129" s="38"/>
      <c r="B129" s="39"/>
      <c r="C129" s="226" t="s">
        <v>87</v>
      </c>
      <c r="D129" s="226" t="s">
        <v>197</v>
      </c>
      <c r="E129" s="227" t="s">
        <v>585</v>
      </c>
      <c r="F129" s="228" t="s">
        <v>586</v>
      </c>
      <c r="G129" s="229" t="s">
        <v>364</v>
      </c>
      <c r="H129" s="230">
        <v>2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587</v>
      </c>
    </row>
    <row r="130" s="2" customFormat="1" ht="37.8" customHeight="1">
      <c r="A130" s="38"/>
      <c r="B130" s="39"/>
      <c r="C130" s="226" t="s">
        <v>89</v>
      </c>
      <c r="D130" s="226" t="s">
        <v>197</v>
      </c>
      <c r="E130" s="227" t="s">
        <v>588</v>
      </c>
      <c r="F130" s="228" t="s">
        <v>589</v>
      </c>
      <c r="G130" s="229" t="s">
        <v>364</v>
      </c>
      <c r="H130" s="230">
        <v>19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590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383</v>
      </c>
      <c r="G131" s="245"/>
      <c r="H131" s="248">
        <v>19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87</v>
      </c>
      <c r="AY131" s="254" t="s">
        <v>194</v>
      </c>
    </row>
    <row r="132" s="2" customFormat="1" ht="24.15" customHeight="1">
      <c r="A132" s="38"/>
      <c r="B132" s="39"/>
      <c r="C132" s="226" t="s">
        <v>210</v>
      </c>
      <c r="D132" s="226" t="s">
        <v>197</v>
      </c>
      <c r="E132" s="227" t="s">
        <v>591</v>
      </c>
      <c r="F132" s="228" t="s">
        <v>592</v>
      </c>
      <c r="G132" s="229" t="s">
        <v>364</v>
      </c>
      <c r="H132" s="230">
        <v>19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593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383</v>
      </c>
      <c r="G133" s="245"/>
      <c r="H133" s="248">
        <v>19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2" customFormat="1" ht="24.15" customHeight="1">
      <c r="A134" s="38"/>
      <c r="B134" s="39"/>
      <c r="C134" s="226" t="s">
        <v>222</v>
      </c>
      <c r="D134" s="226" t="s">
        <v>197</v>
      </c>
      <c r="E134" s="227" t="s">
        <v>594</v>
      </c>
      <c r="F134" s="228" t="s">
        <v>595</v>
      </c>
      <c r="G134" s="229" t="s">
        <v>364</v>
      </c>
      <c r="H134" s="230">
        <v>2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596</v>
      </c>
    </row>
    <row r="135" s="2" customFormat="1" ht="55.5" customHeight="1">
      <c r="A135" s="38"/>
      <c r="B135" s="39"/>
      <c r="C135" s="226" t="s">
        <v>193</v>
      </c>
      <c r="D135" s="226" t="s">
        <v>197</v>
      </c>
      <c r="E135" s="227" t="s">
        <v>597</v>
      </c>
      <c r="F135" s="228" t="s">
        <v>598</v>
      </c>
      <c r="G135" s="229" t="s">
        <v>305</v>
      </c>
      <c r="H135" s="230">
        <v>3.5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0.47999999999999998</v>
      </c>
      <c r="T135" s="236">
        <f>S135*H135</f>
        <v>1.6799999999999999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599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600</v>
      </c>
      <c r="G136" s="245"/>
      <c r="H136" s="248">
        <v>3.5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66.75" customHeight="1">
      <c r="A137" s="38"/>
      <c r="B137" s="39"/>
      <c r="C137" s="226" t="s">
        <v>233</v>
      </c>
      <c r="D137" s="226" t="s">
        <v>197</v>
      </c>
      <c r="E137" s="227" t="s">
        <v>550</v>
      </c>
      <c r="F137" s="228" t="s">
        <v>551</v>
      </c>
      <c r="G137" s="229" t="s">
        <v>305</v>
      </c>
      <c r="H137" s="230">
        <v>41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0.29499999999999998</v>
      </c>
      <c r="T137" s="236">
        <f>S137*H137</f>
        <v>12.094999999999999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601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602</v>
      </c>
      <c r="G138" s="245"/>
      <c r="H138" s="248">
        <v>41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79</v>
      </c>
      <c r="AY138" s="254" t="s">
        <v>194</v>
      </c>
    </row>
    <row r="139" s="14" customFormat="1">
      <c r="A139" s="14"/>
      <c r="B139" s="255"/>
      <c r="C139" s="256"/>
      <c r="D139" s="239" t="s">
        <v>219</v>
      </c>
      <c r="E139" s="257" t="s">
        <v>1</v>
      </c>
      <c r="F139" s="258" t="s">
        <v>221</v>
      </c>
      <c r="G139" s="256"/>
      <c r="H139" s="259">
        <v>41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219</v>
      </c>
      <c r="AU139" s="265" t="s">
        <v>89</v>
      </c>
      <c r="AV139" s="14" t="s">
        <v>222</v>
      </c>
      <c r="AW139" s="14" t="s">
        <v>36</v>
      </c>
      <c r="AX139" s="14" t="s">
        <v>87</v>
      </c>
      <c r="AY139" s="265" t="s">
        <v>194</v>
      </c>
    </row>
    <row r="140" s="2" customFormat="1" ht="66.75" customHeight="1">
      <c r="A140" s="38"/>
      <c r="B140" s="39"/>
      <c r="C140" s="226" t="s">
        <v>238</v>
      </c>
      <c r="D140" s="226" t="s">
        <v>197</v>
      </c>
      <c r="E140" s="227" t="s">
        <v>603</v>
      </c>
      <c r="F140" s="228" t="s">
        <v>604</v>
      </c>
      <c r="G140" s="229" t="s">
        <v>305</v>
      </c>
      <c r="H140" s="230">
        <v>15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0.22</v>
      </c>
      <c r="T140" s="236">
        <f>S140*H140</f>
        <v>3.2999999999999998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605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606</v>
      </c>
      <c r="G141" s="245"/>
      <c r="H141" s="248">
        <v>15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44.25" customHeight="1">
      <c r="A142" s="38"/>
      <c r="B142" s="39"/>
      <c r="C142" s="226" t="s">
        <v>607</v>
      </c>
      <c r="D142" s="226" t="s">
        <v>197</v>
      </c>
      <c r="E142" s="227" t="s">
        <v>608</v>
      </c>
      <c r="F142" s="228" t="s">
        <v>609</v>
      </c>
      <c r="G142" s="229" t="s">
        <v>305</v>
      </c>
      <c r="H142" s="230">
        <v>9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3.0000000000000001E-05</v>
      </c>
      <c r="R142" s="235">
        <f>Q142*H142</f>
        <v>0.00027</v>
      </c>
      <c r="S142" s="235">
        <v>0.091999999999999998</v>
      </c>
      <c r="T142" s="236">
        <f>S142*H142</f>
        <v>0.82799999999999996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610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611</v>
      </c>
      <c r="G143" s="245"/>
      <c r="H143" s="248">
        <v>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49.05" customHeight="1">
      <c r="A144" s="38"/>
      <c r="B144" s="39"/>
      <c r="C144" s="226" t="s">
        <v>245</v>
      </c>
      <c r="D144" s="226" t="s">
        <v>197</v>
      </c>
      <c r="E144" s="227" t="s">
        <v>313</v>
      </c>
      <c r="F144" s="228" t="s">
        <v>314</v>
      </c>
      <c r="G144" s="229" t="s">
        <v>315</v>
      </c>
      <c r="H144" s="230">
        <v>74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0.20499999999999999</v>
      </c>
      <c r="T144" s="236">
        <f>S144*H144</f>
        <v>15.17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612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613</v>
      </c>
      <c r="G145" s="245"/>
      <c r="H145" s="248">
        <v>65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79</v>
      </c>
      <c r="AY145" s="254" t="s">
        <v>194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614</v>
      </c>
      <c r="G146" s="245"/>
      <c r="H146" s="248">
        <v>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79</v>
      </c>
      <c r="AY146" s="254" t="s">
        <v>194</v>
      </c>
    </row>
    <row r="147" s="14" customFormat="1">
      <c r="A147" s="14"/>
      <c r="B147" s="255"/>
      <c r="C147" s="256"/>
      <c r="D147" s="239" t="s">
        <v>219</v>
      </c>
      <c r="E147" s="257" t="s">
        <v>1</v>
      </c>
      <c r="F147" s="258" t="s">
        <v>221</v>
      </c>
      <c r="G147" s="256"/>
      <c r="H147" s="259">
        <v>74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219</v>
      </c>
      <c r="AU147" s="265" t="s">
        <v>89</v>
      </c>
      <c r="AV147" s="14" t="s">
        <v>222</v>
      </c>
      <c r="AW147" s="14" t="s">
        <v>36</v>
      </c>
      <c r="AX147" s="14" t="s">
        <v>87</v>
      </c>
      <c r="AY147" s="265" t="s">
        <v>194</v>
      </c>
    </row>
    <row r="148" s="2" customFormat="1" ht="24.15" customHeight="1">
      <c r="A148" s="38"/>
      <c r="B148" s="39"/>
      <c r="C148" s="226" t="s">
        <v>250</v>
      </c>
      <c r="D148" s="226" t="s">
        <v>197</v>
      </c>
      <c r="E148" s="227" t="s">
        <v>615</v>
      </c>
      <c r="F148" s="228" t="s">
        <v>616</v>
      </c>
      <c r="G148" s="229" t="s">
        <v>305</v>
      </c>
      <c r="H148" s="230">
        <v>350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617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618</v>
      </c>
      <c r="G149" s="245"/>
      <c r="H149" s="248">
        <v>350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87</v>
      </c>
      <c r="AY149" s="254" t="s">
        <v>194</v>
      </c>
    </row>
    <row r="150" s="2" customFormat="1" ht="33" customHeight="1">
      <c r="A150" s="38"/>
      <c r="B150" s="39"/>
      <c r="C150" s="226" t="s">
        <v>261</v>
      </c>
      <c r="D150" s="226" t="s">
        <v>197</v>
      </c>
      <c r="E150" s="227" t="s">
        <v>320</v>
      </c>
      <c r="F150" s="228" t="s">
        <v>321</v>
      </c>
      <c r="G150" s="229" t="s">
        <v>322</v>
      </c>
      <c r="H150" s="230">
        <v>47.350000000000001</v>
      </c>
      <c r="I150" s="231"/>
      <c r="J150" s="232">
        <f>ROUND(I150*H150,2)</f>
        <v>0</v>
      </c>
      <c r="K150" s="228" t="s">
        <v>306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222</v>
      </c>
      <c r="AT150" s="237" t="s">
        <v>197</v>
      </c>
      <c r="AU150" s="237" t="s">
        <v>89</v>
      </c>
      <c r="AY150" s="17" t="s">
        <v>194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87</v>
      </c>
      <c r="BK150" s="238">
        <f>ROUND(I150*H150,2)</f>
        <v>0</v>
      </c>
      <c r="BL150" s="17" t="s">
        <v>222</v>
      </c>
      <c r="BM150" s="237" t="s">
        <v>619</v>
      </c>
    </row>
    <row r="151" s="13" customFormat="1">
      <c r="A151" s="13"/>
      <c r="B151" s="244"/>
      <c r="C151" s="245"/>
      <c r="D151" s="239" t="s">
        <v>219</v>
      </c>
      <c r="E151" s="246" t="s">
        <v>1</v>
      </c>
      <c r="F151" s="247" t="s">
        <v>620</v>
      </c>
      <c r="G151" s="245"/>
      <c r="H151" s="248">
        <v>47.350000000000001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219</v>
      </c>
      <c r="AU151" s="254" t="s">
        <v>89</v>
      </c>
      <c r="AV151" s="13" t="s">
        <v>89</v>
      </c>
      <c r="AW151" s="13" t="s">
        <v>36</v>
      </c>
      <c r="AX151" s="13" t="s">
        <v>87</v>
      </c>
      <c r="AY151" s="254" t="s">
        <v>194</v>
      </c>
    </row>
    <row r="152" s="2" customFormat="1" ht="37.8" customHeight="1">
      <c r="A152" s="38"/>
      <c r="B152" s="39"/>
      <c r="C152" s="226" t="s">
        <v>268</v>
      </c>
      <c r="D152" s="226" t="s">
        <v>197</v>
      </c>
      <c r="E152" s="227" t="s">
        <v>621</v>
      </c>
      <c r="F152" s="228" t="s">
        <v>622</v>
      </c>
      <c r="G152" s="229" t="s">
        <v>322</v>
      </c>
      <c r="H152" s="230">
        <v>40.799999999999997</v>
      </c>
      <c r="I152" s="231"/>
      <c r="J152" s="232">
        <f>ROUND(I152*H152,2)</f>
        <v>0</v>
      </c>
      <c r="K152" s="228" t="s">
        <v>306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222</v>
      </c>
      <c r="AT152" s="237" t="s">
        <v>197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222</v>
      </c>
      <c r="BM152" s="237" t="s">
        <v>623</v>
      </c>
    </row>
    <row r="153" s="13" customFormat="1">
      <c r="A153" s="13"/>
      <c r="B153" s="244"/>
      <c r="C153" s="245"/>
      <c r="D153" s="239" t="s">
        <v>219</v>
      </c>
      <c r="E153" s="246" t="s">
        <v>1</v>
      </c>
      <c r="F153" s="247" t="s">
        <v>624</v>
      </c>
      <c r="G153" s="245"/>
      <c r="H153" s="248">
        <v>40.799999999999997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219</v>
      </c>
      <c r="AU153" s="254" t="s">
        <v>89</v>
      </c>
      <c r="AV153" s="13" t="s">
        <v>89</v>
      </c>
      <c r="AW153" s="13" t="s">
        <v>36</v>
      </c>
      <c r="AX153" s="13" t="s">
        <v>87</v>
      </c>
      <c r="AY153" s="254" t="s">
        <v>194</v>
      </c>
    </row>
    <row r="154" s="2" customFormat="1" ht="44.25" customHeight="1">
      <c r="A154" s="38"/>
      <c r="B154" s="39"/>
      <c r="C154" s="226" t="s">
        <v>274</v>
      </c>
      <c r="D154" s="226" t="s">
        <v>197</v>
      </c>
      <c r="E154" s="227" t="s">
        <v>625</v>
      </c>
      <c r="F154" s="228" t="s">
        <v>626</v>
      </c>
      <c r="G154" s="229" t="s">
        <v>364</v>
      </c>
      <c r="H154" s="230">
        <v>2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627</v>
      </c>
    </row>
    <row r="155" s="2" customFormat="1" ht="44.25" customHeight="1">
      <c r="A155" s="38"/>
      <c r="B155" s="39"/>
      <c r="C155" s="226" t="s">
        <v>215</v>
      </c>
      <c r="D155" s="226" t="s">
        <v>197</v>
      </c>
      <c r="E155" s="227" t="s">
        <v>628</v>
      </c>
      <c r="F155" s="228" t="s">
        <v>629</v>
      </c>
      <c r="G155" s="229" t="s">
        <v>364</v>
      </c>
      <c r="H155" s="230">
        <v>19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630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383</v>
      </c>
      <c r="G156" s="245"/>
      <c r="H156" s="248">
        <v>19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2" customFormat="1" ht="62.7" customHeight="1">
      <c r="A157" s="38"/>
      <c r="B157" s="39"/>
      <c r="C157" s="226" t="s">
        <v>278</v>
      </c>
      <c r="D157" s="226" t="s">
        <v>197</v>
      </c>
      <c r="E157" s="227" t="s">
        <v>329</v>
      </c>
      <c r="F157" s="228" t="s">
        <v>330</v>
      </c>
      <c r="G157" s="229" t="s">
        <v>322</v>
      </c>
      <c r="H157" s="230">
        <v>40.799999999999997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631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632</v>
      </c>
      <c r="G158" s="245"/>
      <c r="H158" s="248">
        <v>40.799999999999997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2" customFormat="1" ht="44.25" customHeight="1">
      <c r="A159" s="38"/>
      <c r="B159" s="39"/>
      <c r="C159" s="226" t="s">
        <v>8</v>
      </c>
      <c r="D159" s="226" t="s">
        <v>197</v>
      </c>
      <c r="E159" s="227" t="s">
        <v>333</v>
      </c>
      <c r="F159" s="228" t="s">
        <v>334</v>
      </c>
      <c r="G159" s="229" t="s">
        <v>322</v>
      </c>
      <c r="H159" s="230">
        <v>88.150000000000006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633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634</v>
      </c>
      <c r="G160" s="245"/>
      <c r="H160" s="248">
        <v>88.150000000000006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87</v>
      </c>
      <c r="AY160" s="254" t="s">
        <v>194</v>
      </c>
    </row>
    <row r="161" s="2" customFormat="1" ht="24.15" customHeight="1">
      <c r="A161" s="38"/>
      <c r="B161" s="39"/>
      <c r="C161" s="226" t="s">
        <v>369</v>
      </c>
      <c r="D161" s="226" t="s">
        <v>197</v>
      </c>
      <c r="E161" s="227" t="s">
        <v>554</v>
      </c>
      <c r="F161" s="228" t="s">
        <v>555</v>
      </c>
      <c r="G161" s="229" t="s">
        <v>305</v>
      </c>
      <c r="H161" s="230">
        <v>370.5</v>
      </c>
      <c r="I161" s="231"/>
      <c r="J161" s="232">
        <f>ROUND(I161*H161,2)</f>
        <v>0</v>
      </c>
      <c r="K161" s="228" t="s">
        <v>306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222</v>
      </c>
      <c r="AT161" s="237" t="s">
        <v>197</v>
      </c>
      <c r="AU161" s="237" t="s">
        <v>89</v>
      </c>
      <c r="AY161" s="17" t="s">
        <v>194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87</v>
      </c>
      <c r="BK161" s="238">
        <f>ROUND(I161*H161,2)</f>
        <v>0</v>
      </c>
      <c r="BL161" s="17" t="s">
        <v>222</v>
      </c>
      <c r="BM161" s="237" t="s">
        <v>635</v>
      </c>
    </row>
    <row r="162" s="13" customFormat="1">
      <c r="A162" s="13"/>
      <c r="B162" s="244"/>
      <c r="C162" s="245"/>
      <c r="D162" s="239" t="s">
        <v>219</v>
      </c>
      <c r="E162" s="246" t="s">
        <v>1</v>
      </c>
      <c r="F162" s="247" t="s">
        <v>636</v>
      </c>
      <c r="G162" s="245"/>
      <c r="H162" s="248">
        <v>370.5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219</v>
      </c>
      <c r="AU162" s="254" t="s">
        <v>89</v>
      </c>
      <c r="AV162" s="13" t="s">
        <v>89</v>
      </c>
      <c r="AW162" s="13" t="s">
        <v>36</v>
      </c>
      <c r="AX162" s="13" t="s">
        <v>87</v>
      </c>
      <c r="AY162" s="254" t="s">
        <v>194</v>
      </c>
    </row>
    <row r="163" s="2" customFormat="1" ht="37.8" customHeight="1">
      <c r="A163" s="38"/>
      <c r="B163" s="39"/>
      <c r="C163" s="226" t="s">
        <v>373</v>
      </c>
      <c r="D163" s="226" t="s">
        <v>197</v>
      </c>
      <c r="E163" s="227" t="s">
        <v>637</v>
      </c>
      <c r="F163" s="228" t="s">
        <v>638</v>
      </c>
      <c r="G163" s="229" t="s">
        <v>305</v>
      </c>
      <c r="H163" s="230">
        <v>184</v>
      </c>
      <c r="I163" s="231"/>
      <c r="J163" s="232">
        <f>ROUND(I163*H163,2)</f>
        <v>0</v>
      </c>
      <c r="K163" s="228" t="s">
        <v>306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639</v>
      </c>
    </row>
    <row r="164" s="13" customFormat="1">
      <c r="A164" s="13"/>
      <c r="B164" s="244"/>
      <c r="C164" s="245"/>
      <c r="D164" s="239" t="s">
        <v>219</v>
      </c>
      <c r="E164" s="246" t="s">
        <v>1</v>
      </c>
      <c r="F164" s="247" t="s">
        <v>640</v>
      </c>
      <c r="G164" s="245"/>
      <c r="H164" s="248">
        <v>184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36</v>
      </c>
      <c r="AX164" s="13" t="s">
        <v>87</v>
      </c>
      <c r="AY164" s="254" t="s">
        <v>194</v>
      </c>
    </row>
    <row r="165" s="2" customFormat="1" ht="37.8" customHeight="1">
      <c r="A165" s="38"/>
      <c r="B165" s="39"/>
      <c r="C165" s="226" t="s">
        <v>378</v>
      </c>
      <c r="D165" s="226" t="s">
        <v>197</v>
      </c>
      <c r="E165" s="227" t="s">
        <v>641</v>
      </c>
      <c r="F165" s="228" t="s">
        <v>642</v>
      </c>
      <c r="G165" s="229" t="s">
        <v>305</v>
      </c>
      <c r="H165" s="230">
        <v>184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643</v>
      </c>
    </row>
    <row r="166" s="2" customFormat="1" ht="16.5" customHeight="1">
      <c r="A166" s="38"/>
      <c r="B166" s="39"/>
      <c r="C166" s="279" t="s">
        <v>383</v>
      </c>
      <c r="D166" s="279" t="s">
        <v>353</v>
      </c>
      <c r="E166" s="280" t="s">
        <v>354</v>
      </c>
      <c r="F166" s="281" t="s">
        <v>355</v>
      </c>
      <c r="G166" s="282" t="s">
        <v>356</v>
      </c>
      <c r="H166" s="283">
        <v>3.6800000000000002</v>
      </c>
      <c r="I166" s="284"/>
      <c r="J166" s="285">
        <f>ROUND(I166*H166,2)</f>
        <v>0</v>
      </c>
      <c r="K166" s="281" t="s">
        <v>306</v>
      </c>
      <c r="L166" s="286"/>
      <c r="M166" s="287" t="s">
        <v>1</v>
      </c>
      <c r="N166" s="288" t="s">
        <v>44</v>
      </c>
      <c r="O166" s="91"/>
      <c r="P166" s="235">
        <f>O166*H166</f>
        <v>0</v>
      </c>
      <c r="Q166" s="235">
        <v>0.001</v>
      </c>
      <c r="R166" s="235">
        <f>Q166*H166</f>
        <v>0.0036800000000000001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245</v>
      </c>
      <c r="AT166" s="237" t="s">
        <v>353</v>
      </c>
      <c r="AU166" s="237" t="s">
        <v>89</v>
      </c>
      <c r="AY166" s="17" t="s">
        <v>194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87</v>
      </c>
      <c r="BK166" s="238">
        <f>ROUND(I166*H166,2)</f>
        <v>0</v>
      </c>
      <c r="BL166" s="17" t="s">
        <v>222</v>
      </c>
      <c r="BM166" s="237" t="s">
        <v>644</v>
      </c>
    </row>
    <row r="167" s="13" customFormat="1">
      <c r="A167" s="13"/>
      <c r="B167" s="244"/>
      <c r="C167" s="245"/>
      <c r="D167" s="239" t="s">
        <v>219</v>
      </c>
      <c r="E167" s="246" t="s">
        <v>1</v>
      </c>
      <c r="F167" s="247" t="s">
        <v>645</v>
      </c>
      <c r="G167" s="245"/>
      <c r="H167" s="248">
        <v>184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219</v>
      </c>
      <c r="AU167" s="254" t="s">
        <v>89</v>
      </c>
      <c r="AV167" s="13" t="s">
        <v>89</v>
      </c>
      <c r="AW167" s="13" t="s">
        <v>36</v>
      </c>
      <c r="AX167" s="13" t="s">
        <v>87</v>
      </c>
      <c r="AY167" s="254" t="s">
        <v>194</v>
      </c>
    </row>
    <row r="168" s="13" customFormat="1">
      <c r="A168" s="13"/>
      <c r="B168" s="244"/>
      <c r="C168" s="245"/>
      <c r="D168" s="239" t="s">
        <v>219</v>
      </c>
      <c r="E168" s="245"/>
      <c r="F168" s="247" t="s">
        <v>646</v>
      </c>
      <c r="G168" s="245"/>
      <c r="H168" s="248">
        <v>3.6800000000000002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4</v>
      </c>
      <c r="AX168" s="13" t="s">
        <v>87</v>
      </c>
      <c r="AY168" s="254" t="s">
        <v>194</v>
      </c>
    </row>
    <row r="169" s="2" customFormat="1" ht="44.25" customHeight="1">
      <c r="A169" s="38"/>
      <c r="B169" s="39"/>
      <c r="C169" s="226" t="s">
        <v>389</v>
      </c>
      <c r="D169" s="226" t="s">
        <v>197</v>
      </c>
      <c r="E169" s="227" t="s">
        <v>647</v>
      </c>
      <c r="F169" s="228" t="s">
        <v>648</v>
      </c>
      <c r="G169" s="229" t="s">
        <v>364</v>
      </c>
      <c r="H169" s="230">
        <v>2</v>
      </c>
      <c r="I169" s="231"/>
      <c r="J169" s="232">
        <f>ROUND(I169*H169,2)</f>
        <v>0</v>
      </c>
      <c r="K169" s="228" t="s">
        <v>306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222</v>
      </c>
      <c r="AT169" s="237" t="s">
        <v>197</v>
      </c>
      <c r="AU169" s="237" t="s">
        <v>89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649</v>
      </c>
    </row>
    <row r="170" s="2" customFormat="1" ht="37.8" customHeight="1">
      <c r="A170" s="38"/>
      <c r="B170" s="39"/>
      <c r="C170" s="226" t="s">
        <v>7</v>
      </c>
      <c r="D170" s="226" t="s">
        <v>197</v>
      </c>
      <c r="E170" s="227" t="s">
        <v>650</v>
      </c>
      <c r="F170" s="228" t="s">
        <v>651</v>
      </c>
      <c r="G170" s="229" t="s">
        <v>364</v>
      </c>
      <c r="H170" s="230">
        <v>2</v>
      </c>
      <c r="I170" s="231"/>
      <c r="J170" s="232">
        <f>ROUND(I170*H170,2)</f>
        <v>0</v>
      </c>
      <c r="K170" s="228" t="s">
        <v>306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222</v>
      </c>
      <c r="AT170" s="237" t="s">
        <v>197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652</v>
      </c>
    </row>
    <row r="171" s="13" customFormat="1">
      <c r="A171" s="13"/>
      <c r="B171" s="244"/>
      <c r="C171" s="245"/>
      <c r="D171" s="239" t="s">
        <v>219</v>
      </c>
      <c r="E171" s="246" t="s">
        <v>1</v>
      </c>
      <c r="F171" s="247" t="s">
        <v>653</v>
      </c>
      <c r="G171" s="245"/>
      <c r="H171" s="248">
        <v>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219</v>
      </c>
      <c r="AU171" s="254" t="s">
        <v>89</v>
      </c>
      <c r="AV171" s="13" t="s">
        <v>89</v>
      </c>
      <c r="AW171" s="13" t="s">
        <v>36</v>
      </c>
      <c r="AX171" s="13" t="s">
        <v>87</v>
      </c>
      <c r="AY171" s="254" t="s">
        <v>194</v>
      </c>
    </row>
    <row r="172" s="2" customFormat="1" ht="33" customHeight="1">
      <c r="A172" s="38"/>
      <c r="B172" s="39"/>
      <c r="C172" s="226" t="s">
        <v>400</v>
      </c>
      <c r="D172" s="226" t="s">
        <v>197</v>
      </c>
      <c r="E172" s="227" t="s">
        <v>654</v>
      </c>
      <c r="F172" s="228" t="s">
        <v>655</v>
      </c>
      <c r="G172" s="229" t="s">
        <v>364</v>
      </c>
      <c r="H172" s="230">
        <v>2</v>
      </c>
      <c r="I172" s="231"/>
      <c r="J172" s="232">
        <f>ROUND(I172*H172,2)</f>
        <v>0</v>
      </c>
      <c r="K172" s="228" t="s">
        <v>306</v>
      </c>
      <c r="L172" s="44"/>
      <c r="M172" s="233" t="s">
        <v>1</v>
      </c>
      <c r="N172" s="234" t="s">
        <v>44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222</v>
      </c>
      <c r="AT172" s="237" t="s">
        <v>197</v>
      </c>
      <c r="AU172" s="237" t="s">
        <v>89</v>
      </c>
      <c r="AY172" s="17" t="s">
        <v>194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87</v>
      </c>
      <c r="BK172" s="238">
        <f>ROUND(I172*H172,2)</f>
        <v>0</v>
      </c>
      <c r="BL172" s="17" t="s">
        <v>222</v>
      </c>
      <c r="BM172" s="237" t="s">
        <v>656</v>
      </c>
    </row>
    <row r="173" s="2" customFormat="1" ht="37.8" customHeight="1">
      <c r="A173" s="38"/>
      <c r="B173" s="39"/>
      <c r="C173" s="226" t="s">
        <v>406</v>
      </c>
      <c r="D173" s="226" t="s">
        <v>197</v>
      </c>
      <c r="E173" s="227" t="s">
        <v>657</v>
      </c>
      <c r="F173" s="228" t="s">
        <v>658</v>
      </c>
      <c r="G173" s="229" t="s">
        <v>364</v>
      </c>
      <c r="H173" s="230">
        <v>2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0.00089999999999999998</v>
      </c>
      <c r="R173" s="235">
        <f>Q173*H173</f>
        <v>0.0018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659</v>
      </c>
    </row>
    <row r="174" s="12" customFormat="1" ht="22.8" customHeight="1">
      <c r="A174" s="12"/>
      <c r="B174" s="210"/>
      <c r="C174" s="211"/>
      <c r="D174" s="212" t="s">
        <v>78</v>
      </c>
      <c r="E174" s="224" t="s">
        <v>193</v>
      </c>
      <c r="F174" s="224" t="s">
        <v>377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SUM(P175:P197)</f>
        <v>0</v>
      </c>
      <c r="Q174" s="218"/>
      <c r="R174" s="219">
        <f>SUM(R175:R197)</f>
        <v>253.93843999999999</v>
      </c>
      <c r="S174" s="218"/>
      <c r="T174" s="220">
        <f>SUM(T175:T197)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87</v>
      </c>
      <c r="AT174" s="222" t="s">
        <v>78</v>
      </c>
      <c r="AU174" s="222" t="s">
        <v>87</v>
      </c>
      <c r="AY174" s="221" t="s">
        <v>194</v>
      </c>
      <c r="BK174" s="223">
        <f>SUM(BK175:BK197)</f>
        <v>0</v>
      </c>
    </row>
    <row r="175" s="2" customFormat="1" ht="33" customHeight="1">
      <c r="A175" s="38"/>
      <c r="B175" s="39"/>
      <c r="C175" s="226" t="s">
        <v>411</v>
      </c>
      <c r="D175" s="226" t="s">
        <v>197</v>
      </c>
      <c r="E175" s="227" t="s">
        <v>379</v>
      </c>
      <c r="F175" s="228" t="s">
        <v>380</v>
      </c>
      <c r="G175" s="229" t="s">
        <v>305</v>
      </c>
      <c r="H175" s="230">
        <v>640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0.23999999999999999</v>
      </c>
      <c r="R175" s="235">
        <f>Q175*H175</f>
        <v>153.59999999999999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660</v>
      </c>
    </row>
    <row r="176" s="13" customFormat="1">
      <c r="A176" s="13"/>
      <c r="B176" s="244"/>
      <c r="C176" s="245"/>
      <c r="D176" s="239" t="s">
        <v>219</v>
      </c>
      <c r="E176" s="246" t="s">
        <v>1</v>
      </c>
      <c r="F176" s="247" t="s">
        <v>661</v>
      </c>
      <c r="G176" s="245"/>
      <c r="H176" s="248">
        <v>640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219</v>
      </c>
      <c r="AU176" s="254" t="s">
        <v>89</v>
      </c>
      <c r="AV176" s="13" t="s">
        <v>89</v>
      </c>
      <c r="AW176" s="13" t="s">
        <v>36</v>
      </c>
      <c r="AX176" s="13" t="s">
        <v>87</v>
      </c>
      <c r="AY176" s="254" t="s">
        <v>194</v>
      </c>
    </row>
    <row r="177" s="2" customFormat="1" ht="33" customHeight="1">
      <c r="A177" s="38"/>
      <c r="B177" s="39"/>
      <c r="C177" s="226" t="s">
        <v>416</v>
      </c>
      <c r="D177" s="226" t="s">
        <v>197</v>
      </c>
      <c r="E177" s="227" t="s">
        <v>662</v>
      </c>
      <c r="F177" s="228" t="s">
        <v>663</v>
      </c>
      <c r="G177" s="229" t="s">
        <v>305</v>
      </c>
      <c r="H177" s="230">
        <v>50.5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0.57499999999999996</v>
      </c>
      <c r="R177" s="235">
        <f>Q177*H177</f>
        <v>29.037499999999998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664</v>
      </c>
    </row>
    <row r="178" s="13" customFormat="1">
      <c r="A178" s="13"/>
      <c r="B178" s="244"/>
      <c r="C178" s="245"/>
      <c r="D178" s="239" t="s">
        <v>219</v>
      </c>
      <c r="E178" s="246" t="s">
        <v>1</v>
      </c>
      <c r="F178" s="247" t="s">
        <v>665</v>
      </c>
      <c r="G178" s="245"/>
      <c r="H178" s="248">
        <v>32.5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36</v>
      </c>
      <c r="AX178" s="13" t="s">
        <v>79</v>
      </c>
      <c r="AY178" s="254" t="s">
        <v>194</v>
      </c>
    </row>
    <row r="179" s="13" customFormat="1">
      <c r="A179" s="13"/>
      <c r="B179" s="244"/>
      <c r="C179" s="245"/>
      <c r="D179" s="239" t="s">
        <v>219</v>
      </c>
      <c r="E179" s="246" t="s">
        <v>1</v>
      </c>
      <c r="F179" s="247" t="s">
        <v>666</v>
      </c>
      <c r="G179" s="245"/>
      <c r="H179" s="248">
        <v>18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219</v>
      </c>
      <c r="AU179" s="254" t="s">
        <v>89</v>
      </c>
      <c r="AV179" s="13" t="s">
        <v>89</v>
      </c>
      <c r="AW179" s="13" t="s">
        <v>36</v>
      </c>
      <c r="AX179" s="13" t="s">
        <v>79</v>
      </c>
      <c r="AY179" s="254" t="s">
        <v>194</v>
      </c>
    </row>
    <row r="180" s="14" customFormat="1">
      <c r="A180" s="14"/>
      <c r="B180" s="255"/>
      <c r="C180" s="256"/>
      <c r="D180" s="239" t="s">
        <v>219</v>
      </c>
      <c r="E180" s="257" t="s">
        <v>1</v>
      </c>
      <c r="F180" s="258" t="s">
        <v>221</v>
      </c>
      <c r="G180" s="256"/>
      <c r="H180" s="259">
        <v>50.5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219</v>
      </c>
      <c r="AU180" s="265" t="s">
        <v>89</v>
      </c>
      <c r="AV180" s="14" t="s">
        <v>222</v>
      </c>
      <c r="AW180" s="14" t="s">
        <v>36</v>
      </c>
      <c r="AX180" s="14" t="s">
        <v>87</v>
      </c>
      <c r="AY180" s="265" t="s">
        <v>194</v>
      </c>
    </row>
    <row r="181" s="2" customFormat="1" ht="24.15" customHeight="1">
      <c r="A181" s="38"/>
      <c r="B181" s="39"/>
      <c r="C181" s="226" t="s">
        <v>667</v>
      </c>
      <c r="D181" s="226" t="s">
        <v>197</v>
      </c>
      <c r="E181" s="227" t="s">
        <v>668</v>
      </c>
      <c r="F181" s="228" t="s">
        <v>669</v>
      </c>
      <c r="G181" s="229" t="s">
        <v>305</v>
      </c>
      <c r="H181" s="230">
        <v>9</v>
      </c>
      <c r="I181" s="231"/>
      <c r="J181" s="232">
        <f>ROUND(I181*H181,2)</f>
        <v>0</v>
      </c>
      <c r="K181" s="228" t="s">
        <v>306</v>
      </c>
      <c r="L181" s="44"/>
      <c r="M181" s="233" t="s">
        <v>1</v>
      </c>
      <c r="N181" s="234" t="s">
        <v>44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222</v>
      </c>
      <c r="AT181" s="237" t="s">
        <v>197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670</v>
      </c>
    </row>
    <row r="182" s="2" customFormat="1">
      <c r="A182" s="38"/>
      <c r="B182" s="39"/>
      <c r="C182" s="40"/>
      <c r="D182" s="239" t="s">
        <v>204</v>
      </c>
      <c r="E182" s="40"/>
      <c r="F182" s="240" t="s">
        <v>671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204</v>
      </c>
      <c r="AU182" s="17" t="s">
        <v>89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611</v>
      </c>
      <c r="G183" s="245"/>
      <c r="H183" s="248">
        <v>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87</v>
      </c>
      <c r="AY183" s="254" t="s">
        <v>194</v>
      </c>
    </row>
    <row r="184" s="2" customFormat="1" ht="44.25" customHeight="1">
      <c r="A184" s="38"/>
      <c r="B184" s="39"/>
      <c r="C184" s="226" t="s">
        <v>672</v>
      </c>
      <c r="D184" s="226" t="s">
        <v>197</v>
      </c>
      <c r="E184" s="227" t="s">
        <v>673</v>
      </c>
      <c r="F184" s="228" t="s">
        <v>674</v>
      </c>
      <c r="G184" s="229" t="s">
        <v>305</v>
      </c>
      <c r="H184" s="230">
        <v>9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675</v>
      </c>
    </row>
    <row r="185" s="13" customFormat="1">
      <c r="A185" s="13"/>
      <c r="B185" s="244"/>
      <c r="C185" s="245"/>
      <c r="D185" s="239" t="s">
        <v>219</v>
      </c>
      <c r="E185" s="246" t="s">
        <v>1</v>
      </c>
      <c r="F185" s="247" t="s">
        <v>611</v>
      </c>
      <c r="G185" s="245"/>
      <c r="H185" s="248">
        <v>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219</v>
      </c>
      <c r="AU185" s="254" t="s">
        <v>89</v>
      </c>
      <c r="AV185" s="13" t="s">
        <v>89</v>
      </c>
      <c r="AW185" s="13" t="s">
        <v>36</v>
      </c>
      <c r="AX185" s="13" t="s">
        <v>87</v>
      </c>
      <c r="AY185" s="254" t="s">
        <v>194</v>
      </c>
    </row>
    <row r="186" s="2" customFormat="1" ht="78" customHeight="1">
      <c r="A186" s="38"/>
      <c r="B186" s="39"/>
      <c r="C186" s="226" t="s">
        <v>423</v>
      </c>
      <c r="D186" s="226" t="s">
        <v>197</v>
      </c>
      <c r="E186" s="227" t="s">
        <v>384</v>
      </c>
      <c r="F186" s="228" t="s">
        <v>385</v>
      </c>
      <c r="G186" s="229" t="s">
        <v>305</v>
      </c>
      <c r="H186" s="230">
        <v>320</v>
      </c>
      <c r="I186" s="231"/>
      <c r="J186" s="232">
        <f>ROUND(I186*H186,2)</f>
        <v>0</v>
      </c>
      <c r="K186" s="228" t="s">
        <v>306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0.089219999999999994</v>
      </c>
      <c r="R186" s="235">
        <f>Q186*H186</f>
        <v>28.550399999999996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222</v>
      </c>
      <c r="AT186" s="237" t="s">
        <v>197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676</v>
      </c>
    </row>
    <row r="187" s="13" customFormat="1">
      <c r="A187" s="13"/>
      <c r="B187" s="244"/>
      <c r="C187" s="245"/>
      <c r="D187" s="239" t="s">
        <v>219</v>
      </c>
      <c r="E187" s="246" t="s">
        <v>1</v>
      </c>
      <c r="F187" s="247" t="s">
        <v>677</v>
      </c>
      <c r="G187" s="245"/>
      <c r="H187" s="248">
        <v>314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219</v>
      </c>
      <c r="AU187" s="254" t="s">
        <v>89</v>
      </c>
      <c r="AV187" s="13" t="s">
        <v>89</v>
      </c>
      <c r="AW187" s="13" t="s">
        <v>36</v>
      </c>
      <c r="AX187" s="13" t="s">
        <v>79</v>
      </c>
      <c r="AY187" s="254" t="s">
        <v>194</v>
      </c>
    </row>
    <row r="188" s="13" customFormat="1">
      <c r="A188" s="13"/>
      <c r="B188" s="244"/>
      <c r="C188" s="245"/>
      <c r="D188" s="239" t="s">
        <v>219</v>
      </c>
      <c r="E188" s="246" t="s">
        <v>1</v>
      </c>
      <c r="F188" s="247" t="s">
        <v>678</v>
      </c>
      <c r="G188" s="245"/>
      <c r="H188" s="248">
        <v>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219</v>
      </c>
      <c r="AU188" s="254" t="s">
        <v>89</v>
      </c>
      <c r="AV188" s="13" t="s">
        <v>89</v>
      </c>
      <c r="AW188" s="13" t="s">
        <v>36</v>
      </c>
      <c r="AX188" s="13" t="s">
        <v>79</v>
      </c>
      <c r="AY188" s="254" t="s">
        <v>194</v>
      </c>
    </row>
    <row r="189" s="14" customFormat="1">
      <c r="A189" s="14"/>
      <c r="B189" s="255"/>
      <c r="C189" s="256"/>
      <c r="D189" s="239" t="s">
        <v>219</v>
      </c>
      <c r="E189" s="257" t="s">
        <v>1</v>
      </c>
      <c r="F189" s="258" t="s">
        <v>221</v>
      </c>
      <c r="G189" s="256"/>
      <c r="H189" s="259">
        <v>320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219</v>
      </c>
      <c r="AU189" s="265" t="s">
        <v>89</v>
      </c>
      <c r="AV189" s="14" t="s">
        <v>222</v>
      </c>
      <c r="AW189" s="14" t="s">
        <v>36</v>
      </c>
      <c r="AX189" s="14" t="s">
        <v>87</v>
      </c>
      <c r="AY189" s="265" t="s">
        <v>194</v>
      </c>
    </row>
    <row r="190" s="2" customFormat="1" ht="21.75" customHeight="1">
      <c r="A190" s="38"/>
      <c r="B190" s="39"/>
      <c r="C190" s="279" t="s">
        <v>429</v>
      </c>
      <c r="D190" s="279" t="s">
        <v>353</v>
      </c>
      <c r="E190" s="280" t="s">
        <v>390</v>
      </c>
      <c r="F190" s="281" t="s">
        <v>391</v>
      </c>
      <c r="G190" s="282" t="s">
        <v>305</v>
      </c>
      <c r="H190" s="283">
        <v>320.27999999999997</v>
      </c>
      <c r="I190" s="284"/>
      <c r="J190" s="285">
        <f>ROUND(I190*H190,2)</f>
        <v>0</v>
      </c>
      <c r="K190" s="281" t="s">
        <v>306</v>
      </c>
      <c r="L190" s="286"/>
      <c r="M190" s="287" t="s">
        <v>1</v>
      </c>
      <c r="N190" s="288" t="s">
        <v>44</v>
      </c>
      <c r="O190" s="91"/>
      <c r="P190" s="235">
        <f>O190*H190</f>
        <v>0</v>
      </c>
      <c r="Q190" s="235">
        <v>0.13100000000000001</v>
      </c>
      <c r="R190" s="235">
        <f>Q190*H190</f>
        <v>41.956679999999999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245</v>
      </c>
      <c r="AT190" s="237" t="s">
        <v>353</v>
      </c>
      <c r="AU190" s="237" t="s">
        <v>89</v>
      </c>
      <c r="AY190" s="17" t="s">
        <v>194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87</v>
      </c>
      <c r="BK190" s="238">
        <f>ROUND(I190*H190,2)</f>
        <v>0</v>
      </c>
      <c r="BL190" s="17" t="s">
        <v>222</v>
      </c>
      <c r="BM190" s="237" t="s">
        <v>679</v>
      </c>
    </row>
    <row r="191" s="2" customFormat="1">
      <c r="A191" s="38"/>
      <c r="B191" s="39"/>
      <c r="C191" s="40"/>
      <c r="D191" s="239" t="s">
        <v>204</v>
      </c>
      <c r="E191" s="40"/>
      <c r="F191" s="240" t="s">
        <v>393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204</v>
      </c>
      <c r="AU191" s="17" t="s">
        <v>89</v>
      </c>
    </row>
    <row r="192" s="13" customFormat="1">
      <c r="A192" s="13"/>
      <c r="B192" s="244"/>
      <c r="C192" s="245"/>
      <c r="D192" s="239" t="s">
        <v>219</v>
      </c>
      <c r="E192" s="246" t="s">
        <v>1</v>
      </c>
      <c r="F192" s="247" t="s">
        <v>680</v>
      </c>
      <c r="G192" s="245"/>
      <c r="H192" s="248">
        <v>314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219</v>
      </c>
      <c r="AU192" s="254" t="s">
        <v>89</v>
      </c>
      <c r="AV192" s="13" t="s">
        <v>89</v>
      </c>
      <c r="AW192" s="13" t="s">
        <v>36</v>
      </c>
      <c r="AX192" s="13" t="s">
        <v>87</v>
      </c>
      <c r="AY192" s="254" t="s">
        <v>194</v>
      </c>
    </row>
    <row r="193" s="13" customFormat="1">
      <c r="A193" s="13"/>
      <c r="B193" s="244"/>
      <c r="C193" s="245"/>
      <c r="D193" s="239" t="s">
        <v>219</v>
      </c>
      <c r="E193" s="245"/>
      <c r="F193" s="247" t="s">
        <v>681</v>
      </c>
      <c r="G193" s="245"/>
      <c r="H193" s="248">
        <v>320.27999999999997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219</v>
      </c>
      <c r="AU193" s="254" t="s">
        <v>89</v>
      </c>
      <c r="AV193" s="13" t="s">
        <v>89</v>
      </c>
      <c r="AW193" s="13" t="s">
        <v>4</v>
      </c>
      <c r="AX193" s="13" t="s">
        <v>87</v>
      </c>
      <c r="AY193" s="254" t="s">
        <v>194</v>
      </c>
    </row>
    <row r="194" s="2" customFormat="1" ht="24.15" customHeight="1">
      <c r="A194" s="38"/>
      <c r="B194" s="39"/>
      <c r="C194" s="279" t="s">
        <v>434</v>
      </c>
      <c r="D194" s="279" t="s">
        <v>353</v>
      </c>
      <c r="E194" s="280" t="s">
        <v>395</v>
      </c>
      <c r="F194" s="281" t="s">
        <v>396</v>
      </c>
      <c r="G194" s="282" t="s">
        <v>305</v>
      </c>
      <c r="H194" s="283">
        <v>6.0599999999999996</v>
      </c>
      <c r="I194" s="284"/>
      <c r="J194" s="285">
        <f>ROUND(I194*H194,2)</f>
        <v>0</v>
      </c>
      <c r="K194" s="281" t="s">
        <v>306</v>
      </c>
      <c r="L194" s="286"/>
      <c r="M194" s="287" t="s">
        <v>1</v>
      </c>
      <c r="N194" s="288" t="s">
        <v>44</v>
      </c>
      <c r="O194" s="91"/>
      <c r="P194" s="235">
        <f>O194*H194</f>
        <v>0</v>
      </c>
      <c r="Q194" s="235">
        <v>0.13100000000000001</v>
      </c>
      <c r="R194" s="235">
        <f>Q194*H194</f>
        <v>0.79386000000000001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245</v>
      </c>
      <c r="AT194" s="237" t="s">
        <v>353</v>
      </c>
      <c r="AU194" s="237" t="s">
        <v>89</v>
      </c>
      <c r="AY194" s="17" t="s">
        <v>194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87</v>
      </c>
      <c r="BK194" s="238">
        <f>ROUND(I194*H194,2)</f>
        <v>0</v>
      </c>
      <c r="BL194" s="17" t="s">
        <v>222</v>
      </c>
      <c r="BM194" s="237" t="s">
        <v>682</v>
      </c>
    </row>
    <row r="195" s="2" customFormat="1">
      <c r="A195" s="38"/>
      <c r="B195" s="39"/>
      <c r="C195" s="40"/>
      <c r="D195" s="239" t="s">
        <v>204</v>
      </c>
      <c r="E195" s="40"/>
      <c r="F195" s="240" t="s">
        <v>393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204</v>
      </c>
      <c r="AU195" s="17" t="s">
        <v>89</v>
      </c>
    </row>
    <row r="196" s="13" customFormat="1">
      <c r="A196" s="13"/>
      <c r="B196" s="244"/>
      <c r="C196" s="245"/>
      <c r="D196" s="239" t="s">
        <v>219</v>
      </c>
      <c r="E196" s="246" t="s">
        <v>1</v>
      </c>
      <c r="F196" s="247" t="s">
        <v>233</v>
      </c>
      <c r="G196" s="245"/>
      <c r="H196" s="248">
        <v>6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219</v>
      </c>
      <c r="AU196" s="254" t="s">
        <v>89</v>
      </c>
      <c r="AV196" s="13" t="s">
        <v>89</v>
      </c>
      <c r="AW196" s="13" t="s">
        <v>36</v>
      </c>
      <c r="AX196" s="13" t="s">
        <v>87</v>
      </c>
      <c r="AY196" s="254" t="s">
        <v>194</v>
      </c>
    </row>
    <row r="197" s="13" customFormat="1">
      <c r="A197" s="13"/>
      <c r="B197" s="244"/>
      <c r="C197" s="245"/>
      <c r="D197" s="239" t="s">
        <v>219</v>
      </c>
      <c r="E197" s="245"/>
      <c r="F197" s="247" t="s">
        <v>683</v>
      </c>
      <c r="G197" s="245"/>
      <c r="H197" s="248">
        <v>6.0599999999999996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219</v>
      </c>
      <c r="AU197" s="254" t="s">
        <v>89</v>
      </c>
      <c r="AV197" s="13" t="s">
        <v>89</v>
      </c>
      <c r="AW197" s="13" t="s">
        <v>4</v>
      </c>
      <c r="AX197" s="13" t="s">
        <v>87</v>
      </c>
      <c r="AY197" s="254" t="s">
        <v>194</v>
      </c>
    </row>
    <row r="198" s="12" customFormat="1" ht="22.8" customHeight="1">
      <c r="A198" s="12"/>
      <c r="B198" s="210"/>
      <c r="C198" s="211"/>
      <c r="D198" s="212" t="s">
        <v>78</v>
      </c>
      <c r="E198" s="224" t="s">
        <v>250</v>
      </c>
      <c r="F198" s="224" t="s">
        <v>399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SUM(P199:P221)</f>
        <v>0</v>
      </c>
      <c r="Q198" s="218"/>
      <c r="R198" s="219">
        <f>SUM(R199:R221)</f>
        <v>80.28401740000001</v>
      </c>
      <c r="S198" s="218"/>
      <c r="T198" s="220">
        <f>SUM(T199:T221)</f>
        <v>28.471999999999998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87</v>
      </c>
      <c r="AT198" s="222" t="s">
        <v>78</v>
      </c>
      <c r="AU198" s="222" t="s">
        <v>87</v>
      </c>
      <c r="AY198" s="221" t="s">
        <v>194</v>
      </c>
      <c r="BK198" s="223">
        <f>SUM(BK199:BK221)</f>
        <v>0</v>
      </c>
    </row>
    <row r="199" s="2" customFormat="1" ht="49.05" customHeight="1">
      <c r="A199" s="38"/>
      <c r="B199" s="39"/>
      <c r="C199" s="226" t="s">
        <v>312</v>
      </c>
      <c r="D199" s="226" t="s">
        <v>197</v>
      </c>
      <c r="E199" s="227" t="s">
        <v>684</v>
      </c>
      <c r="F199" s="228" t="s">
        <v>685</v>
      </c>
      <c r="G199" s="229" t="s">
        <v>315</v>
      </c>
      <c r="H199" s="230">
        <v>206</v>
      </c>
      <c r="I199" s="231"/>
      <c r="J199" s="232">
        <f>ROUND(I199*H199,2)</f>
        <v>0</v>
      </c>
      <c r="K199" s="228" t="s">
        <v>306</v>
      </c>
      <c r="L199" s="44"/>
      <c r="M199" s="233" t="s">
        <v>1</v>
      </c>
      <c r="N199" s="234" t="s">
        <v>44</v>
      </c>
      <c r="O199" s="91"/>
      <c r="P199" s="235">
        <f>O199*H199</f>
        <v>0</v>
      </c>
      <c r="Q199" s="235">
        <v>0.15540000000000001</v>
      </c>
      <c r="R199" s="235">
        <f>Q199*H199</f>
        <v>32.0124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222</v>
      </c>
      <c r="AT199" s="237" t="s">
        <v>197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222</v>
      </c>
      <c r="BM199" s="237" t="s">
        <v>686</v>
      </c>
    </row>
    <row r="200" s="13" customFormat="1">
      <c r="A200" s="13"/>
      <c r="B200" s="244"/>
      <c r="C200" s="245"/>
      <c r="D200" s="239" t="s">
        <v>219</v>
      </c>
      <c r="E200" s="246" t="s">
        <v>1</v>
      </c>
      <c r="F200" s="247" t="s">
        <v>687</v>
      </c>
      <c r="G200" s="245"/>
      <c r="H200" s="248">
        <v>169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219</v>
      </c>
      <c r="AU200" s="254" t="s">
        <v>89</v>
      </c>
      <c r="AV200" s="13" t="s">
        <v>89</v>
      </c>
      <c r="AW200" s="13" t="s">
        <v>36</v>
      </c>
      <c r="AX200" s="13" t="s">
        <v>79</v>
      </c>
      <c r="AY200" s="254" t="s">
        <v>194</v>
      </c>
    </row>
    <row r="201" s="13" customFormat="1">
      <c r="A201" s="13"/>
      <c r="B201" s="244"/>
      <c r="C201" s="245"/>
      <c r="D201" s="239" t="s">
        <v>219</v>
      </c>
      <c r="E201" s="246" t="s">
        <v>1</v>
      </c>
      <c r="F201" s="247" t="s">
        <v>688</v>
      </c>
      <c r="G201" s="245"/>
      <c r="H201" s="248">
        <v>26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219</v>
      </c>
      <c r="AU201" s="254" t="s">
        <v>89</v>
      </c>
      <c r="AV201" s="13" t="s">
        <v>89</v>
      </c>
      <c r="AW201" s="13" t="s">
        <v>36</v>
      </c>
      <c r="AX201" s="13" t="s">
        <v>79</v>
      </c>
      <c r="AY201" s="254" t="s">
        <v>194</v>
      </c>
    </row>
    <row r="202" s="13" customFormat="1">
      <c r="A202" s="13"/>
      <c r="B202" s="244"/>
      <c r="C202" s="245"/>
      <c r="D202" s="239" t="s">
        <v>219</v>
      </c>
      <c r="E202" s="246" t="s">
        <v>1</v>
      </c>
      <c r="F202" s="247" t="s">
        <v>689</v>
      </c>
      <c r="G202" s="245"/>
      <c r="H202" s="248">
        <v>11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219</v>
      </c>
      <c r="AU202" s="254" t="s">
        <v>89</v>
      </c>
      <c r="AV202" s="13" t="s">
        <v>89</v>
      </c>
      <c r="AW202" s="13" t="s">
        <v>36</v>
      </c>
      <c r="AX202" s="13" t="s">
        <v>79</v>
      </c>
      <c r="AY202" s="254" t="s">
        <v>194</v>
      </c>
    </row>
    <row r="203" s="14" customFormat="1">
      <c r="A203" s="14"/>
      <c r="B203" s="255"/>
      <c r="C203" s="256"/>
      <c r="D203" s="239" t="s">
        <v>219</v>
      </c>
      <c r="E203" s="257" t="s">
        <v>1</v>
      </c>
      <c r="F203" s="258" t="s">
        <v>221</v>
      </c>
      <c r="G203" s="256"/>
      <c r="H203" s="259">
        <v>206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219</v>
      </c>
      <c r="AU203" s="265" t="s">
        <v>89</v>
      </c>
      <c r="AV203" s="14" t="s">
        <v>222</v>
      </c>
      <c r="AW203" s="14" t="s">
        <v>36</v>
      </c>
      <c r="AX203" s="14" t="s">
        <v>87</v>
      </c>
      <c r="AY203" s="265" t="s">
        <v>194</v>
      </c>
    </row>
    <row r="204" s="2" customFormat="1" ht="16.5" customHeight="1">
      <c r="A204" s="38"/>
      <c r="B204" s="39"/>
      <c r="C204" s="279" t="s">
        <v>690</v>
      </c>
      <c r="D204" s="279" t="s">
        <v>353</v>
      </c>
      <c r="E204" s="280" t="s">
        <v>691</v>
      </c>
      <c r="F204" s="281" t="s">
        <v>692</v>
      </c>
      <c r="G204" s="282" t="s">
        <v>315</v>
      </c>
      <c r="H204" s="283">
        <v>172.38</v>
      </c>
      <c r="I204" s="284"/>
      <c r="J204" s="285">
        <f>ROUND(I204*H204,2)</f>
        <v>0</v>
      </c>
      <c r="K204" s="281" t="s">
        <v>306</v>
      </c>
      <c r="L204" s="286"/>
      <c r="M204" s="287" t="s">
        <v>1</v>
      </c>
      <c r="N204" s="288" t="s">
        <v>44</v>
      </c>
      <c r="O204" s="91"/>
      <c r="P204" s="235">
        <f>O204*H204</f>
        <v>0</v>
      </c>
      <c r="Q204" s="235">
        <v>0.080000000000000002</v>
      </c>
      <c r="R204" s="235">
        <f>Q204*H204</f>
        <v>13.7904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245</v>
      </c>
      <c r="AT204" s="237" t="s">
        <v>353</v>
      </c>
      <c r="AU204" s="237" t="s">
        <v>89</v>
      </c>
      <c r="AY204" s="17" t="s">
        <v>194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87</v>
      </c>
      <c r="BK204" s="238">
        <f>ROUND(I204*H204,2)</f>
        <v>0</v>
      </c>
      <c r="BL204" s="17" t="s">
        <v>222</v>
      </c>
      <c r="BM204" s="237" t="s">
        <v>693</v>
      </c>
    </row>
    <row r="205" s="13" customFormat="1">
      <c r="A205" s="13"/>
      <c r="B205" s="244"/>
      <c r="C205" s="245"/>
      <c r="D205" s="239" t="s">
        <v>219</v>
      </c>
      <c r="E205" s="246" t="s">
        <v>1</v>
      </c>
      <c r="F205" s="247" t="s">
        <v>694</v>
      </c>
      <c r="G205" s="245"/>
      <c r="H205" s="248">
        <v>169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219</v>
      </c>
      <c r="AU205" s="254" t="s">
        <v>89</v>
      </c>
      <c r="AV205" s="13" t="s">
        <v>89</v>
      </c>
      <c r="AW205" s="13" t="s">
        <v>36</v>
      </c>
      <c r="AX205" s="13" t="s">
        <v>87</v>
      </c>
      <c r="AY205" s="254" t="s">
        <v>194</v>
      </c>
    </row>
    <row r="206" s="13" customFormat="1">
      <c r="A206" s="13"/>
      <c r="B206" s="244"/>
      <c r="C206" s="245"/>
      <c r="D206" s="239" t="s">
        <v>219</v>
      </c>
      <c r="E206" s="245"/>
      <c r="F206" s="247" t="s">
        <v>695</v>
      </c>
      <c r="G206" s="245"/>
      <c r="H206" s="248">
        <v>172.38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219</v>
      </c>
      <c r="AU206" s="254" t="s">
        <v>89</v>
      </c>
      <c r="AV206" s="13" t="s">
        <v>89</v>
      </c>
      <c r="AW206" s="13" t="s">
        <v>4</v>
      </c>
      <c r="AX206" s="13" t="s">
        <v>87</v>
      </c>
      <c r="AY206" s="254" t="s">
        <v>194</v>
      </c>
    </row>
    <row r="207" s="2" customFormat="1" ht="16.5" customHeight="1">
      <c r="A207" s="38"/>
      <c r="B207" s="39"/>
      <c r="C207" s="279" t="s">
        <v>696</v>
      </c>
      <c r="D207" s="279" t="s">
        <v>353</v>
      </c>
      <c r="E207" s="280" t="s">
        <v>697</v>
      </c>
      <c r="F207" s="281" t="s">
        <v>698</v>
      </c>
      <c r="G207" s="282" t="s">
        <v>315</v>
      </c>
      <c r="H207" s="283">
        <v>26.52</v>
      </c>
      <c r="I207" s="284"/>
      <c r="J207" s="285">
        <f>ROUND(I207*H207,2)</f>
        <v>0</v>
      </c>
      <c r="K207" s="281" t="s">
        <v>306</v>
      </c>
      <c r="L207" s="286"/>
      <c r="M207" s="287" t="s">
        <v>1</v>
      </c>
      <c r="N207" s="288" t="s">
        <v>44</v>
      </c>
      <c r="O207" s="91"/>
      <c r="P207" s="235">
        <f>O207*H207</f>
        <v>0</v>
      </c>
      <c r="Q207" s="235">
        <v>0.055</v>
      </c>
      <c r="R207" s="235">
        <f>Q207*H207</f>
        <v>1.4585999999999999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245</v>
      </c>
      <c r="AT207" s="237" t="s">
        <v>353</v>
      </c>
      <c r="AU207" s="237" t="s">
        <v>89</v>
      </c>
      <c r="AY207" s="17" t="s">
        <v>194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87</v>
      </c>
      <c r="BK207" s="238">
        <f>ROUND(I207*H207,2)</f>
        <v>0</v>
      </c>
      <c r="BL207" s="17" t="s">
        <v>222</v>
      </c>
      <c r="BM207" s="237" t="s">
        <v>699</v>
      </c>
    </row>
    <row r="208" s="13" customFormat="1">
      <c r="A208" s="13"/>
      <c r="B208" s="244"/>
      <c r="C208" s="245"/>
      <c r="D208" s="239" t="s">
        <v>219</v>
      </c>
      <c r="E208" s="245"/>
      <c r="F208" s="247" t="s">
        <v>700</v>
      </c>
      <c r="G208" s="245"/>
      <c r="H208" s="248">
        <v>26.52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219</v>
      </c>
      <c r="AU208" s="254" t="s">
        <v>89</v>
      </c>
      <c r="AV208" s="13" t="s">
        <v>89</v>
      </c>
      <c r="AW208" s="13" t="s">
        <v>4</v>
      </c>
      <c r="AX208" s="13" t="s">
        <v>87</v>
      </c>
      <c r="AY208" s="254" t="s">
        <v>194</v>
      </c>
    </row>
    <row r="209" s="2" customFormat="1" ht="24.15" customHeight="1">
      <c r="A209" s="38"/>
      <c r="B209" s="39"/>
      <c r="C209" s="279" t="s">
        <v>701</v>
      </c>
      <c r="D209" s="279" t="s">
        <v>353</v>
      </c>
      <c r="E209" s="280" t="s">
        <v>702</v>
      </c>
      <c r="F209" s="281" t="s">
        <v>703</v>
      </c>
      <c r="G209" s="282" t="s">
        <v>315</v>
      </c>
      <c r="H209" s="283">
        <v>11.220000000000001</v>
      </c>
      <c r="I209" s="284"/>
      <c r="J209" s="285">
        <f>ROUND(I209*H209,2)</f>
        <v>0</v>
      </c>
      <c r="K209" s="281" t="s">
        <v>306</v>
      </c>
      <c r="L209" s="286"/>
      <c r="M209" s="287" t="s">
        <v>1</v>
      </c>
      <c r="N209" s="288" t="s">
        <v>44</v>
      </c>
      <c r="O209" s="91"/>
      <c r="P209" s="235">
        <f>O209*H209</f>
        <v>0</v>
      </c>
      <c r="Q209" s="235">
        <v>0.065670000000000006</v>
      </c>
      <c r="R209" s="235">
        <f>Q209*H209</f>
        <v>0.73681740000000007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245</v>
      </c>
      <c r="AT209" s="237" t="s">
        <v>353</v>
      </c>
      <c r="AU209" s="237" t="s">
        <v>89</v>
      </c>
      <c r="AY209" s="17" t="s">
        <v>194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87</v>
      </c>
      <c r="BK209" s="238">
        <f>ROUND(I209*H209,2)</f>
        <v>0</v>
      </c>
      <c r="BL209" s="17" t="s">
        <v>222</v>
      </c>
      <c r="BM209" s="237" t="s">
        <v>704</v>
      </c>
    </row>
    <row r="210" s="13" customFormat="1">
      <c r="A210" s="13"/>
      <c r="B210" s="244"/>
      <c r="C210" s="245"/>
      <c r="D210" s="239" t="s">
        <v>219</v>
      </c>
      <c r="E210" s="245"/>
      <c r="F210" s="247" t="s">
        <v>705</v>
      </c>
      <c r="G210" s="245"/>
      <c r="H210" s="248">
        <v>11.220000000000001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219</v>
      </c>
      <c r="AU210" s="254" t="s">
        <v>89</v>
      </c>
      <c r="AV210" s="13" t="s">
        <v>89</v>
      </c>
      <c r="AW210" s="13" t="s">
        <v>4</v>
      </c>
      <c r="AX210" s="13" t="s">
        <v>87</v>
      </c>
      <c r="AY210" s="254" t="s">
        <v>194</v>
      </c>
    </row>
    <row r="211" s="2" customFormat="1" ht="49.05" customHeight="1">
      <c r="A211" s="38"/>
      <c r="B211" s="39"/>
      <c r="C211" s="226" t="s">
        <v>706</v>
      </c>
      <c r="D211" s="226" t="s">
        <v>197</v>
      </c>
      <c r="E211" s="227" t="s">
        <v>515</v>
      </c>
      <c r="F211" s="228" t="s">
        <v>516</v>
      </c>
      <c r="G211" s="229" t="s">
        <v>315</v>
      </c>
      <c r="H211" s="230">
        <v>184</v>
      </c>
      <c r="I211" s="231"/>
      <c r="J211" s="232">
        <f>ROUND(I211*H211,2)</f>
        <v>0</v>
      </c>
      <c r="K211" s="228" t="s">
        <v>306</v>
      </c>
      <c r="L211" s="44"/>
      <c r="M211" s="233" t="s">
        <v>1</v>
      </c>
      <c r="N211" s="234" t="s">
        <v>44</v>
      </c>
      <c r="O211" s="91"/>
      <c r="P211" s="235">
        <f>O211*H211</f>
        <v>0</v>
      </c>
      <c r="Q211" s="235">
        <v>0.1295</v>
      </c>
      <c r="R211" s="235">
        <f>Q211*H211</f>
        <v>23.827999999999999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222</v>
      </c>
      <c r="AT211" s="237" t="s">
        <v>197</v>
      </c>
      <c r="AU211" s="237" t="s">
        <v>89</v>
      </c>
      <c r="AY211" s="17" t="s">
        <v>194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87</v>
      </c>
      <c r="BK211" s="238">
        <f>ROUND(I211*H211,2)</f>
        <v>0</v>
      </c>
      <c r="BL211" s="17" t="s">
        <v>222</v>
      </c>
      <c r="BM211" s="237" t="s">
        <v>707</v>
      </c>
    </row>
    <row r="212" s="13" customFormat="1">
      <c r="A212" s="13"/>
      <c r="B212" s="244"/>
      <c r="C212" s="245"/>
      <c r="D212" s="239" t="s">
        <v>219</v>
      </c>
      <c r="E212" s="246" t="s">
        <v>1</v>
      </c>
      <c r="F212" s="247" t="s">
        <v>645</v>
      </c>
      <c r="G212" s="245"/>
      <c r="H212" s="248">
        <v>184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219</v>
      </c>
      <c r="AU212" s="254" t="s">
        <v>89</v>
      </c>
      <c r="AV212" s="13" t="s">
        <v>89</v>
      </c>
      <c r="AW212" s="13" t="s">
        <v>36</v>
      </c>
      <c r="AX212" s="13" t="s">
        <v>79</v>
      </c>
      <c r="AY212" s="254" t="s">
        <v>194</v>
      </c>
    </row>
    <row r="213" s="14" customFormat="1">
      <c r="A213" s="14"/>
      <c r="B213" s="255"/>
      <c r="C213" s="256"/>
      <c r="D213" s="239" t="s">
        <v>219</v>
      </c>
      <c r="E213" s="257" t="s">
        <v>1</v>
      </c>
      <c r="F213" s="258" t="s">
        <v>221</v>
      </c>
      <c r="G213" s="256"/>
      <c r="H213" s="259">
        <v>184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219</v>
      </c>
      <c r="AU213" s="265" t="s">
        <v>89</v>
      </c>
      <c r="AV213" s="14" t="s">
        <v>222</v>
      </c>
      <c r="AW213" s="14" t="s">
        <v>36</v>
      </c>
      <c r="AX213" s="14" t="s">
        <v>87</v>
      </c>
      <c r="AY213" s="265" t="s">
        <v>194</v>
      </c>
    </row>
    <row r="214" s="2" customFormat="1" ht="16.5" customHeight="1">
      <c r="A214" s="38"/>
      <c r="B214" s="39"/>
      <c r="C214" s="279" t="s">
        <v>708</v>
      </c>
      <c r="D214" s="279" t="s">
        <v>353</v>
      </c>
      <c r="E214" s="280" t="s">
        <v>519</v>
      </c>
      <c r="F214" s="281" t="s">
        <v>520</v>
      </c>
      <c r="G214" s="282" t="s">
        <v>315</v>
      </c>
      <c r="H214" s="283">
        <v>187.68000000000001</v>
      </c>
      <c r="I214" s="284"/>
      <c r="J214" s="285">
        <f>ROUND(I214*H214,2)</f>
        <v>0</v>
      </c>
      <c r="K214" s="281" t="s">
        <v>306</v>
      </c>
      <c r="L214" s="286"/>
      <c r="M214" s="287" t="s">
        <v>1</v>
      </c>
      <c r="N214" s="288" t="s">
        <v>44</v>
      </c>
      <c r="O214" s="91"/>
      <c r="P214" s="235">
        <f>O214*H214</f>
        <v>0</v>
      </c>
      <c r="Q214" s="235">
        <v>0.044999999999999998</v>
      </c>
      <c r="R214" s="235">
        <f>Q214*H214</f>
        <v>8.4456000000000007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245</v>
      </c>
      <c r="AT214" s="237" t="s">
        <v>353</v>
      </c>
      <c r="AU214" s="237" t="s">
        <v>89</v>
      </c>
      <c r="AY214" s="17" t="s">
        <v>194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87</v>
      </c>
      <c r="BK214" s="238">
        <f>ROUND(I214*H214,2)</f>
        <v>0</v>
      </c>
      <c r="BL214" s="17" t="s">
        <v>222</v>
      </c>
      <c r="BM214" s="237" t="s">
        <v>709</v>
      </c>
    </row>
    <row r="215" s="13" customFormat="1">
      <c r="A215" s="13"/>
      <c r="B215" s="244"/>
      <c r="C215" s="245"/>
      <c r="D215" s="239" t="s">
        <v>219</v>
      </c>
      <c r="E215" s="245"/>
      <c r="F215" s="247" t="s">
        <v>710</v>
      </c>
      <c r="G215" s="245"/>
      <c r="H215" s="248">
        <v>187.68000000000001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219</v>
      </c>
      <c r="AU215" s="254" t="s">
        <v>89</v>
      </c>
      <c r="AV215" s="13" t="s">
        <v>89</v>
      </c>
      <c r="AW215" s="13" t="s">
        <v>4</v>
      </c>
      <c r="AX215" s="13" t="s">
        <v>87</v>
      </c>
      <c r="AY215" s="254" t="s">
        <v>194</v>
      </c>
    </row>
    <row r="216" s="2" customFormat="1" ht="62.7" customHeight="1">
      <c r="A216" s="38"/>
      <c r="B216" s="39"/>
      <c r="C216" s="226" t="s">
        <v>711</v>
      </c>
      <c r="D216" s="226" t="s">
        <v>197</v>
      </c>
      <c r="E216" s="227" t="s">
        <v>712</v>
      </c>
      <c r="F216" s="228" t="s">
        <v>713</v>
      </c>
      <c r="G216" s="229" t="s">
        <v>315</v>
      </c>
      <c r="H216" s="230">
        <v>20</v>
      </c>
      <c r="I216" s="231"/>
      <c r="J216" s="232">
        <f>ROUND(I216*H216,2)</f>
        <v>0</v>
      </c>
      <c r="K216" s="228" t="s">
        <v>306</v>
      </c>
      <c r="L216" s="44"/>
      <c r="M216" s="233" t="s">
        <v>1</v>
      </c>
      <c r="N216" s="234" t="s">
        <v>44</v>
      </c>
      <c r="O216" s="91"/>
      <c r="P216" s="235">
        <f>O216*H216</f>
        <v>0</v>
      </c>
      <c r="Q216" s="235">
        <v>0.00060999999999999997</v>
      </c>
      <c r="R216" s="235">
        <f>Q216*H216</f>
        <v>0.012199999999999999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222</v>
      </c>
      <c r="AT216" s="237" t="s">
        <v>197</v>
      </c>
      <c r="AU216" s="237" t="s">
        <v>89</v>
      </c>
      <c r="AY216" s="17" t="s">
        <v>194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87</v>
      </c>
      <c r="BK216" s="238">
        <f>ROUND(I216*H216,2)</f>
        <v>0</v>
      </c>
      <c r="BL216" s="17" t="s">
        <v>222</v>
      </c>
      <c r="BM216" s="237" t="s">
        <v>714</v>
      </c>
    </row>
    <row r="217" s="13" customFormat="1">
      <c r="A217" s="13"/>
      <c r="B217" s="244"/>
      <c r="C217" s="245"/>
      <c r="D217" s="239" t="s">
        <v>219</v>
      </c>
      <c r="E217" s="246" t="s">
        <v>1</v>
      </c>
      <c r="F217" s="247" t="s">
        <v>389</v>
      </c>
      <c r="G217" s="245"/>
      <c r="H217" s="248">
        <v>20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219</v>
      </c>
      <c r="AU217" s="254" t="s">
        <v>89</v>
      </c>
      <c r="AV217" s="13" t="s">
        <v>89</v>
      </c>
      <c r="AW217" s="13" t="s">
        <v>36</v>
      </c>
      <c r="AX217" s="13" t="s">
        <v>87</v>
      </c>
      <c r="AY217" s="254" t="s">
        <v>194</v>
      </c>
    </row>
    <row r="218" s="2" customFormat="1" ht="62.7" customHeight="1">
      <c r="A218" s="38"/>
      <c r="B218" s="39"/>
      <c r="C218" s="226" t="s">
        <v>715</v>
      </c>
      <c r="D218" s="226" t="s">
        <v>197</v>
      </c>
      <c r="E218" s="227" t="s">
        <v>716</v>
      </c>
      <c r="F218" s="228" t="s">
        <v>717</v>
      </c>
      <c r="G218" s="229" t="s">
        <v>315</v>
      </c>
      <c r="H218" s="230">
        <v>22</v>
      </c>
      <c r="I218" s="231"/>
      <c r="J218" s="232">
        <f>ROUND(I218*H218,2)</f>
        <v>0</v>
      </c>
      <c r="K218" s="228" t="s">
        <v>306</v>
      </c>
      <c r="L218" s="44"/>
      <c r="M218" s="233" t="s">
        <v>1</v>
      </c>
      <c r="N218" s="234" t="s">
        <v>44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0.97999999999999998</v>
      </c>
      <c r="T218" s="236">
        <f>S218*H218</f>
        <v>21.559999999999999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222</v>
      </c>
      <c r="AT218" s="237" t="s">
        <v>197</v>
      </c>
      <c r="AU218" s="237" t="s">
        <v>89</v>
      </c>
      <c r="AY218" s="17" t="s">
        <v>194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87</v>
      </c>
      <c r="BK218" s="238">
        <f>ROUND(I218*H218,2)</f>
        <v>0</v>
      </c>
      <c r="BL218" s="17" t="s">
        <v>222</v>
      </c>
      <c r="BM218" s="237" t="s">
        <v>718</v>
      </c>
    </row>
    <row r="219" s="13" customFormat="1">
      <c r="A219" s="13"/>
      <c r="B219" s="244"/>
      <c r="C219" s="245"/>
      <c r="D219" s="239" t="s">
        <v>219</v>
      </c>
      <c r="E219" s="246" t="s">
        <v>1</v>
      </c>
      <c r="F219" s="247" t="s">
        <v>719</v>
      </c>
      <c r="G219" s="245"/>
      <c r="H219" s="248">
        <v>22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219</v>
      </c>
      <c r="AU219" s="254" t="s">
        <v>89</v>
      </c>
      <c r="AV219" s="13" t="s">
        <v>89</v>
      </c>
      <c r="AW219" s="13" t="s">
        <v>36</v>
      </c>
      <c r="AX219" s="13" t="s">
        <v>87</v>
      </c>
      <c r="AY219" s="254" t="s">
        <v>194</v>
      </c>
    </row>
    <row r="220" s="2" customFormat="1" ht="49.05" customHeight="1">
      <c r="A220" s="38"/>
      <c r="B220" s="39"/>
      <c r="C220" s="226" t="s">
        <v>720</v>
      </c>
      <c r="D220" s="226" t="s">
        <v>197</v>
      </c>
      <c r="E220" s="227" t="s">
        <v>721</v>
      </c>
      <c r="F220" s="228" t="s">
        <v>722</v>
      </c>
      <c r="G220" s="229" t="s">
        <v>322</v>
      </c>
      <c r="H220" s="230">
        <v>2.8799999999999999</v>
      </c>
      <c r="I220" s="231"/>
      <c r="J220" s="232">
        <f>ROUND(I220*H220,2)</f>
        <v>0</v>
      </c>
      <c r="K220" s="228" t="s">
        <v>306</v>
      </c>
      <c r="L220" s="44"/>
      <c r="M220" s="233" t="s">
        <v>1</v>
      </c>
      <c r="N220" s="234" t="s">
        <v>44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2.3999999999999999</v>
      </c>
      <c r="T220" s="236">
        <f>S220*H220</f>
        <v>6.9119999999999999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222</v>
      </c>
      <c r="AT220" s="237" t="s">
        <v>197</v>
      </c>
      <c r="AU220" s="237" t="s">
        <v>89</v>
      </c>
      <c r="AY220" s="17" t="s">
        <v>194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87</v>
      </c>
      <c r="BK220" s="238">
        <f>ROUND(I220*H220,2)</f>
        <v>0</v>
      </c>
      <c r="BL220" s="17" t="s">
        <v>222</v>
      </c>
      <c r="BM220" s="237" t="s">
        <v>723</v>
      </c>
    </row>
    <row r="221" s="13" customFormat="1">
      <c r="A221" s="13"/>
      <c r="B221" s="244"/>
      <c r="C221" s="245"/>
      <c r="D221" s="239" t="s">
        <v>219</v>
      </c>
      <c r="E221" s="246" t="s">
        <v>1</v>
      </c>
      <c r="F221" s="247" t="s">
        <v>724</v>
      </c>
      <c r="G221" s="245"/>
      <c r="H221" s="248">
        <v>2.8799999999999999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219</v>
      </c>
      <c r="AU221" s="254" t="s">
        <v>89</v>
      </c>
      <c r="AV221" s="13" t="s">
        <v>89</v>
      </c>
      <c r="AW221" s="13" t="s">
        <v>36</v>
      </c>
      <c r="AX221" s="13" t="s">
        <v>87</v>
      </c>
      <c r="AY221" s="254" t="s">
        <v>194</v>
      </c>
    </row>
    <row r="222" s="12" customFormat="1" ht="22.8" customHeight="1">
      <c r="A222" s="12"/>
      <c r="B222" s="210"/>
      <c r="C222" s="211"/>
      <c r="D222" s="212" t="s">
        <v>78</v>
      </c>
      <c r="E222" s="224" t="s">
        <v>421</v>
      </c>
      <c r="F222" s="224" t="s">
        <v>422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SUM(P223:P230)</f>
        <v>0</v>
      </c>
      <c r="Q222" s="218"/>
      <c r="R222" s="219">
        <f>SUM(R223:R230)</f>
        <v>0</v>
      </c>
      <c r="S222" s="218"/>
      <c r="T222" s="220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87</v>
      </c>
      <c r="AT222" s="222" t="s">
        <v>78</v>
      </c>
      <c r="AU222" s="222" t="s">
        <v>87</v>
      </c>
      <c r="AY222" s="221" t="s">
        <v>194</v>
      </c>
      <c r="BK222" s="223">
        <f>SUM(BK223:BK230)</f>
        <v>0</v>
      </c>
    </row>
    <row r="223" s="2" customFormat="1" ht="33" customHeight="1">
      <c r="A223" s="38"/>
      <c r="B223" s="39"/>
      <c r="C223" s="226" t="s">
        <v>725</v>
      </c>
      <c r="D223" s="226" t="s">
        <v>197</v>
      </c>
      <c r="E223" s="227" t="s">
        <v>424</v>
      </c>
      <c r="F223" s="228" t="s">
        <v>425</v>
      </c>
      <c r="G223" s="229" t="s">
        <v>339</v>
      </c>
      <c r="H223" s="230">
        <v>66.019999999999996</v>
      </c>
      <c r="I223" s="231"/>
      <c r="J223" s="232">
        <f>ROUND(I223*H223,2)</f>
        <v>0</v>
      </c>
      <c r="K223" s="228" t="s">
        <v>306</v>
      </c>
      <c r="L223" s="44"/>
      <c r="M223" s="233" t="s">
        <v>1</v>
      </c>
      <c r="N223" s="234" t="s">
        <v>44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222</v>
      </c>
      <c r="AT223" s="237" t="s">
        <v>197</v>
      </c>
      <c r="AU223" s="237" t="s">
        <v>89</v>
      </c>
      <c r="AY223" s="17" t="s">
        <v>194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87</v>
      </c>
      <c r="BK223" s="238">
        <f>ROUND(I223*H223,2)</f>
        <v>0</v>
      </c>
      <c r="BL223" s="17" t="s">
        <v>222</v>
      </c>
      <c r="BM223" s="237" t="s">
        <v>726</v>
      </c>
    </row>
    <row r="224" s="13" customFormat="1">
      <c r="A224" s="13"/>
      <c r="B224" s="244"/>
      <c r="C224" s="245"/>
      <c r="D224" s="239" t="s">
        <v>219</v>
      </c>
      <c r="E224" s="246" t="s">
        <v>1</v>
      </c>
      <c r="F224" s="247" t="s">
        <v>727</v>
      </c>
      <c r="G224" s="245"/>
      <c r="H224" s="248">
        <v>3.2999999999999998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219</v>
      </c>
      <c r="AU224" s="254" t="s">
        <v>89</v>
      </c>
      <c r="AV224" s="13" t="s">
        <v>89</v>
      </c>
      <c r="AW224" s="13" t="s">
        <v>36</v>
      </c>
      <c r="AX224" s="13" t="s">
        <v>79</v>
      </c>
      <c r="AY224" s="254" t="s">
        <v>194</v>
      </c>
    </row>
    <row r="225" s="13" customFormat="1">
      <c r="A225" s="13"/>
      <c r="B225" s="244"/>
      <c r="C225" s="245"/>
      <c r="D225" s="239" t="s">
        <v>219</v>
      </c>
      <c r="E225" s="246" t="s">
        <v>1</v>
      </c>
      <c r="F225" s="247" t="s">
        <v>728</v>
      </c>
      <c r="G225" s="245"/>
      <c r="H225" s="248">
        <v>62.719999999999999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219</v>
      </c>
      <c r="AU225" s="254" t="s">
        <v>89</v>
      </c>
      <c r="AV225" s="13" t="s">
        <v>89</v>
      </c>
      <c r="AW225" s="13" t="s">
        <v>36</v>
      </c>
      <c r="AX225" s="13" t="s">
        <v>79</v>
      </c>
      <c r="AY225" s="254" t="s">
        <v>194</v>
      </c>
    </row>
    <row r="226" s="14" customFormat="1">
      <c r="A226" s="14"/>
      <c r="B226" s="255"/>
      <c r="C226" s="256"/>
      <c r="D226" s="239" t="s">
        <v>219</v>
      </c>
      <c r="E226" s="257" t="s">
        <v>1</v>
      </c>
      <c r="F226" s="258" t="s">
        <v>221</v>
      </c>
      <c r="G226" s="256"/>
      <c r="H226" s="259">
        <v>66.019999999999996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219</v>
      </c>
      <c r="AU226" s="265" t="s">
        <v>89</v>
      </c>
      <c r="AV226" s="14" t="s">
        <v>222</v>
      </c>
      <c r="AW226" s="14" t="s">
        <v>36</v>
      </c>
      <c r="AX226" s="14" t="s">
        <v>87</v>
      </c>
      <c r="AY226" s="265" t="s">
        <v>194</v>
      </c>
    </row>
    <row r="227" s="2" customFormat="1" ht="44.25" customHeight="1">
      <c r="A227" s="38"/>
      <c r="B227" s="39"/>
      <c r="C227" s="226" t="s">
        <v>729</v>
      </c>
      <c r="D227" s="226" t="s">
        <v>197</v>
      </c>
      <c r="E227" s="227" t="s">
        <v>430</v>
      </c>
      <c r="F227" s="228" t="s">
        <v>431</v>
      </c>
      <c r="G227" s="229" t="s">
        <v>339</v>
      </c>
      <c r="H227" s="230">
        <v>564.48000000000002</v>
      </c>
      <c r="I227" s="231"/>
      <c r="J227" s="232">
        <f>ROUND(I227*H227,2)</f>
        <v>0</v>
      </c>
      <c r="K227" s="228" t="s">
        <v>306</v>
      </c>
      <c r="L227" s="44"/>
      <c r="M227" s="233" t="s">
        <v>1</v>
      </c>
      <c r="N227" s="234" t="s">
        <v>44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222</v>
      </c>
      <c r="AT227" s="237" t="s">
        <v>197</v>
      </c>
      <c r="AU227" s="237" t="s">
        <v>89</v>
      </c>
      <c r="AY227" s="17" t="s">
        <v>194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87</v>
      </c>
      <c r="BK227" s="238">
        <f>ROUND(I227*H227,2)</f>
        <v>0</v>
      </c>
      <c r="BL227" s="17" t="s">
        <v>222</v>
      </c>
      <c r="BM227" s="237" t="s">
        <v>730</v>
      </c>
    </row>
    <row r="228" s="13" customFormat="1">
      <c r="A228" s="13"/>
      <c r="B228" s="244"/>
      <c r="C228" s="245"/>
      <c r="D228" s="239" t="s">
        <v>219</v>
      </c>
      <c r="E228" s="246" t="s">
        <v>1</v>
      </c>
      <c r="F228" s="247" t="s">
        <v>731</v>
      </c>
      <c r="G228" s="245"/>
      <c r="H228" s="248">
        <v>564.48000000000002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219</v>
      </c>
      <c r="AU228" s="254" t="s">
        <v>89</v>
      </c>
      <c r="AV228" s="13" t="s">
        <v>89</v>
      </c>
      <c r="AW228" s="13" t="s">
        <v>36</v>
      </c>
      <c r="AX228" s="13" t="s">
        <v>87</v>
      </c>
      <c r="AY228" s="254" t="s">
        <v>194</v>
      </c>
    </row>
    <row r="229" s="2" customFormat="1" ht="44.25" customHeight="1">
      <c r="A229" s="38"/>
      <c r="B229" s="39"/>
      <c r="C229" s="226" t="s">
        <v>732</v>
      </c>
      <c r="D229" s="226" t="s">
        <v>197</v>
      </c>
      <c r="E229" s="227" t="s">
        <v>435</v>
      </c>
      <c r="F229" s="228" t="s">
        <v>436</v>
      </c>
      <c r="G229" s="229" t="s">
        <v>339</v>
      </c>
      <c r="H229" s="230">
        <v>62.719999999999999</v>
      </c>
      <c r="I229" s="231"/>
      <c r="J229" s="232">
        <f>ROUND(I229*H229,2)</f>
        <v>0</v>
      </c>
      <c r="K229" s="228" t="s">
        <v>306</v>
      </c>
      <c r="L229" s="44"/>
      <c r="M229" s="233" t="s">
        <v>1</v>
      </c>
      <c r="N229" s="234" t="s">
        <v>44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222</v>
      </c>
      <c r="AT229" s="237" t="s">
        <v>197</v>
      </c>
      <c r="AU229" s="237" t="s">
        <v>89</v>
      </c>
      <c r="AY229" s="17" t="s">
        <v>194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87</v>
      </c>
      <c r="BK229" s="238">
        <f>ROUND(I229*H229,2)</f>
        <v>0</v>
      </c>
      <c r="BL229" s="17" t="s">
        <v>222</v>
      </c>
      <c r="BM229" s="237" t="s">
        <v>733</v>
      </c>
    </row>
    <row r="230" s="13" customFormat="1">
      <c r="A230" s="13"/>
      <c r="B230" s="244"/>
      <c r="C230" s="245"/>
      <c r="D230" s="239" t="s">
        <v>219</v>
      </c>
      <c r="E230" s="246" t="s">
        <v>1</v>
      </c>
      <c r="F230" s="247" t="s">
        <v>734</v>
      </c>
      <c r="G230" s="245"/>
      <c r="H230" s="248">
        <v>62.719999999999999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219</v>
      </c>
      <c r="AU230" s="254" t="s">
        <v>89</v>
      </c>
      <c r="AV230" s="13" t="s">
        <v>89</v>
      </c>
      <c r="AW230" s="13" t="s">
        <v>36</v>
      </c>
      <c r="AX230" s="13" t="s">
        <v>87</v>
      </c>
      <c r="AY230" s="254" t="s">
        <v>194</v>
      </c>
    </row>
    <row r="231" s="12" customFormat="1" ht="22.8" customHeight="1">
      <c r="A231" s="12"/>
      <c r="B231" s="210"/>
      <c r="C231" s="211"/>
      <c r="D231" s="212" t="s">
        <v>78</v>
      </c>
      <c r="E231" s="224" t="s">
        <v>439</v>
      </c>
      <c r="F231" s="224" t="s">
        <v>440</v>
      </c>
      <c r="G231" s="211"/>
      <c r="H231" s="211"/>
      <c r="I231" s="214"/>
      <c r="J231" s="225">
        <f>BK231</f>
        <v>0</v>
      </c>
      <c r="K231" s="211"/>
      <c r="L231" s="216"/>
      <c r="M231" s="217"/>
      <c r="N231" s="218"/>
      <c r="O231" s="218"/>
      <c r="P231" s="219">
        <f>P232</f>
        <v>0</v>
      </c>
      <c r="Q231" s="218"/>
      <c r="R231" s="219">
        <f>R232</f>
        <v>0</v>
      </c>
      <c r="S231" s="218"/>
      <c r="T231" s="220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1" t="s">
        <v>87</v>
      </c>
      <c r="AT231" s="222" t="s">
        <v>78</v>
      </c>
      <c r="AU231" s="222" t="s">
        <v>87</v>
      </c>
      <c r="AY231" s="221" t="s">
        <v>194</v>
      </c>
      <c r="BK231" s="223">
        <f>BK232</f>
        <v>0</v>
      </c>
    </row>
    <row r="232" s="2" customFormat="1" ht="37.8" customHeight="1">
      <c r="A232" s="38"/>
      <c r="B232" s="39"/>
      <c r="C232" s="226" t="s">
        <v>735</v>
      </c>
      <c r="D232" s="226" t="s">
        <v>197</v>
      </c>
      <c r="E232" s="227" t="s">
        <v>442</v>
      </c>
      <c r="F232" s="228" t="s">
        <v>443</v>
      </c>
      <c r="G232" s="229" t="s">
        <v>339</v>
      </c>
      <c r="H232" s="230">
        <v>334.22800000000001</v>
      </c>
      <c r="I232" s="231"/>
      <c r="J232" s="232">
        <f>ROUND(I232*H232,2)</f>
        <v>0</v>
      </c>
      <c r="K232" s="228" t="s">
        <v>306</v>
      </c>
      <c r="L232" s="44"/>
      <c r="M232" s="289" t="s">
        <v>1</v>
      </c>
      <c r="N232" s="290" t="s">
        <v>44</v>
      </c>
      <c r="O232" s="291"/>
      <c r="P232" s="292">
        <f>O232*H232</f>
        <v>0</v>
      </c>
      <c r="Q232" s="292">
        <v>0</v>
      </c>
      <c r="R232" s="292">
        <f>Q232*H232</f>
        <v>0</v>
      </c>
      <c r="S232" s="292">
        <v>0</v>
      </c>
      <c r="T232" s="29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222</v>
      </c>
      <c r="AT232" s="237" t="s">
        <v>197</v>
      </c>
      <c r="AU232" s="237" t="s">
        <v>89</v>
      </c>
      <c r="AY232" s="17" t="s">
        <v>194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87</v>
      </c>
      <c r="BK232" s="238">
        <f>ROUND(I232*H232,2)</f>
        <v>0</v>
      </c>
      <c r="BL232" s="17" t="s">
        <v>222</v>
      </c>
      <c r="BM232" s="237" t="s">
        <v>736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bI0eY07u+hYLPB05foOD5pFxv50ec5WCiJkBiFE4nGnyJN7NgjIevDDZY1RtiEhjCFMvnBWkhuDeGsQd8vMmsA==" hashValue="3Rxr0o2wRxOlgry8/WYrwYnNmSfZuyNKgbl2f0Vy9vxk8gxqlSXe8nbDI3H3PHe93V4zvnfhVmtqH+3iKe2z/A==" algorithmName="SHA-512" password="CC35"/>
  <autoFilter ref="C125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52" t="s">
        <v>737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ROUND((SUM(BE125:BE187)),  2)</f>
        <v>0</v>
      </c>
      <c r="G35" s="38"/>
      <c r="H35" s="38"/>
      <c r="I35" s="164">
        <v>0.20999999999999999</v>
      </c>
      <c r="J35" s="163">
        <f>ROUND(((SUM(BE125:BE187))*I35),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ROUND((SUM(BF125:BF187)),  2)</f>
        <v>0</v>
      </c>
      <c r="G36" s="38"/>
      <c r="H36" s="38"/>
      <c r="I36" s="164">
        <v>0.14999999999999999</v>
      </c>
      <c r="J36" s="163">
        <f>ROUND(((SUM(BF125:BF187))*I36),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ROUND((SUM(BG125:BG187)),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ROUND((SUM(BH125:BH187)),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ROUND((SUM(BI125:BI187)),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30" customHeight="1">
      <c r="A89" s="38"/>
      <c r="B89" s="39"/>
      <c r="C89" s="40"/>
      <c r="D89" s="40"/>
      <c r="E89" s="76" t="str">
        <f>E11</f>
        <v>102.1.B - Chodník ul. Rantířovská - část 2.1 - zatrubněný příkop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J147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447</v>
      </c>
      <c r="E102" s="196"/>
      <c r="F102" s="196"/>
      <c r="G102" s="196"/>
      <c r="H102" s="196"/>
      <c r="I102" s="196"/>
      <c r="J102" s="197">
        <f>J150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299</v>
      </c>
      <c r="E103" s="196"/>
      <c r="F103" s="196"/>
      <c r="G103" s="196"/>
      <c r="H103" s="196"/>
      <c r="I103" s="196"/>
      <c r="J103" s="197">
        <f>J186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178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Vodovod a kanalizace ul. Rantířovská,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165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547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548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102.1.B - Chodník ul. Rantířovská - část 2.1 - zatrubněný příkop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Jihlava</v>
      </c>
      <c r="G119" s="40"/>
      <c r="H119" s="40"/>
      <c r="I119" s="32" t="s">
        <v>22</v>
      </c>
      <c r="J119" s="79" t="str">
        <f>IF(J14="","",J14)</f>
        <v>8. 11. 2023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E17</f>
        <v>Statutární město Jihlava</v>
      </c>
      <c r="G121" s="40"/>
      <c r="H121" s="40"/>
      <c r="I121" s="32" t="s">
        <v>32</v>
      </c>
      <c r="J121" s="36" t="str">
        <f>E23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179</v>
      </c>
      <c r="D124" s="202" t="s">
        <v>64</v>
      </c>
      <c r="E124" s="202" t="s">
        <v>60</v>
      </c>
      <c r="F124" s="202" t="s">
        <v>61</v>
      </c>
      <c r="G124" s="202" t="s">
        <v>180</v>
      </c>
      <c r="H124" s="202" t="s">
        <v>181</v>
      </c>
      <c r="I124" s="202" t="s">
        <v>182</v>
      </c>
      <c r="J124" s="202" t="s">
        <v>169</v>
      </c>
      <c r="K124" s="203" t="s">
        <v>183</v>
      </c>
      <c r="L124" s="204"/>
      <c r="M124" s="100" t="s">
        <v>1</v>
      </c>
      <c r="N124" s="101" t="s">
        <v>43</v>
      </c>
      <c r="O124" s="101" t="s">
        <v>184</v>
      </c>
      <c r="P124" s="101" t="s">
        <v>185</v>
      </c>
      <c r="Q124" s="101" t="s">
        <v>186</v>
      </c>
      <c r="R124" s="101" t="s">
        <v>187</v>
      </c>
      <c r="S124" s="101" t="s">
        <v>188</v>
      </c>
      <c r="T124" s="102" t="s">
        <v>189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190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119.86571545999999</v>
      </c>
      <c r="S125" s="104"/>
      <c r="T125" s="208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171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300</v>
      </c>
      <c r="F126" s="213" t="s">
        <v>301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P127+P147+P150+P186</f>
        <v>0</v>
      </c>
      <c r="Q126" s="218"/>
      <c r="R126" s="219">
        <f>R127+R147+R150+R186</f>
        <v>119.86571545999999</v>
      </c>
      <c r="S126" s="218"/>
      <c r="T126" s="220">
        <f>T127+T147+T150+T186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87</v>
      </c>
      <c r="AT126" s="222" t="s">
        <v>78</v>
      </c>
      <c r="AU126" s="222" t="s">
        <v>79</v>
      </c>
      <c r="AY126" s="221" t="s">
        <v>194</v>
      </c>
      <c r="BK126" s="223">
        <f>BK127+BK147+BK150+BK186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87</v>
      </c>
      <c r="F127" s="224" t="s">
        <v>302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SUM(P128:P146)</f>
        <v>0</v>
      </c>
      <c r="Q127" s="218"/>
      <c r="R127" s="219">
        <f>SUM(R128:R146)</f>
        <v>99.437711999999991</v>
      </c>
      <c r="S127" s="218"/>
      <c r="T127" s="220">
        <f>SUM(T128:T146)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87</v>
      </c>
      <c r="AY127" s="221" t="s">
        <v>194</v>
      </c>
      <c r="BK127" s="223">
        <f>SUM(BK128:BK146)</f>
        <v>0</v>
      </c>
    </row>
    <row r="128" s="2" customFormat="1" ht="44.25" customHeight="1">
      <c r="A128" s="38"/>
      <c r="B128" s="39"/>
      <c r="C128" s="226" t="s">
        <v>87</v>
      </c>
      <c r="D128" s="226" t="s">
        <v>197</v>
      </c>
      <c r="E128" s="227" t="s">
        <v>738</v>
      </c>
      <c r="F128" s="228" t="s">
        <v>739</v>
      </c>
      <c r="G128" s="229" t="s">
        <v>322</v>
      </c>
      <c r="H128" s="230">
        <v>82.719999999999999</v>
      </c>
      <c r="I128" s="231"/>
      <c r="J128" s="232">
        <f>ROUND(I128*H128,2)</f>
        <v>0</v>
      </c>
      <c r="K128" s="228" t="s">
        <v>306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222</v>
      </c>
      <c r="AT128" s="237" t="s">
        <v>197</v>
      </c>
      <c r="AU128" s="237" t="s">
        <v>89</v>
      </c>
      <c r="AY128" s="17" t="s">
        <v>194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87</v>
      </c>
      <c r="BK128" s="238">
        <f>ROUND(I128*H128,2)</f>
        <v>0</v>
      </c>
      <c r="BL128" s="17" t="s">
        <v>222</v>
      </c>
      <c r="BM128" s="237" t="s">
        <v>740</v>
      </c>
    </row>
    <row r="129" s="13" customFormat="1">
      <c r="A129" s="13"/>
      <c r="B129" s="244"/>
      <c r="C129" s="245"/>
      <c r="D129" s="239" t="s">
        <v>219</v>
      </c>
      <c r="E129" s="246" t="s">
        <v>1</v>
      </c>
      <c r="F129" s="247" t="s">
        <v>741</v>
      </c>
      <c r="G129" s="245"/>
      <c r="H129" s="248">
        <v>82.719999999999999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219</v>
      </c>
      <c r="AU129" s="254" t="s">
        <v>89</v>
      </c>
      <c r="AV129" s="13" t="s">
        <v>89</v>
      </c>
      <c r="AW129" s="13" t="s">
        <v>36</v>
      </c>
      <c r="AX129" s="13" t="s">
        <v>87</v>
      </c>
      <c r="AY129" s="254" t="s">
        <v>194</v>
      </c>
    </row>
    <row r="130" s="2" customFormat="1" ht="37.8" customHeight="1">
      <c r="A130" s="38"/>
      <c r="B130" s="39"/>
      <c r="C130" s="226" t="s">
        <v>89</v>
      </c>
      <c r="D130" s="226" t="s">
        <v>197</v>
      </c>
      <c r="E130" s="227" t="s">
        <v>742</v>
      </c>
      <c r="F130" s="228" t="s">
        <v>743</v>
      </c>
      <c r="G130" s="229" t="s">
        <v>305</v>
      </c>
      <c r="H130" s="230">
        <v>206.80000000000001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0.00084000000000000003</v>
      </c>
      <c r="R130" s="235">
        <f>Q130*H130</f>
        <v>0.17371200000000001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744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745</v>
      </c>
      <c r="G131" s="245"/>
      <c r="H131" s="248">
        <v>206.80000000000001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87</v>
      </c>
      <c r="AY131" s="254" t="s">
        <v>194</v>
      </c>
    </row>
    <row r="132" s="2" customFormat="1" ht="44.25" customHeight="1">
      <c r="A132" s="38"/>
      <c r="B132" s="39"/>
      <c r="C132" s="226" t="s">
        <v>210</v>
      </c>
      <c r="D132" s="226" t="s">
        <v>197</v>
      </c>
      <c r="E132" s="227" t="s">
        <v>746</v>
      </c>
      <c r="F132" s="228" t="s">
        <v>747</v>
      </c>
      <c r="G132" s="229" t="s">
        <v>305</v>
      </c>
      <c r="H132" s="230">
        <v>206.80000000000001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748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745</v>
      </c>
      <c r="G133" s="245"/>
      <c r="H133" s="248">
        <v>206.80000000000001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2" customFormat="1" ht="62.7" customHeight="1">
      <c r="A134" s="38"/>
      <c r="B134" s="39"/>
      <c r="C134" s="226" t="s">
        <v>222</v>
      </c>
      <c r="D134" s="226" t="s">
        <v>197</v>
      </c>
      <c r="E134" s="227" t="s">
        <v>749</v>
      </c>
      <c r="F134" s="228" t="s">
        <v>750</v>
      </c>
      <c r="G134" s="229" t="s">
        <v>322</v>
      </c>
      <c r="H134" s="230">
        <v>57.909999999999997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751</v>
      </c>
    </row>
    <row r="135" s="2" customFormat="1">
      <c r="A135" s="38"/>
      <c r="B135" s="39"/>
      <c r="C135" s="40"/>
      <c r="D135" s="239" t="s">
        <v>204</v>
      </c>
      <c r="E135" s="40"/>
      <c r="F135" s="240" t="s">
        <v>752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204</v>
      </c>
      <c r="AU135" s="17" t="s">
        <v>89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753</v>
      </c>
      <c r="G136" s="245"/>
      <c r="H136" s="248">
        <v>57.909999999999997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44.25" customHeight="1">
      <c r="A137" s="38"/>
      <c r="B137" s="39"/>
      <c r="C137" s="226" t="s">
        <v>193</v>
      </c>
      <c r="D137" s="226" t="s">
        <v>197</v>
      </c>
      <c r="E137" s="227" t="s">
        <v>337</v>
      </c>
      <c r="F137" s="228" t="s">
        <v>338</v>
      </c>
      <c r="G137" s="229" t="s">
        <v>339</v>
      </c>
      <c r="H137" s="230">
        <v>104.238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754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755</v>
      </c>
      <c r="G138" s="245"/>
      <c r="H138" s="248">
        <v>104.238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87</v>
      </c>
      <c r="AY138" s="254" t="s">
        <v>194</v>
      </c>
    </row>
    <row r="139" s="2" customFormat="1" ht="37.8" customHeight="1">
      <c r="A139" s="38"/>
      <c r="B139" s="39"/>
      <c r="C139" s="226" t="s">
        <v>233</v>
      </c>
      <c r="D139" s="226" t="s">
        <v>197</v>
      </c>
      <c r="E139" s="227" t="s">
        <v>342</v>
      </c>
      <c r="F139" s="228" t="s">
        <v>343</v>
      </c>
      <c r="G139" s="229" t="s">
        <v>322</v>
      </c>
      <c r="H139" s="230">
        <v>57.909999999999997</v>
      </c>
      <c r="I139" s="231"/>
      <c r="J139" s="232">
        <f>ROUND(I139*H139,2)</f>
        <v>0</v>
      </c>
      <c r="K139" s="228" t="s">
        <v>306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222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756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753</v>
      </c>
      <c r="G140" s="245"/>
      <c r="H140" s="248">
        <v>57.909999999999997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87</v>
      </c>
      <c r="AY140" s="254" t="s">
        <v>194</v>
      </c>
    </row>
    <row r="141" s="2" customFormat="1" ht="44.25" customHeight="1">
      <c r="A141" s="38"/>
      <c r="B141" s="39"/>
      <c r="C141" s="226" t="s">
        <v>238</v>
      </c>
      <c r="D141" s="226" t="s">
        <v>197</v>
      </c>
      <c r="E141" s="227" t="s">
        <v>470</v>
      </c>
      <c r="F141" s="228" t="s">
        <v>471</v>
      </c>
      <c r="G141" s="229" t="s">
        <v>322</v>
      </c>
      <c r="H141" s="230">
        <v>24.815999999999999</v>
      </c>
      <c r="I141" s="231"/>
      <c r="J141" s="232">
        <f>ROUND(I141*H141,2)</f>
        <v>0</v>
      </c>
      <c r="K141" s="228" t="s">
        <v>306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222</v>
      </c>
      <c r="AT141" s="237" t="s">
        <v>197</v>
      </c>
      <c r="AU141" s="237" t="s">
        <v>89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222</v>
      </c>
      <c r="BM141" s="237" t="s">
        <v>757</v>
      </c>
    </row>
    <row r="142" s="13" customFormat="1">
      <c r="A142" s="13"/>
      <c r="B142" s="244"/>
      <c r="C142" s="245"/>
      <c r="D142" s="239" t="s">
        <v>219</v>
      </c>
      <c r="E142" s="246" t="s">
        <v>1</v>
      </c>
      <c r="F142" s="247" t="s">
        <v>758</v>
      </c>
      <c r="G142" s="245"/>
      <c r="H142" s="248">
        <v>24.815999999999999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219</v>
      </c>
      <c r="AU142" s="254" t="s">
        <v>89</v>
      </c>
      <c r="AV142" s="13" t="s">
        <v>89</v>
      </c>
      <c r="AW142" s="13" t="s">
        <v>36</v>
      </c>
      <c r="AX142" s="13" t="s">
        <v>87</v>
      </c>
      <c r="AY142" s="254" t="s">
        <v>194</v>
      </c>
    </row>
    <row r="143" s="2" customFormat="1" ht="66.75" customHeight="1">
      <c r="A143" s="38"/>
      <c r="B143" s="39"/>
      <c r="C143" s="226" t="s">
        <v>245</v>
      </c>
      <c r="D143" s="226" t="s">
        <v>197</v>
      </c>
      <c r="E143" s="227" t="s">
        <v>474</v>
      </c>
      <c r="F143" s="228" t="s">
        <v>475</v>
      </c>
      <c r="G143" s="229" t="s">
        <v>322</v>
      </c>
      <c r="H143" s="230">
        <v>49.631999999999998</v>
      </c>
      <c r="I143" s="231"/>
      <c r="J143" s="232">
        <f>ROUND(I143*H143,2)</f>
        <v>0</v>
      </c>
      <c r="K143" s="228" t="s">
        <v>306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759</v>
      </c>
    </row>
    <row r="144" s="13" customFormat="1">
      <c r="A144" s="13"/>
      <c r="B144" s="244"/>
      <c r="C144" s="245"/>
      <c r="D144" s="239" t="s">
        <v>219</v>
      </c>
      <c r="E144" s="246" t="s">
        <v>1</v>
      </c>
      <c r="F144" s="247" t="s">
        <v>760</v>
      </c>
      <c r="G144" s="245"/>
      <c r="H144" s="248">
        <v>49.631999999999998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219</v>
      </c>
      <c r="AU144" s="254" t="s">
        <v>89</v>
      </c>
      <c r="AV144" s="13" t="s">
        <v>89</v>
      </c>
      <c r="AW144" s="13" t="s">
        <v>36</v>
      </c>
      <c r="AX144" s="13" t="s">
        <v>87</v>
      </c>
      <c r="AY144" s="254" t="s">
        <v>194</v>
      </c>
    </row>
    <row r="145" s="2" customFormat="1" ht="16.5" customHeight="1">
      <c r="A145" s="38"/>
      <c r="B145" s="39"/>
      <c r="C145" s="279" t="s">
        <v>250</v>
      </c>
      <c r="D145" s="279" t="s">
        <v>353</v>
      </c>
      <c r="E145" s="280" t="s">
        <v>478</v>
      </c>
      <c r="F145" s="281" t="s">
        <v>479</v>
      </c>
      <c r="G145" s="282" t="s">
        <v>339</v>
      </c>
      <c r="H145" s="283">
        <v>99.263999999999996</v>
      </c>
      <c r="I145" s="284"/>
      <c r="J145" s="285">
        <f>ROUND(I145*H145,2)</f>
        <v>0</v>
      </c>
      <c r="K145" s="281" t="s">
        <v>306</v>
      </c>
      <c r="L145" s="286"/>
      <c r="M145" s="287" t="s">
        <v>1</v>
      </c>
      <c r="N145" s="288" t="s">
        <v>44</v>
      </c>
      <c r="O145" s="91"/>
      <c r="P145" s="235">
        <f>O145*H145</f>
        <v>0</v>
      </c>
      <c r="Q145" s="235">
        <v>1</v>
      </c>
      <c r="R145" s="235">
        <f>Q145*H145</f>
        <v>99.263999999999996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245</v>
      </c>
      <c r="AT145" s="237" t="s">
        <v>353</v>
      </c>
      <c r="AU145" s="237" t="s">
        <v>89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761</v>
      </c>
    </row>
    <row r="146" s="13" customFormat="1">
      <c r="A146" s="13"/>
      <c r="B146" s="244"/>
      <c r="C146" s="245"/>
      <c r="D146" s="239" t="s">
        <v>219</v>
      </c>
      <c r="E146" s="245"/>
      <c r="F146" s="247" t="s">
        <v>762</v>
      </c>
      <c r="G146" s="245"/>
      <c r="H146" s="248">
        <v>99.263999999999996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4</v>
      </c>
      <c r="AX146" s="13" t="s">
        <v>87</v>
      </c>
      <c r="AY146" s="254" t="s">
        <v>194</v>
      </c>
    </row>
    <row r="147" s="12" customFormat="1" ht="22.8" customHeight="1">
      <c r="A147" s="12"/>
      <c r="B147" s="210"/>
      <c r="C147" s="211"/>
      <c r="D147" s="212" t="s">
        <v>78</v>
      </c>
      <c r="E147" s="224" t="s">
        <v>222</v>
      </c>
      <c r="F147" s="224" t="s">
        <v>489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SUM(P148:P149)</f>
        <v>0</v>
      </c>
      <c r="Q147" s="218"/>
      <c r="R147" s="219">
        <f>SUM(R148:R149)</f>
        <v>15.640449440000001</v>
      </c>
      <c r="S147" s="218"/>
      <c r="T147" s="22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87</v>
      </c>
      <c r="AT147" s="222" t="s">
        <v>78</v>
      </c>
      <c r="AU147" s="222" t="s">
        <v>87</v>
      </c>
      <c r="AY147" s="221" t="s">
        <v>194</v>
      </c>
      <c r="BK147" s="223">
        <f>SUM(BK148:BK149)</f>
        <v>0</v>
      </c>
    </row>
    <row r="148" s="2" customFormat="1" ht="33" customHeight="1">
      <c r="A148" s="38"/>
      <c r="B148" s="39"/>
      <c r="C148" s="226" t="s">
        <v>261</v>
      </c>
      <c r="D148" s="226" t="s">
        <v>197</v>
      </c>
      <c r="E148" s="227" t="s">
        <v>763</v>
      </c>
      <c r="F148" s="228" t="s">
        <v>764</v>
      </c>
      <c r="G148" s="229" t="s">
        <v>322</v>
      </c>
      <c r="H148" s="230">
        <v>8.2720000000000002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1.8907700000000001</v>
      </c>
      <c r="R148" s="235">
        <f>Q148*H148</f>
        <v>15.640449440000001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765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766</v>
      </c>
      <c r="G149" s="245"/>
      <c r="H149" s="248">
        <v>8.2720000000000002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87</v>
      </c>
      <c r="AY149" s="254" t="s">
        <v>194</v>
      </c>
    </row>
    <row r="150" s="12" customFormat="1" ht="22.8" customHeight="1">
      <c r="A150" s="12"/>
      <c r="B150" s="210"/>
      <c r="C150" s="211"/>
      <c r="D150" s="212" t="s">
        <v>78</v>
      </c>
      <c r="E150" s="224" t="s">
        <v>245</v>
      </c>
      <c r="F150" s="224" t="s">
        <v>501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SUM(P151:P185)</f>
        <v>0</v>
      </c>
      <c r="Q150" s="218"/>
      <c r="R150" s="219">
        <f>SUM(R151:R185)</f>
        <v>4.78755402</v>
      </c>
      <c r="S150" s="218"/>
      <c r="T150" s="220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87</v>
      </c>
      <c r="AT150" s="222" t="s">
        <v>78</v>
      </c>
      <c r="AU150" s="222" t="s">
        <v>87</v>
      </c>
      <c r="AY150" s="221" t="s">
        <v>194</v>
      </c>
      <c r="BK150" s="223">
        <f>SUM(BK151:BK185)</f>
        <v>0</v>
      </c>
    </row>
    <row r="151" s="2" customFormat="1" ht="33" customHeight="1">
      <c r="A151" s="38"/>
      <c r="B151" s="39"/>
      <c r="C151" s="226" t="s">
        <v>268</v>
      </c>
      <c r="D151" s="226" t="s">
        <v>197</v>
      </c>
      <c r="E151" s="227" t="s">
        <v>767</v>
      </c>
      <c r="F151" s="228" t="s">
        <v>768</v>
      </c>
      <c r="G151" s="229" t="s">
        <v>315</v>
      </c>
      <c r="H151" s="230">
        <v>3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1.0000000000000001E-05</v>
      </c>
      <c r="R151" s="235">
        <f>Q151*H151</f>
        <v>3.0000000000000004E-05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769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770</v>
      </c>
      <c r="G152" s="245"/>
      <c r="H152" s="248">
        <v>3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2" customFormat="1" ht="24.15" customHeight="1">
      <c r="A153" s="38"/>
      <c r="B153" s="39"/>
      <c r="C153" s="279" t="s">
        <v>274</v>
      </c>
      <c r="D153" s="279" t="s">
        <v>353</v>
      </c>
      <c r="E153" s="280" t="s">
        <v>771</v>
      </c>
      <c r="F153" s="281" t="s">
        <v>772</v>
      </c>
      <c r="G153" s="282" t="s">
        <v>315</v>
      </c>
      <c r="H153" s="283">
        <v>3.0449999999999999</v>
      </c>
      <c r="I153" s="284"/>
      <c r="J153" s="285">
        <f>ROUND(I153*H153,2)</f>
        <v>0</v>
      </c>
      <c r="K153" s="281" t="s">
        <v>306</v>
      </c>
      <c r="L153" s="286"/>
      <c r="M153" s="287" t="s">
        <v>1</v>
      </c>
      <c r="N153" s="288" t="s">
        <v>44</v>
      </c>
      <c r="O153" s="91"/>
      <c r="P153" s="235">
        <f>O153*H153</f>
        <v>0</v>
      </c>
      <c r="Q153" s="235">
        <v>0.0035999999999999999</v>
      </c>
      <c r="R153" s="235">
        <f>Q153*H153</f>
        <v>0.010962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245</v>
      </c>
      <c r="AT153" s="237" t="s">
        <v>353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773</v>
      </c>
    </row>
    <row r="154" s="13" customFormat="1">
      <c r="A154" s="13"/>
      <c r="B154" s="244"/>
      <c r="C154" s="245"/>
      <c r="D154" s="239" t="s">
        <v>219</v>
      </c>
      <c r="E154" s="245"/>
      <c r="F154" s="247" t="s">
        <v>774</v>
      </c>
      <c r="G154" s="245"/>
      <c r="H154" s="248">
        <v>3.0449999999999999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4</v>
      </c>
      <c r="AX154" s="13" t="s">
        <v>87</v>
      </c>
      <c r="AY154" s="254" t="s">
        <v>194</v>
      </c>
    </row>
    <row r="155" s="2" customFormat="1" ht="33" customHeight="1">
      <c r="A155" s="38"/>
      <c r="B155" s="39"/>
      <c r="C155" s="226" t="s">
        <v>215</v>
      </c>
      <c r="D155" s="226" t="s">
        <v>197</v>
      </c>
      <c r="E155" s="227" t="s">
        <v>775</v>
      </c>
      <c r="F155" s="228" t="s">
        <v>776</v>
      </c>
      <c r="G155" s="229" t="s">
        <v>315</v>
      </c>
      <c r="H155" s="230">
        <v>100.40000000000001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2.0000000000000002E-05</v>
      </c>
      <c r="R155" s="235">
        <f>Q155*H155</f>
        <v>0.0020080000000000002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777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778</v>
      </c>
      <c r="G156" s="245"/>
      <c r="H156" s="248">
        <v>100.40000000000001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2" customFormat="1" ht="24.15" customHeight="1">
      <c r="A157" s="38"/>
      <c r="B157" s="39"/>
      <c r="C157" s="279" t="s">
        <v>278</v>
      </c>
      <c r="D157" s="279" t="s">
        <v>353</v>
      </c>
      <c r="E157" s="280" t="s">
        <v>779</v>
      </c>
      <c r="F157" s="281" t="s">
        <v>780</v>
      </c>
      <c r="G157" s="282" t="s">
        <v>315</v>
      </c>
      <c r="H157" s="283">
        <v>101.90600000000001</v>
      </c>
      <c r="I157" s="284"/>
      <c r="J157" s="285">
        <f>ROUND(I157*H157,2)</f>
        <v>0</v>
      </c>
      <c r="K157" s="281" t="s">
        <v>306</v>
      </c>
      <c r="L157" s="286"/>
      <c r="M157" s="287" t="s">
        <v>1</v>
      </c>
      <c r="N157" s="288" t="s">
        <v>44</v>
      </c>
      <c r="O157" s="91"/>
      <c r="P157" s="235">
        <f>O157*H157</f>
        <v>0</v>
      </c>
      <c r="Q157" s="235">
        <v>0.0051700000000000001</v>
      </c>
      <c r="R157" s="235">
        <f>Q157*H157</f>
        <v>0.52685402000000003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245</v>
      </c>
      <c r="AT157" s="237" t="s">
        <v>353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781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778</v>
      </c>
      <c r="G158" s="245"/>
      <c r="H158" s="248">
        <v>100.40000000000001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13" customFormat="1">
      <c r="A159" s="13"/>
      <c r="B159" s="244"/>
      <c r="C159" s="245"/>
      <c r="D159" s="239" t="s">
        <v>219</v>
      </c>
      <c r="E159" s="245"/>
      <c r="F159" s="247" t="s">
        <v>782</v>
      </c>
      <c r="G159" s="245"/>
      <c r="H159" s="248">
        <v>101.90600000000001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4</v>
      </c>
      <c r="AX159" s="13" t="s">
        <v>87</v>
      </c>
      <c r="AY159" s="254" t="s">
        <v>194</v>
      </c>
    </row>
    <row r="160" s="2" customFormat="1" ht="37.8" customHeight="1">
      <c r="A160" s="38"/>
      <c r="B160" s="39"/>
      <c r="C160" s="226" t="s">
        <v>8</v>
      </c>
      <c r="D160" s="226" t="s">
        <v>197</v>
      </c>
      <c r="E160" s="227" t="s">
        <v>783</v>
      </c>
      <c r="F160" s="228" t="s">
        <v>784</v>
      </c>
      <c r="G160" s="229" t="s">
        <v>364</v>
      </c>
      <c r="H160" s="230">
        <v>4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0.11045000000000001</v>
      </c>
      <c r="R160" s="235">
        <f>Q160*H160</f>
        <v>0.44180000000000003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785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222</v>
      </c>
      <c r="G161" s="245"/>
      <c r="H161" s="248">
        <v>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2" customFormat="1" ht="37.8" customHeight="1">
      <c r="A162" s="38"/>
      <c r="B162" s="39"/>
      <c r="C162" s="226" t="s">
        <v>369</v>
      </c>
      <c r="D162" s="226" t="s">
        <v>197</v>
      </c>
      <c r="E162" s="227" t="s">
        <v>786</v>
      </c>
      <c r="F162" s="228" t="s">
        <v>787</v>
      </c>
      <c r="G162" s="229" t="s">
        <v>364</v>
      </c>
      <c r="H162" s="230">
        <v>5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0.012120000000000001</v>
      </c>
      <c r="R162" s="235">
        <f>Q162*H162</f>
        <v>0.060600000000000001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788</v>
      </c>
    </row>
    <row r="163" s="13" customFormat="1">
      <c r="A163" s="13"/>
      <c r="B163" s="244"/>
      <c r="C163" s="245"/>
      <c r="D163" s="239" t="s">
        <v>219</v>
      </c>
      <c r="E163" s="246" t="s">
        <v>1</v>
      </c>
      <c r="F163" s="247" t="s">
        <v>193</v>
      </c>
      <c r="G163" s="245"/>
      <c r="H163" s="248">
        <v>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36</v>
      </c>
      <c r="AX163" s="13" t="s">
        <v>87</v>
      </c>
      <c r="AY163" s="254" t="s">
        <v>194</v>
      </c>
    </row>
    <row r="164" s="2" customFormat="1" ht="37.8" customHeight="1">
      <c r="A164" s="38"/>
      <c r="B164" s="39"/>
      <c r="C164" s="226" t="s">
        <v>373</v>
      </c>
      <c r="D164" s="226" t="s">
        <v>197</v>
      </c>
      <c r="E164" s="227" t="s">
        <v>789</v>
      </c>
      <c r="F164" s="228" t="s">
        <v>790</v>
      </c>
      <c r="G164" s="229" t="s">
        <v>364</v>
      </c>
      <c r="H164" s="230">
        <v>1</v>
      </c>
      <c r="I164" s="231"/>
      <c r="J164" s="232">
        <f>ROUND(I164*H164,2)</f>
        <v>0</v>
      </c>
      <c r="K164" s="228" t="s">
        <v>306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0.10766000000000001</v>
      </c>
      <c r="R164" s="235">
        <f>Q164*H164</f>
        <v>0.10766000000000001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222</v>
      </c>
      <c r="AT164" s="237" t="s">
        <v>197</v>
      </c>
      <c r="AU164" s="237" t="s">
        <v>89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791</v>
      </c>
    </row>
    <row r="165" s="2" customFormat="1" ht="37.8" customHeight="1">
      <c r="A165" s="38"/>
      <c r="B165" s="39"/>
      <c r="C165" s="226" t="s">
        <v>378</v>
      </c>
      <c r="D165" s="226" t="s">
        <v>197</v>
      </c>
      <c r="E165" s="227" t="s">
        <v>792</v>
      </c>
      <c r="F165" s="228" t="s">
        <v>793</v>
      </c>
      <c r="G165" s="229" t="s">
        <v>364</v>
      </c>
      <c r="H165" s="230">
        <v>5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794</v>
      </c>
    </row>
    <row r="166" s="2" customFormat="1" ht="37.8" customHeight="1">
      <c r="A166" s="38"/>
      <c r="B166" s="39"/>
      <c r="C166" s="226" t="s">
        <v>383</v>
      </c>
      <c r="D166" s="226" t="s">
        <v>197</v>
      </c>
      <c r="E166" s="227" t="s">
        <v>795</v>
      </c>
      <c r="F166" s="228" t="s">
        <v>796</v>
      </c>
      <c r="G166" s="229" t="s">
        <v>364</v>
      </c>
      <c r="H166" s="230">
        <v>5</v>
      </c>
      <c r="I166" s="231"/>
      <c r="J166" s="232">
        <f>ROUND(I166*H166,2)</f>
        <v>0</v>
      </c>
      <c r="K166" s="228" t="s">
        <v>306</v>
      </c>
      <c r="L166" s="44"/>
      <c r="M166" s="233" t="s">
        <v>1</v>
      </c>
      <c r="N166" s="234" t="s">
        <v>44</v>
      </c>
      <c r="O166" s="91"/>
      <c r="P166" s="235">
        <f>O166*H166</f>
        <v>0</v>
      </c>
      <c r="Q166" s="235">
        <v>0.092920000000000003</v>
      </c>
      <c r="R166" s="235">
        <f>Q166*H166</f>
        <v>0.46460000000000001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222</v>
      </c>
      <c r="AT166" s="237" t="s">
        <v>197</v>
      </c>
      <c r="AU166" s="237" t="s">
        <v>89</v>
      </c>
      <c r="AY166" s="17" t="s">
        <v>194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87</v>
      </c>
      <c r="BK166" s="238">
        <f>ROUND(I166*H166,2)</f>
        <v>0</v>
      </c>
      <c r="BL166" s="17" t="s">
        <v>222</v>
      </c>
      <c r="BM166" s="237" t="s">
        <v>797</v>
      </c>
    </row>
    <row r="167" s="2" customFormat="1" ht="24.15" customHeight="1">
      <c r="A167" s="38"/>
      <c r="B167" s="39"/>
      <c r="C167" s="226" t="s">
        <v>389</v>
      </c>
      <c r="D167" s="226" t="s">
        <v>197</v>
      </c>
      <c r="E167" s="227" t="s">
        <v>798</v>
      </c>
      <c r="F167" s="228" t="s">
        <v>799</v>
      </c>
      <c r="G167" s="229" t="s">
        <v>364</v>
      </c>
      <c r="H167" s="230">
        <v>3</v>
      </c>
      <c r="I167" s="231"/>
      <c r="J167" s="232">
        <f>ROUND(I167*H167,2)</f>
        <v>0</v>
      </c>
      <c r="K167" s="228" t="s">
        <v>306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0.12422</v>
      </c>
      <c r="R167" s="235">
        <f>Q167*H167</f>
        <v>0.37265999999999999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800</v>
      </c>
    </row>
    <row r="168" s="13" customFormat="1">
      <c r="A168" s="13"/>
      <c r="B168" s="244"/>
      <c r="C168" s="245"/>
      <c r="D168" s="239" t="s">
        <v>219</v>
      </c>
      <c r="E168" s="246" t="s">
        <v>1</v>
      </c>
      <c r="F168" s="247" t="s">
        <v>210</v>
      </c>
      <c r="G168" s="245"/>
      <c r="H168" s="248">
        <v>3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36</v>
      </c>
      <c r="AX168" s="13" t="s">
        <v>87</v>
      </c>
      <c r="AY168" s="254" t="s">
        <v>194</v>
      </c>
    </row>
    <row r="169" s="2" customFormat="1" ht="21.75" customHeight="1">
      <c r="A169" s="38"/>
      <c r="B169" s="39"/>
      <c r="C169" s="279" t="s">
        <v>7</v>
      </c>
      <c r="D169" s="279" t="s">
        <v>353</v>
      </c>
      <c r="E169" s="280" t="s">
        <v>801</v>
      </c>
      <c r="F169" s="281" t="s">
        <v>802</v>
      </c>
      <c r="G169" s="282" t="s">
        <v>364</v>
      </c>
      <c r="H169" s="283">
        <v>3</v>
      </c>
      <c r="I169" s="284"/>
      <c r="J169" s="285">
        <f>ROUND(I169*H169,2)</f>
        <v>0</v>
      </c>
      <c r="K169" s="281" t="s">
        <v>306</v>
      </c>
      <c r="L169" s="286"/>
      <c r="M169" s="287" t="s">
        <v>1</v>
      </c>
      <c r="N169" s="288" t="s">
        <v>44</v>
      </c>
      <c r="O169" s="91"/>
      <c r="P169" s="235">
        <f>O169*H169</f>
        <v>0</v>
      </c>
      <c r="Q169" s="235">
        <v>0.067000000000000004</v>
      </c>
      <c r="R169" s="235">
        <f>Q169*H169</f>
        <v>0.20100000000000001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245</v>
      </c>
      <c r="AT169" s="237" t="s">
        <v>353</v>
      </c>
      <c r="AU169" s="237" t="s">
        <v>89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803</v>
      </c>
    </row>
    <row r="170" s="2" customFormat="1" ht="24.15" customHeight="1">
      <c r="A170" s="38"/>
      <c r="B170" s="39"/>
      <c r="C170" s="226" t="s">
        <v>400</v>
      </c>
      <c r="D170" s="226" t="s">
        <v>197</v>
      </c>
      <c r="E170" s="227" t="s">
        <v>804</v>
      </c>
      <c r="F170" s="228" t="s">
        <v>805</v>
      </c>
      <c r="G170" s="229" t="s">
        <v>364</v>
      </c>
      <c r="H170" s="230">
        <v>3</v>
      </c>
      <c r="I170" s="231"/>
      <c r="J170" s="232">
        <f>ROUND(I170*H170,2)</f>
        <v>0</v>
      </c>
      <c r="K170" s="228" t="s">
        <v>306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0.02972</v>
      </c>
      <c r="R170" s="235">
        <f>Q170*H170</f>
        <v>0.089160000000000003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222</v>
      </c>
      <c r="AT170" s="237" t="s">
        <v>197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806</v>
      </c>
    </row>
    <row r="171" s="13" customFormat="1">
      <c r="A171" s="13"/>
      <c r="B171" s="244"/>
      <c r="C171" s="245"/>
      <c r="D171" s="239" t="s">
        <v>219</v>
      </c>
      <c r="E171" s="246" t="s">
        <v>1</v>
      </c>
      <c r="F171" s="247" t="s">
        <v>210</v>
      </c>
      <c r="G171" s="245"/>
      <c r="H171" s="248">
        <v>3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219</v>
      </c>
      <c r="AU171" s="254" t="s">
        <v>89</v>
      </c>
      <c r="AV171" s="13" t="s">
        <v>89</v>
      </c>
      <c r="AW171" s="13" t="s">
        <v>36</v>
      </c>
      <c r="AX171" s="13" t="s">
        <v>87</v>
      </c>
      <c r="AY171" s="254" t="s">
        <v>194</v>
      </c>
    </row>
    <row r="172" s="2" customFormat="1" ht="21.75" customHeight="1">
      <c r="A172" s="38"/>
      <c r="B172" s="39"/>
      <c r="C172" s="279" t="s">
        <v>406</v>
      </c>
      <c r="D172" s="279" t="s">
        <v>353</v>
      </c>
      <c r="E172" s="280" t="s">
        <v>807</v>
      </c>
      <c r="F172" s="281" t="s">
        <v>808</v>
      </c>
      <c r="G172" s="282" t="s">
        <v>364</v>
      </c>
      <c r="H172" s="283">
        <v>3</v>
      </c>
      <c r="I172" s="284"/>
      <c r="J172" s="285">
        <f>ROUND(I172*H172,2)</f>
        <v>0</v>
      </c>
      <c r="K172" s="281" t="s">
        <v>306</v>
      </c>
      <c r="L172" s="286"/>
      <c r="M172" s="287" t="s">
        <v>1</v>
      </c>
      <c r="N172" s="288" t="s">
        <v>44</v>
      </c>
      <c r="O172" s="91"/>
      <c r="P172" s="235">
        <f>O172*H172</f>
        <v>0</v>
      </c>
      <c r="Q172" s="235">
        <v>0.058000000000000003</v>
      </c>
      <c r="R172" s="235">
        <f>Q172*H172</f>
        <v>0.17400000000000002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245</v>
      </c>
      <c r="AT172" s="237" t="s">
        <v>353</v>
      </c>
      <c r="AU172" s="237" t="s">
        <v>89</v>
      </c>
      <c r="AY172" s="17" t="s">
        <v>194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87</v>
      </c>
      <c r="BK172" s="238">
        <f>ROUND(I172*H172,2)</f>
        <v>0</v>
      </c>
      <c r="BL172" s="17" t="s">
        <v>222</v>
      </c>
      <c r="BM172" s="237" t="s">
        <v>809</v>
      </c>
    </row>
    <row r="173" s="2" customFormat="1" ht="24.15" customHeight="1">
      <c r="A173" s="38"/>
      <c r="B173" s="39"/>
      <c r="C173" s="226" t="s">
        <v>411</v>
      </c>
      <c r="D173" s="226" t="s">
        <v>197</v>
      </c>
      <c r="E173" s="227" t="s">
        <v>810</v>
      </c>
      <c r="F173" s="228" t="s">
        <v>811</v>
      </c>
      <c r="G173" s="229" t="s">
        <v>364</v>
      </c>
      <c r="H173" s="230">
        <v>3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0.02972</v>
      </c>
      <c r="R173" s="235">
        <f>Q173*H173</f>
        <v>0.089160000000000003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812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210</v>
      </c>
      <c r="G174" s="245"/>
      <c r="H174" s="248">
        <v>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87</v>
      </c>
      <c r="AY174" s="254" t="s">
        <v>194</v>
      </c>
    </row>
    <row r="175" s="2" customFormat="1" ht="24.15" customHeight="1">
      <c r="A175" s="38"/>
      <c r="B175" s="39"/>
      <c r="C175" s="279" t="s">
        <v>416</v>
      </c>
      <c r="D175" s="279" t="s">
        <v>353</v>
      </c>
      <c r="E175" s="280" t="s">
        <v>813</v>
      </c>
      <c r="F175" s="281" t="s">
        <v>814</v>
      </c>
      <c r="G175" s="282" t="s">
        <v>364</v>
      </c>
      <c r="H175" s="283">
        <v>3</v>
      </c>
      <c r="I175" s="284"/>
      <c r="J175" s="285">
        <f>ROUND(I175*H175,2)</f>
        <v>0</v>
      </c>
      <c r="K175" s="281" t="s">
        <v>306</v>
      </c>
      <c r="L175" s="286"/>
      <c r="M175" s="287" t="s">
        <v>1</v>
      </c>
      <c r="N175" s="288" t="s">
        <v>44</v>
      </c>
      <c r="O175" s="91"/>
      <c r="P175" s="235">
        <f>O175*H175</f>
        <v>0</v>
      </c>
      <c r="Q175" s="235">
        <v>0.11</v>
      </c>
      <c r="R175" s="235">
        <f>Q175*H175</f>
        <v>0.33000000000000002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245</v>
      </c>
      <c r="AT175" s="237" t="s">
        <v>353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815</v>
      </c>
    </row>
    <row r="176" s="2" customFormat="1" ht="24.15" customHeight="1">
      <c r="A176" s="38"/>
      <c r="B176" s="39"/>
      <c r="C176" s="226" t="s">
        <v>423</v>
      </c>
      <c r="D176" s="226" t="s">
        <v>197</v>
      </c>
      <c r="E176" s="227" t="s">
        <v>816</v>
      </c>
      <c r="F176" s="228" t="s">
        <v>817</v>
      </c>
      <c r="G176" s="229" t="s">
        <v>364</v>
      </c>
      <c r="H176" s="230">
        <v>3</v>
      </c>
      <c r="I176" s="231"/>
      <c r="J176" s="232">
        <f>ROUND(I176*H176,2)</f>
        <v>0</v>
      </c>
      <c r="K176" s="228" t="s">
        <v>306</v>
      </c>
      <c r="L176" s="44"/>
      <c r="M176" s="233" t="s">
        <v>1</v>
      </c>
      <c r="N176" s="234" t="s">
        <v>44</v>
      </c>
      <c r="O176" s="91"/>
      <c r="P176" s="235">
        <f>O176*H176</f>
        <v>0</v>
      </c>
      <c r="Q176" s="235">
        <v>0.02972</v>
      </c>
      <c r="R176" s="235">
        <f>Q176*H176</f>
        <v>0.089160000000000003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222</v>
      </c>
      <c r="AT176" s="237" t="s">
        <v>197</v>
      </c>
      <c r="AU176" s="237" t="s">
        <v>89</v>
      </c>
      <c r="AY176" s="17" t="s">
        <v>194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87</v>
      </c>
      <c r="BK176" s="238">
        <f>ROUND(I176*H176,2)</f>
        <v>0</v>
      </c>
      <c r="BL176" s="17" t="s">
        <v>222</v>
      </c>
      <c r="BM176" s="237" t="s">
        <v>818</v>
      </c>
    </row>
    <row r="177" s="13" customFormat="1">
      <c r="A177" s="13"/>
      <c r="B177" s="244"/>
      <c r="C177" s="245"/>
      <c r="D177" s="239" t="s">
        <v>219</v>
      </c>
      <c r="E177" s="246" t="s">
        <v>1</v>
      </c>
      <c r="F177" s="247" t="s">
        <v>210</v>
      </c>
      <c r="G177" s="245"/>
      <c r="H177" s="248">
        <v>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219</v>
      </c>
      <c r="AU177" s="254" t="s">
        <v>89</v>
      </c>
      <c r="AV177" s="13" t="s">
        <v>89</v>
      </c>
      <c r="AW177" s="13" t="s">
        <v>36</v>
      </c>
      <c r="AX177" s="13" t="s">
        <v>87</v>
      </c>
      <c r="AY177" s="254" t="s">
        <v>194</v>
      </c>
    </row>
    <row r="178" s="2" customFormat="1" ht="33" customHeight="1">
      <c r="A178" s="38"/>
      <c r="B178" s="39"/>
      <c r="C178" s="279" t="s">
        <v>429</v>
      </c>
      <c r="D178" s="279" t="s">
        <v>353</v>
      </c>
      <c r="E178" s="280" t="s">
        <v>819</v>
      </c>
      <c r="F178" s="281" t="s">
        <v>820</v>
      </c>
      <c r="G178" s="282" t="s">
        <v>364</v>
      </c>
      <c r="H178" s="283">
        <v>3</v>
      </c>
      <c r="I178" s="284"/>
      <c r="J178" s="285">
        <f>ROUND(I178*H178,2)</f>
        <v>0</v>
      </c>
      <c r="K178" s="281" t="s">
        <v>306</v>
      </c>
      <c r="L178" s="286"/>
      <c r="M178" s="287" t="s">
        <v>1</v>
      </c>
      <c r="N178" s="288" t="s">
        <v>44</v>
      </c>
      <c r="O178" s="91"/>
      <c r="P178" s="235">
        <f>O178*H178</f>
        <v>0</v>
      </c>
      <c r="Q178" s="235">
        <v>0.29799999999999999</v>
      </c>
      <c r="R178" s="235">
        <f>Q178*H178</f>
        <v>0.89399999999999991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245</v>
      </c>
      <c r="AT178" s="237" t="s">
        <v>353</v>
      </c>
      <c r="AU178" s="237" t="s">
        <v>89</v>
      </c>
      <c r="AY178" s="17" t="s">
        <v>194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87</v>
      </c>
      <c r="BK178" s="238">
        <f>ROUND(I178*H178,2)</f>
        <v>0</v>
      </c>
      <c r="BL178" s="17" t="s">
        <v>222</v>
      </c>
      <c r="BM178" s="237" t="s">
        <v>821</v>
      </c>
    </row>
    <row r="179" s="2" customFormat="1" ht="24.15" customHeight="1">
      <c r="A179" s="38"/>
      <c r="B179" s="39"/>
      <c r="C179" s="226" t="s">
        <v>434</v>
      </c>
      <c r="D179" s="226" t="s">
        <v>197</v>
      </c>
      <c r="E179" s="227" t="s">
        <v>822</v>
      </c>
      <c r="F179" s="228" t="s">
        <v>823</v>
      </c>
      <c r="G179" s="229" t="s">
        <v>364</v>
      </c>
      <c r="H179" s="230">
        <v>3</v>
      </c>
      <c r="I179" s="231"/>
      <c r="J179" s="232">
        <f>ROUND(I179*H179,2)</f>
        <v>0</v>
      </c>
      <c r="K179" s="228" t="s">
        <v>306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0.030759999999999999</v>
      </c>
      <c r="R179" s="235">
        <f>Q179*H179</f>
        <v>0.092280000000000001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222</v>
      </c>
      <c r="AT179" s="237" t="s">
        <v>197</v>
      </c>
      <c r="AU179" s="237" t="s">
        <v>89</v>
      </c>
      <c r="AY179" s="17" t="s">
        <v>194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87</v>
      </c>
      <c r="BK179" s="238">
        <f>ROUND(I179*H179,2)</f>
        <v>0</v>
      </c>
      <c r="BL179" s="17" t="s">
        <v>222</v>
      </c>
      <c r="BM179" s="237" t="s">
        <v>824</v>
      </c>
    </row>
    <row r="180" s="13" customFormat="1">
      <c r="A180" s="13"/>
      <c r="B180" s="244"/>
      <c r="C180" s="245"/>
      <c r="D180" s="239" t="s">
        <v>219</v>
      </c>
      <c r="E180" s="246" t="s">
        <v>1</v>
      </c>
      <c r="F180" s="247" t="s">
        <v>210</v>
      </c>
      <c r="G180" s="245"/>
      <c r="H180" s="248">
        <v>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219</v>
      </c>
      <c r="AU180" s="254" t="s">
        <v>89</v>
      </c>
      <c r="AV180" s="13" t="s">
        <v>89</v>
      </c>
      <c r="AW180" s="13" t="s">
        <v>36</v>
      </c>
      <c r="AX180" s="13" t="s">
        <v>87</v>
      </c>
      <c r="AY180" s="254" t="s">
        <v>194</v>
      </c>
    </row>
    <row r="181" s="2" customFormat="1" ht="24.15" customHeight="1">
      <c r="A181" s="38"/>
      <c r="B181" s="39"/>
      <c r="C181" s="279" t="s">
        <v>441</v>
      </c>
      <c r="D181" s="279" t="s">
        <v>353</v>
      </c>
      <c r="E181" s="280" t="s">
        <v>825</v>
      </c>
      <c r="F181" s="281" t="s">
        <v>826</v>
      </c>
      <c r="G181" s="282" t="s">
        <v>364</v>
      </c>
      <c r="H181" s="283">
        <v>3</v>
      </c>
      <c r="I181" s="284"/>
      <c r="J181" s="285">
        <f>ROUND(I181*H181,2)</f>
        <v>0</v>
      </c>
      <c r="K181" s="281" t="s">
        <v>306</v>
      </c>
      <c r="L181" s="286"/>
      <c r="M181" s="287" t="s">
        <v>1</v>
      </c>
      <c r="N181" s="288" t="s">
        <v>44</v>
      </c>
      <c r="O181" s="91"/>
      <c r="P181" s="235">
        <f>O181*H181</f>
        <v>0</v>
      </c>
      <c r="Q181" s="235">
        <v>0.027</v>
      </c>
      <c r="R181" s="235">
        <f>Q181*H181</f>
        <v>0.081000000000000003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245</v>
      </c>
      <c r="AT181" s="237" t="s">
        <v>353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827</v>
      </c>
    </row>
    <row r="182" s="2" customFormat="1" ht="24.15" customHeight="1">
      <c r="A182" s="38"/>
      <c r="B182" s="39"/>
      <c r="C182" s="279" t="s">
        <v>539</v>
      </c>
      <c r="D182" s="279" t="s">
        <v>353</v>
      </c>
      <c r="E182" s="280" t="s">
        <v>828</v>
      </c>
      <c r="F182" s="281" t="s">
        <v>829</v>
      </c>
      <c r="G182" s="282" t="s">
        <v>364</v>
      </c>
      <c r="H182" s="283">
        <v>3</v>
      </c>
      <c r="I182" s="284"/>
      <c r="J182" s="285">
        <f>ROUND(I182*H182,2)</f>
        <v>0</v>
      </c>
      <c r="K182" s="281" t="s">
        <v>306</v>
      </c>
      <c r="L182" s="286"/>
      <c r="M182" s="287" t="s">
        <v>1</v>
      </c>
      <c r="N182" s="288" t="s">
        <v>44</v>
      </c>
      <c r="O182" s="91"/>
      <c r="P182" s="235">
        <f>O182*H182</f>
        <v>0</v>
      </c>
      <c r="Q182" s="235">
        <v>0.0030000000000000001</v>
      </c>
      <c r="R182" s="235">
        <f>Q182*H182</f>
        <v>0.0090000000000000011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245</v>
      </c>
      <c r="AT182" s="237" t="s">
        <v>353</v>
      </c>
      <c r="AU182" s="237" t="s">
        <v>89</v>
      </c>
      <c r="AY182" s="17" t="s">
        <v>194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87</v>
      </c>
      <c r="BK182" s="238">
        <f>ROUND(I182*H182,2)</f>
        <v>0</v>
      </c>
      <c r="BL182" s="17" t="s">
        <v>222</v>
      </c>
      <c r="BM182" s="237" t="s">
        <v>830</v>
      </c>
    </row>
    <row r="183" s="2" customFormat="1" ht="24.15" customHeight="1">
      <c r="A183" s="38"/>
      <c r="B183" s="39"/>
      <c r="C183" s="226" t="s">
        <v>543</v>
      </c>
      <c r="D183" s="226" t="s">
        <v>197</v>
      </c>
      <c r="E183" s="227" t="s">
        <v>831</v>
      </c>
      <c r="F183" s="228" t="s">
        <v>832</v>
      </c>
      <c r="G183" s="229" t="s">
        <v>364</v>
      </c>
      <c r="H183" s="230">
        <v>3</v>
      </c>
      <c r="I183" s="231"/>
      <c r="J183" s="232">
        <f>ROUND(I183*H183,2)</f>
        <v>0</v>
      </c>
      <c r="K183" s="228" t="s">
        <v>306</v>
      </c>
      <c r="L183" s="44"/>
      <c r="M183" s="233" t="s">
        <v>1</v>
      </c>
      <c r="N183" s="234" t="s">
        <v>44</v>
      </c>
      <c r="O183" s="91"/>
      <c r="P183" s="235">
        <f>O183*H183</f>
        <v>0</v>
      </c>
      <c r="Q183" s="235">
        <v>0.21734000000000001</v>
      </c>
      <c r="R183" s="235">
        <f>Q183*H183</f>
        <v>0.65202000000000004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222</v>
      </c>
      <c r="AT183" s="237" t="s">
        <v>197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833</v>
      </c>
    </row>
    <row r="184" s="13" customFormat="1">
      <c r="A184" s="13"/>
      <c r="B184" s="244"/>
      <c r="C184" s="245"/>
      <c r="D184" s="239" t="s">
        <v>219</v>
      </c>
      <c r="E184" s="246" t="s">
        <v>1</v>
      </c>
      <c r="F184" s="247" t="s">
        <v>210</v>
      </c>
      <c r="G184" s="245"/>
      <c r="H184" s="248">
        <v>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36</v>
      </c>
      <c r="AX184" s="13" t="s">
        <v>87</v>
      </c>
      <c r="AY184" s="254" t="s">
        <v>194</v>
      </c>
    </row>
    <row r="185" s="2" customFormat="1" ht="16.5" customHeight="1">
      <c r="A185" s="38"/>
      <c r="B185" s="39"/>
      <c r="C185" s="279" t="s">
        <v>312</v>
      </c>
      <c r="D185" s="279" t="s">
        <v>353</v>
      </c>
      <c r="E185" s="280" t="s">
        <v>834</v>
      </c>
      <c r="F185" s="281" t="s">
        <v>835</v>
      </c>
      <c r="G185" s="282" t="s">
        <v>315</v>
      </c>
      <c r="H185" s="283">
        <v>3</v>
      </c>
      <c r="I185" s="284"/>
      <c r="J185" s="285">
        <f>ROUND(I185*H185,2)</f>
        <v>0</v>
      </c>
      <c r="K185" s="281" t="s">
        <v>1</v>
      </c>
      <c r="L185" s="286"/>
      <c r="M185" s="287" t="s">
        <v>1</v>
      </c>
      <c r="N185" s="288" t="s">
        <v>44</v>
      </c>
      <c r="O185" s="91"/>
      <c r="P185" s="235">
        <f>O185*H185</f>
        <v>0</v>
      </c>
      <c r="Q185" s="235">
        <v>0.0332</v>
      </c>
      <c r="R185" s="235">
        <f>Q185*H185</f>
        <v>0.099599999999999994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245</v>
      </c>
      <c r="AT185" s="237" t="s">
        <v>353</v>
      </c>
      <c r="AU185" s="237" t="s">
        <v>89</v>
      </c>
      <c r="AY185" s="17" t="s">
        <v>194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87</v>
      </c>
      <c r="BK185" s="238">
        <f>ROUND(I185*H185,2)</f>
        <v>0</v>
      </c>
      <c r="BL185" s="17" t="s">
        <v>222</v>
      </c>
      <c r="BM185" s="237" t="s">
        <v>836</v>
      </c>
    </row>
    <row r="186" s="12" customFormat="1" ht="22.8" customHeight="1">
      <c r="A186" s="12"/>
      <c r="B186" s="210"/>
      <c r="C186" s="211"/>
      <c r="D186" s="212" t="s">
        <v>78</v>
      </c>
      <c r="E186" s="224" t="s">
        <v>439</v>
      </c>
      <c r="F186" s="224" t="s">
        <v>440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87</v>
      </c>
      <c r="AT186" s="222" t="s">
        <v>78</v>
      </c>
      <c r="AU186" s="222" t="s">
        <v>87</v>
      </c>
      <c r="AY186" s="221" t="s">
        <v>194</v>
      </c>
      <c r="BK186" s="223">
        <f>BK187</f>
        <v>0</v>
      </c>
    </row>
    <row r="187" s="2" customFormat="1" ht="49.05" customHeight="1">
      <c r="A187" s="38"/>
      <c r="B187" s="39"/>
      <c r="C187" s="226" t="s">
        <v>690</v>
      </c>
      <c r="D187" s="226" t="s">
        <v>197</v>
      </c>
      <c r="E187" s="227" t="s">
        <v>837</v>
      </c>
      <c r="F187" s="228" t="s">
        <v>838</v>
      </c>
      <c r="G187" s="229" t="s">
        <v>339</v>
      </c>
      <c r="H187" s="230">
        <v>119.866</v>
      </c>
      <c r="I187" s="231"/>
      <c r="J187" s="232">
        <f>ROUND(I187*H187,2)</f>
        <v>0</v>
      </c>
      <c r="K187" s="228" t="s">
        <v>306</v>
      </c>
      <c r="L187" s="44"/>
      <c r="M187" s="289" t="s">
        <v>1</v>
      </c>
      <c r="N187" s="290" t="s">
        <v>44</v>
      </c>
      <c r="O187" s="291"/>
      <c r="P187" s="292">
        <f>O187*H187</f>
        <v>0</v>
      </c>
      <c r="Q187" s="292">
        <v>0</v>
      </c>
      <c r="R187" s="292">
        <f>Q187*H187</f>
        <v>0</v>
      </c>
      <c r="S187" s="292">
        <v>0</v>
      </c>
      <c r="T187" s="29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222</v>
      </c>
      <c r="AT187" s="237" t="s">
        <v>197</v>
      </c>
      <c r="AU187" s="237" t="s">
        <v>89</v>
      </c>
      <c r="AY187" s="17" t="s">
        <v>194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87</v>
      </c>
      <c r="BK187" s="238">
        <f>ROUND(I187*H187,2)</f>
        <v>0</v>
      </c>
      <c r="BL187" s="17" t="s">
        <v>222</v>
      </c>
      <c r="BM187" s="237" t="s">
        <v>839</v>
      </c>
    </row>
    <row r="188" s="2" customFormat="1" ht="6.96" customHeight="1">
      <c r="A188" s="38"/>
      <c r="B188" s="66"/>
      <c r="C188" s="67"/>
      <c r="D188" s="67"/>
      <c r="E188" s="67"/>
      <c r="F188" s="67"/>
      <c r="G188" s="67"/>
      <c r="H188" s="67"/>
      <c r="I188" s="67"/>
      <c r="J188" s="67"/>
      <c r="K188" s="67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JYAISOJVxTLdHafM8y4HZmlj/M62E96xPW8bUjB3bAYRdbGnMpSkWbYhmkU4fbLsaIRhRuRxSRDcJmEQuwfoXA==" hashValue="8cvxpvtxxbU1N02wuSaZMnVmer6mJvy4szkjsdDVna6auq3Zj5J3KO3gJNXanQie4SWmX3J0GG16OZIq3TA8+Q==" algorithmName="SHA-512" password="CC35"/>
  <autoFilter ref="C124:K1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52" t="s">
        <v>840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ROUND((SUM(BE128:BE166)),  2)</f>
        <v>0</v>
      </c>
      <c r="G35" s="38"/>
      <c r="H35" s="38"/>
      <c r="I35" s="164">
        <v>0.20999999999999999</v>
      </c>
      <c r="J35" s="163">
        <f>ROUND(((SUM(BE128:BE166))*I35),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ROUND((SUM(BF128:BF166)),  2)</f>
        <v>0</v>
      </c>
      <c r="G36" s="38"/>
      <c r="H36" s="38"/>
      <c r="I36" s="164">
        <v>0.14999999999999999</v>
      </c>
      <c r="J36" s="163">
        <f>ROUND(((SUM(BF128:BF166))*I36),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ROUND((SUM(BG128:BG166)),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ROUND((SUM(BH128:BH166)),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ROUND((SUM(BI128:BI166)),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30" customHeight="1">
      <c r="A89" s="38"/>
      <c r="B89" s="39"/>
      <c r="C89" s="40"/>
      <c r="D89" s="40"/>
      <c r="E89" s="76" t="str">
        <f>E11</f>
        <v>102.1.C - Chodník ul. Rantířovská - část 2.1 - přesun stožáru nasvětlení přechodu pro chodce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841</v>
      </c>
      <c r="E101" s="196"/>
      <c r="F101" s="196"/>
      <c r="G101" s="196"/>
      <c r="H101" s="196"/>
      <c r="I101" s="196"/>
      <c r="J101" s="197">
        <f>J142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298</v>
      </c>
      <c r="E102" s="196"/>
      <c r="F102" s="196"/>
      <c r="G102" s="196"/>
      <c r="H102" s="196"/>
      <c r="I102" s="196"/>
      <c r="J102" s="197">
        <f>J145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8"/>
      <c r="C103" s="189"/>
      <c r="D103" s="190" t="s">
        <v>842</v>
      </c>
      <c r="E103" s="191"/>
      <c r="F103" s="191"/>
      <c r="G103" s="191"/>
      <c r="H103" s="191"/>
      <c r="I103" s="191"/>
      <c r="J103" s="192">
        <f>J152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4"/>
      <c r="C104" s="133"/>
      <c r="D104" s="195" t="s">
        <v>843</v>
      </c>
      <c r="E104" s="196"/>
      <c r="F104" s="196"/>
      <c r="G104" s="196"/>
      <c r="H104" s="196"/>
      <c r="I104" s="196"/>
      <c r="J104" s="197">
        <f>J153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844</v>
      </c>
      <c r="E105" s="196"/>
      <c r="F105" s="196"/>
      <c r="G105" s="196"/>
      <c r="H105" s="196"/>
      <c r="I105" s="196"/>
      <c r="J105" s="197">
        <f>J161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8"/>
      <c r="C106" s="189"/>
      <c r="D106" s="190" t="s">
        <v>845</v>
      </c>
      <c r="E106" s="191"/>
      <c r="F106" s="191"/>
      <c r="G106" s="191"/>
      <c r="H106" s="191"/>
      <c r="I106" s="191"/>
      <c r="J106" s="192">
        <f>J163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178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Vodovod a kanalizace ul. Rantířovská, Jihlava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165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547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548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40"/>
      <c r="D120" s="40"/>
      <c r="E120" s="76" t="str">
        <f>E11</f>
        <v>102.1.C - Chodník ul. Rantířovská - část 2.1 - přesun stožáru nasvětlení přechodu pro chodce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Jihlava</v>
      </c>
      <c r="G122" s="40"/>
      <c r="H122" s="40"/>
      <c r="I122" s="32" t="s">
        <v>22</v>
      </c>
      <c r="J122" s="79" t="str">
        <f>IF(J14="","",J14)</f>
        <v>8. 11. 2023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Statutární město Jihlava</v>
      </c>
      <c r="G124" s="40"/>
      <c r="H124" s="40"/>
      <c r="I124" s="32" t="s">
        <v>32</v>
      </c>
      <c r="J124" s="36" t="str">
        <f>E23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>PROfi Jihlava spol. s 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179</v>
      </c>
      <c r="D127" s="202" t="s">
        <v>64</v>
      </c>
      <c r="E127" s="202" t="s">
        <v>60</v>
      </c>
      <c r="F127" s="202" t="s">
        <v>61</v>
      </c>
      <c r="G127" s="202" t="s">
        <v>180</v>
      </c>
      <c r="H127" s="202" t="s">
        <v>181</v>
      </c>
      <c r="I127" s="202" t="s">
        <v>182</v>
      </c>
      <c r="J127" s="202" t="s">
        <v>169</v>
      </c>
      <c r="K127" s="203" t="s">
        <v>183</v>
      </c>
      <c r="L127" s="204"/>
      <c r="M127" s="100" t="s">
        <v>1</v>
      </c>
      <c r="N127" s="101" t="s">
        <v>43</v>
      </c>
      <c r="O127" s="101" t="s">
        <v>184</v>
      </c>
      <c r="P127" s="101" t="s">
        <v>185</v>
      </c>
      <c r="Q127" s="101" t="s">
        <v>186</v>
      </c>
      <c r="R127" s="101" t="s">
        <v>187</v>
      </c>
      <c r="S127" s="101" t="s">
        <v>188</v>
      </c>
      <c r="T127" s="102" t="s">
        <v>189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190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P129+P152+P163</f>
        <v>0</v>
      </c>
      <c r="Q128" s="104"/>
      <c r="R128" s="207">
        <f>R129+R152+R163</f>
        <v>3.2809578399999997</v>
      </c>
      <c r="S128" s="104"/>
      <c r="T128" s="208">
        <f>T129+T152+T163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171</v>
      </c>
      <c r="BK128" s="209">
        <f>BK129+BK152+BK163</f>
        <v>0</v>
      </c>
    </row>
    <row r="129" s="12" customFormat="1" ht="25.92" customHeight="1">
      <c r="A129" s="12"/>
      <c r="B129" s="210"/>
      <c r="C129" s="211"/>
      <c r="D129" s="212" t="s">
        <v>78</v>
      </c>
      <c r="E129" s="213" t="s">
        <v>300</v>
      </c>
      <c r="F129" s="213" t="s">
        <v>301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P130+P142+P145</f>
        <v>0</v>
      </c>
      <c r="Q129" s="218"/>
      <c r="R129" s="219">
        <f>R130+R142+R145</f>
        <v>1.0808078399999999</v>
      </c>
      <c r="S129" s="218"/>
      <c r="T129" s="220">
        <f>T130+T142+T145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79</v>
      </c>
      <c r="AY129" s="221" t="s">
        <v>194</v>
      </c>
      <c r="BK129" s="223">
        <f>BK130+BK142+BK145</f>
        <v>0</v>
      </c>
    </row>
    <row r="130" s="12" customFormat="1" ht="22.8" customHeight="1">
      <c r="A130" s="12"/>
      <c r="B130" s="210"/>
      <c r="C130" s="211"/>
      <c r="D130" s="212" t="s">
        <v>78</v>
      </c>
      <c r="E130" s="224" t="s">
        <v>87</v>
      </c>
      <c r="F130" s="224" t="s">
        <v>302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SUM(P131:P141)</f>
        <v>0</v>
      </c>
      <c r="Q130" s="218"/>
      <c r="R130" s="219">
        <f>SUM(R131:R141)</f>
        <v>0</v>
      </c>
      <c r="S130" s="218"/>
      <c r="T130" s="220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87</v>
      </c>
      <c r="AT130" s="222" t="s">
        <v>78</v>
      </c>
      <c r="AU130" s="222" t="s">
        <v>87</v>
      </c>
      <c r="AY130" s="221" t="s">
        <v>194</v>
      </c>
      <c r="BK130" s="223">
        <f>SUM(BK131:BK141)</f>
        <v>0</v>
      </c>
    </row>
    <row r="131" s="2" customFormat="1" ht="55.5" customHeight="1">
      <c r="A131" s="38"/>
      <c r="B131" s="39"/>
      <c r="C131" s="226" t="s">
        <v>87</v>
      </c>
      <c r="D131" s="226" t="s">
        <v>197</v>
      </c>
      <c r="E131" s="227" t="s">
        <v>846</v>
      </c>
      <c r="F131" s="228" t="s">
        <v>847</v>
      </c>
      <c r="G131" s="229" t="s">
        <v>322</v>
      </c>
      <c r="H131" s="230">
        <v>0.20000000000000001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848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849</v>
      </c>
      <c r="G132" s="245"/>
      <c r="H132" s="248">
        <v>0.20000000000000001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44.25" customHeight="1">
      <c r="A133" s="38"/>
      <c r="B133" s="39"/>
      <c r="C133" s="226" t="s">
        <v>89</v>
      </c>
      <c r="D133" s="226" t="s">
        <v>197</v>
      </c>
      <c r="E133" s="227" t="s">
        <v>850</v>
      </c>
      <c r="F133" s="228" t="s">
        <v>851</v>
      </c>
      <c r="G133" s="229" t="s">
        <v>322</v>
      </c>
      <c r="H133" s="230">
        <v>0.432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852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853</v>
      </c>
      <c r="G134" s="245"/>
      <c r="H134" s="248">
        <v>0.432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2" customFormat="1" ht="62.7" customHeight="1">
      <c r="A135" s="38"/>
      <c r="B135" s="39"/>
      <c r="C135" s="226" t="s">
        <v>210</v>
      </c>
      <c r="D135" s="226" t="s">
        <v>197</v>
      </c>
      <c r="E135" s="227" t="s">
        <v>854</v>
      </c>
      <c r="F135" s="228" t="s">
        <v>855</v>
      </c>
      <c r="G135" s="229" t="s">
        <v>322</v>
      </c>
      <c r="H135" s="230">
        <v>0.42999999999999999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856</v>
      </c>
    </row>
    <row r="136" s="2" customFormat="1">
      <c r="A136" s="38"/>
      <c r="B136" s="39"/>
      <c r="C136" s="40"/>
      <c r="D136" s="239" t="s">
        <v>204</v>
      </c>
      <c r="E136" s="40"/>
      <c r="F136" s="240" t="s">
        <v>752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204</v>
      </c>
      <c r="AU136" s="17" t="s">
        <v>89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857</v>
      </c>
      <c r="G137" s="245"/>
      <c r="H137" s="248">
        <v>0.42999999999999999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87</v>
      </c>
      <c r="AY137" s="254" t="s">
        <v>194</v>
      </c>
    </row>
    <row r="138" s="2" customFormat="1" ht="44.25" customHeight="1">
      <c r="A138" s="38"/>
      <c r="B138" s="39"/>
      <c r="C138" s="226" t="s">
        <v>222</v>
      </c>
      <c r="D138" s="226" t="s">
        <v>197</v>
      </c>
      <c r="E138" s="227" t="s">
        <v>337</v>
      </c>
      <c r="F138" s="228" t="s">
        <v>338</v>
      </c>
      <c r="G138" s="229" t="s">
        <v>339</v>
      </c>
      <c r="H138" s="230">
        <v>0.77400000000000002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858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859</v>
      </c>
      <c r="G139" s="245"/>
      <c r="H139" s="248">
        <v>0.77400000000000002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37.8" customHeight="1">
      <c r="A140" s="38"/>
      <c r="B140" s="39"/>
      <c r="C140" s="226" t="s">
        <v>193</v>
      </c>
      <c r="D140" s="226" t="s">
        <v>197</v>
      </c>
      <c r="E140" s="227" t="s">
        <v>342</v>
      </c>
      <c r="F140" s="228" t="s">
        <v>343</v>
      </c>
      <c r="G140" s="229" t="s">
        <v>322</v>
      </c>
      <c r="H140" s="230">
        <v>0.42999999999999999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860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857</v>
      </c>
      <c r="G141" s="245"/>
      <c r="H141" s="248">
        <v>0.42999999999999999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12" customFormat="1" ht="22.8" customHeight="1">
      <c r="A142" s="12"/>
      <c r="B142" s="210"/>
      <c r="C142" s="211"/>
      <c r="D142" s="212" t="s">
        <v>78</v>
      </c>
      <c r="E142" s="224" t="s">
        <v>89</v>
      </c>
      <c r="F142" s="224" t="s">
        <v>861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SUM(P143:P144)</f>
        <v>0</v>
      </c>
      <c r="Q142" s="218"/>
      <c r="R142" s="219">
        <f>SUM(R143:R144)</f>
        <v>1.0808078399999999</v>
      </c>
      <c r="S142" s="218"/>
      <c r="T142" s="22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87</v>
      </c>
      <c r="AT142" s="222" t="s">
        <v>78</v>
      </c>
      <c r="AU142" s="222" t="s">
        <v>87</v>
      </c>
      <c r="AY142" s="221" t="s">
        <v>194</v>
      </c>
      <c r="BK142" s="223">
        <f>SUM(BK143:BK144)</f>
        <v>0</v>
      </c>
    </row>
    <row r="143" s="2" customFormat="1" ht="24.15" customHeight="1">
      <c r="A143" s="38"/>
      <c r="B143" s="39"/>
      <c r="C143" s="226" t="s">
        <v>233</v>
      </c>
      <c r="D143" s="226" t="s">
        <v>197</v>
      </c>
      <c r="E143" s="227" t="s">
        <v>862</v>
      </c>
      <c r="F143" s="228" t="s">
        <v>863</v>
      </c>
      <c r="G143" s="229" t="s">
        <v>322</v>
      </c>
      <c r="H143" s="230">
        <v>0.432</v>
      </c>
      <c r="I143" s="231"/>
      <c r="J143" s="232">
        <f>ROUND(I143*H143,2)</f>
        <v>0</v>
      </c>
      <c r="K143" s="228" t="s">
        <v>306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2.5018699999999998</v>
      </c>
      <c r="R143" s="235">
        <f>Q143*H143</f>
        <v>1.0808078399999999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864</v>
      </c>
    </row>
    <row r="144" s="13" customFormat="1">
      <c r="A144" s="13"/>
      <c r="B144" s="244"/>
      <c r="C144" s="245"/>
      <c r="D144" s="239" t="s">
        <v>219</v>
      </c>
      <c r="E144" s="246" t="s">
        <v>1</v>
      </c>
      <c r="F144" s="247" t="s">
        <v>853</v>
      </c>
      <c r="G144" s="245"/>
      <c r="H144" s="248">
        <v>0.432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219</v>
      </c>
      <c r="AU144" s="254" t="s">
        <v>89</v>
      </c>
      <c r="AV144" s="13" t="s">
        <v>89</v>
      </c>
      <c r="AW144" s="13" t="s">
        <v>36</v>
      </c>
      <c r="AX144" s="13" t="s">
        <v>87</v>
      </c>
      <c r="AY144" s="254" t="s">
        <v>194</v>
      </c>
    </row>
    <row r="145" s="12" customFormat="1" ht="22.8" customHeight="1">
      <c r="A145" s="12"/>
      <c r="B145" s="210"/>
      <c r="C145" s="211"/>
      <c r="D145" s="212" t="s">
        <v>78</v>
      </c>
      <c r="E145" s="224" t="s">
        <v>421</v>
      </c>
      <c r="F145" s="224" t="s">
        <v>422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SUM(P146:P151)</f>
        <v>0</v>
      </c>
      <c r="Q145" s="218"/>
      <c r="R145" s="219">
        <f>SUM(R146:R151)</f>
        <v>0</v>
      </c>
      <c r="S145" s="218"/>
      <c r="T145" s="22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87</v>
      </c>
      <c r="AT145" s="222" t="s">
        <v>78</v>
      </c>
      <c r="AU145" s="222" t="s">
        <v>87</v>
      </c>
      <c r="AY145" s="221" t="s">
        <v>194</v>
      </c>
      <c r="BK145" s="223">
        <f>SUM(BK146:BK151)</f>
        <v>0</v>
      </c>
    </row>
    <row r="146" s="2" customFormat="1" ht="33" customHeight="1">
      <c r="A146" s="38"/>
      <c r="B146" s="39"/>
      <c r="C146" s="226" t="s">
        <v>238</v>
      </c>
      <c r="D146" s="226" t="s">
        <v>197</v>
      </c>
      <c r="E146" s="227" t="s">
        <v>424</v>
      </c>
      <c r="F146" s="228" t="s">
        <v>425</v>
      </c>
      <c r="G146" s="229" t="s">
        <v>339</v>
      </c>
      <c r="H146" s="230">
        <v>0.47999999999999998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865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866</v>
      </c>
      <c r="G147" s="245"/>
      <c r="H147" s="248">
        <v>0.47999999999999998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44.25" customHeight="1">
      <c r="A148" s="38"/>
      <c r="B148" s="39"/>
      <c r="C148" s="226" t="s">
        <v>245</v>
      </c>
      <c r="D148" s="226" t="s">
        <v>197</v>
      </c>
      <c r="E148" s="227" t="s">
        <v>430</v>
      </c>
      <c r="F148" s="228" t="s">
        <v>431</v>
      </c>
      <c r="G148" s="229" t="s">
        <v>339</v>
      </c>
      <c r="H148" s="230">
        <v>4.3200000000000003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867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868</v>
      </c>
      <c r="G149" s="245"/>
      <c r="H149" s="248">
        <v>4.3200000000000003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87</v>
      </c>
      <c r="AY149" s="254" t="s">
        <v>194</v>
      </c>
    </row>
    <row r="150" s="2" customFormat="1" ht="44.25" customHeight="1">
      <c r="A150" s="38"/>
      <c r="B150" s="39"/>
      <c r="C150" s="226" t="s">
        <v>250</v>
      </c>
      <c r="D150" s="226" t="s">
        <v>197</v>
      </c>
      <c r="E150" s="227" t="s">
        <v>435</v>
      </c>
      <c r="F150" s="228" t="s">
        <v>436</v>
      </c>
      <c r="G150" s="229" t="s">
        <v>339</v>
      </c>
      <c r="H150" s="230">
        <v>0.47999999999999998</v>
      </c>
      <c r="I150" s="231"/>
      <c r="J150" s="232">
        <f>ROUND(I150*H150,2)</f>
        <v>0</v>
      </c>
      <c r="K150" s="228" t="s">
        <v>306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222</v>
      </c>
      <c r="AT150" s="237" t="s">
        <v>197</v>
      </c>
      <c r="AU150" s="237" t="s">
        <v>89</v>
      </c>
      <c r="AY150" s="17" t="s">
        <v>194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87</v>
      </c>
      <c r="BK150" s="238">
        <f>ROUND(I150*H150,2)</f>
        <v>0</v>
      </c>
      <c r="BL150" s="17" t="s">
        <v>222</v>
      </c>
      <c r="BM150" s="237" t="s">
        <v>869</v>
      </c>
    </row>
    <row r="151" s="13" customFormat="1">
      <c r="A151" s="13"/>
      <c r="B151" s="244"/>
      <c r="C151" s="245"/>
      <c r="D151" s="239" t="s">
        <v>219</v>
      </c>
      <c r="E151" s="246" t="s">
        <v>1</v>
      </c>
      <c r="F151" s="247" t="s">
        <v>870</v>
      </c>
      <c r="G151" s="245"/>
      <c r="H151" s="248">
        <v>0.47999999999999998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219</v>
      </c>
      <c r="AU151" s="254" t="s">
        <v>89</v>
      </c>
      <c r="AV151" s="13" t="s">
        <v>89</v>
      </c>
      <c r="AW151" s="13" t="s">
        <v>36</v>
      </c>
      <c r="AX151" s="13" t="s">
        <v>87</v>
      </c>
      <c r="AY151" s="254" t="s">
        <v>194</v>
      </c>
    </row>
    <row r="152" s="12" customFormat="1" ht="25.92" customHeight="1">
      <c r="A152" s="12"/>
      <c r="B152" s="210"/>
      <c r="C152" s="211"/>
      <c r="D152" s="212" t="s">
        <v>78</v>
      </c>
      <c r="E152" s="213" t="s">
        <v>353</v>
      </c>
      <c r="F152" s="213" t="s">
        <v>871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P153+P161</f>
        <v>0</v>
      </c>
      <c r="Q152" s="218"/>
      <c r="R152" s="219">
        <f>R153+R161</f>
        <v>2.2001499999999998</v>
      </c>
      <c r="S152" s="218"/>
      <c r="T152" s="220">
        <f>T153+T161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210</v>
      </c>
      <c r="AT152" s="222" t="s">
        <v>78</v>
      </c>
      <c r="AU152" s="222" t="s">
        <v>79</v>
      </c>
      <c r="AY152" s="221" t="s">
        <v>194</v>
      </c>
      <c r="BK152" s="223">
        <f>BK153+BK161</f>
        <v>0</v>
      </c>
    </row>
    <row r="153" s="12" customFormat="1" ht="22.8" customHeight="1">
      <c r="A153" s="12"/>
      <c r="B153" s="210"/>
      <c r="C153" s="211"/>
      <c r="D153" s="212" t="s">
        <v>78</v>
      </c>
      <c r="E153" s="224" t="s">
        <v>872</v>
      </c>
      <c r="F153" s="224" t="s">
        <v>873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SUM(P154:P160)</f>
        <v>0</v>
      </c>
      <c r="Q153" s="218"/>
      <c r="R153" s="219">
        <f>SUM(R154:R160)</f>
        <v>2.2001499999999998</v>
      </c>
      <c r="S153" s="218"/>
      <c r="T153" s="220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210</v>
      </c>
      <c r="AT153" s="222" t="s">
        <v>78</v>
      </c>
      <c r="AU153" s="222" t="s">
        <v>87</v>
      </c>
      <c r="AY153" s="221" t="s">
        <v>194</v>
      </c>
      <c r="BK153" s="223">
        <f>SUM(BK154:BK160)</f>
        <v>0</v>
      </c>
    </row>
    <row r="154" s="2" customFormat="1" ht="49.05" customHeight="1">
      <c r="A154" s="38"/>
      <c r="B154" s="39"/>
      <c r="C154" s="226" t="s">
        <v>261</v>
      </c>
      <c r="D154" s="226" t="s">
        <v>197</v>
      </c>
      <c r="E154" s="227" t="s">
        <v>874</v>
      </c>
      <c r="F154" s="228" t="s">
        <v>875</v>
      </c>
      <c r="G154" s="229" t="s">
        <v>364</v>
      </c>
      <c r="H154" s="230">
        <v>1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2.2001499999999998</v>
      </c>
      <c r="R154" s="235">
        <f>Q154*H154</f>
        <v>2.2001499999999998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876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876</v>
      </c>
      <c r="BM154" s="237" t="s">
        <v>877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878</v>
      </c>
      <c r="G155" s="245"/>
      <c r="H155" s="248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87</v>
      </c>
      <c r="AY155" s="254" t="s">
        <v>194</v>
      </c>
    </row>
    <row r="156" s="2" customFormat="1" ht="55.5" customHeight="1">
      <c r="A156" s="38"/>
      <c r="B156" s="39"/>
      <c r="C156" s="226" t="s">
        <v>278</v>
      </c>
      <c r="D156" s="226" t="s">
        <v>197</v>
      </c>
      <c r="E156" s="227" t="s">
        <v>879</v>
      </c>
      <c r="F156" s="228" t="s">
        <v>880</v>
      </c>
      <c r="G156" s="229" t="s">
        <v>364</v>
      </c>
      <c r="H156" s="230">
        <v>2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876</v>
      </c>
      <c r="AT156" s="237" t="s">
        <v>197</v>
      </c>
      <c r="AU156" s="237" t="s">
        <v>89</v>
      </c>
      <c r="AY156" s="17" t="s">
        <v>194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87</v>
      </c>
      <c r="BK156" s="238">
        <f>ROUND(I156*H156,2)</f>
        <v>0</v>
      </c>
      <c r="BL156" s="17" t="s">
        <v>876</v>
      </c>
      <c r="BM156" s="237" t="s">
        <v>881</v>
      </c>
    </row>
    <row r="157" s="2" customFormat="1">
      <c r="A157" s="38"/>
      <c r="B157" s="39"/>
      <c r="C157" s="40"/>
      <c r="D157" s="239" t="s">
        <v>204</v>
      </c>
      <c r="E157" s="40"/>
      <c r="F157" s="240" t="s">
        <v>882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204</v>
      </c>
      <c r="AU157" s="17" t="s">
        <v>89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89</v>
      </c>
      <c r="G158" s="245"/>
      <c r="H158" s="248">
        <v>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2" customFormat="1" ht="49.05" customHeight="1">
      <c r="A159" s="38"/>
      <c r="B159" s="39"/>
      <c r="C159" s="226" t="s">
        <v>268</v>
      </c>
      <c r="D159" s="226" t="s">
        <v>197</v>
      </c>
      <c r="E159" s="227" t="s">
        <v>883</v>
      </c>
      <c r="F159" s="228" t="s">
        <v>884</v>
      </c>
      <c r="G159" s="229" t="s">
        <v>364</v>
      </c>
      <c r="H159" s="230">
        <v>1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876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876</v>
      </c>
      <c r="BM159" s="237" t="s">
        <v>885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87</v>
      </c>
      <c r="G160" s="245"/>
      <c r="H160" s="248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87</v>
      </c>
      <c r="AY160" s="254" t="s">
        <v>194</v>
      </c>
    </row>
    <row r="161" s="12" customFormat="1" ht="22.8" customHeight="1">
      <c r="A161" s="12"/>
      <c r="B161" s="210"/>
      <c r="C161" s="211"/>
      <c r="D161" s="212" t="s">
        <v>78</v>
      </c>
      <c r="E161" s="224" t="s">
        <v>886</v>
      </c>
      <c r="F161" s="224" t="s">
        <v>887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210</v>
      </c>
      <c r="AT161" s="222" t="s">
        <v>78</v>
      </c>
      <c r="AU161" s="222" t="s">
        <v>87</v>
      </c>
      <c r="AY161" s="221" t="s">
        <v>194</v>
      </c>
      <c r="BK161" s="223">
        <f>BK162</f>
        <v>0</v>
      </c>
    </row>
    <row r="162" s="2" customFormat="1" ht="24.15" customHeight="1">
      <c r="A162" s="38"/>
      <c r="B162" s="39"/>
      <c r="C162" s="226" t="s">
        <v>274</v>
      </c>
      <c r="D162" s="226" t="s">
        <v>197</v>
      </c>
      <c r="E162" s="227" t="s">
        <v>888</v>
      </c>
      <c r="F162" s="228" t="s">
        <v>889</v>
      </c>
      <c r="G162" s="229" t="s">
        <v>339</v>
      </c>
      <c r="H162" s="230">
        <v>1.0800000000000001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876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876</v>
      </c>
      <c r="BM162" s="237" t="s">
        <v>890</v>
      </c>
    </row>
    <row r="163" s="12" customFormat="1" ht="25.92" customHeight="1">
      <c r="A163" s="12"/>
      <c r="B163" s="210"/>
      <c r="C163" s="211"/>
      <c r="D163" s="212" t="s">
        <v>78</v>
      </c>
      <c r="E163" s="213" t="s">
        <v>891</v>
      </c>
      <c r="F163" s="213" t="s">
        <v>892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SUM(P164:P166)</f>
        <v>0</v>
      </c>
      <c r="Q163" s="218"/>
      <c r="R163" s="219">
        <f>SUM(R164:R166)</f>
        <v>0</v>
      </c>
      <c r="S163" s="218"/>
      <c r="T163" s="220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222</v>
      </c>
      <c r="AT163" s="222" t="s">
        <v>78</v>
      </c>
      <c r="AU163" s="222" t="s">
        <v>79</v>
      </c>
      <c r="AY163" s="221" t="s">
        <v>194</v>
      </c>
      <c r="BK163" s="223">
        <f>SUM(BK164:BK166)</f>
        <v>0</v>
      </c>
    </row>
    <row r="164" s="2" customFormat="1" ht="24.15" customHeight="1">
      <c r="A164" s="38"/>
      <c r="B164" s="39"/>
      <c r="C164" s="226" t="s">
        <v>215</v>
      </c>
      <c r="D164" s="226" t="s">
        <v>197</v>
      </c>
      <c r="E164" s="227" t="s">
        <v>893</v>
      </c>
      <c r="F164" s="228" t="s">
        <v>894</v>
      </c>
      <c r="G164" s="229" t="s">
        <v>895</v>
      </c>
      <c r="H164" s="230">
        <v>1</v>
      </c>
      <c r="I164" s="231"/>
      <c r="J164" s="232">
        <f>ROUND(I164*H164,2)</f>
        <v>0</v>
      </c>
      <c r="K164" s="228" t="s">
        <v>306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896</v>
      </c>
      <c r="AT164" s="237" t="s">
        <v>197</v>
      </c>
      <c r="AU164" s="237" t="s">
        <v>87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896</v>
      </c>
      <c r="BM164" s="237" t="s">
        <v>897</v>
      </c>
    </row>
    <row r="165" s="2" customFormat="1">
      <c r="A165" s="38"/>
      <c r="B165" s="39"/>
      <c r="C165" s="40"/>
      <c r="D165" s="239" t="s">
        <v>204</v>
      </c>
      <c r="E165" s="40"/>
      <c r="F165" s="240" t="s">
        <v>898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204</v>
      </c>
      <c r="AU165" s="17" t="s">
        <v>87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87</v>
      </c>
      <c r="G166" s="245"/>
      <c r="H166" s="248">
        <v>1</v>
      </c>
      <c r="I166" s="249"/>
      <c r="J166" s="245"/>
      <c r="K166" s="245"/>
      <c r="L166" s="250"/>
      <c r="M166" s="276"/>
      <c r="N166" s="277"/>
      <c r="O166" s="277"/>
      <c r="P166" s="277"/>
      <c r="Q166" s="277"/>
      <c r="R166" s="277"/>
      <c r="S166" s="277"/>
      <c r="T166" s="27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87</v>
      </c>
      <c r="AV166" s="13" t="s">
        <v>89</v>
      </c>
      <c r="AW166" s="13" t="s">
        <v>36</v>
      </c>
      <c r="AX166" s="13" t="s">
        <v>87</v>
      </c>
      <c r="AY166" s="254" t="s">
        <v>194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UkDD7lOR8WU+BLC10Im3gdmU5Pk5SrCwnJjPvHHUhtcQHnmuZGbqru/Z+fxpxOhjriBR55DFtsCQU3t86kb6Fg==" hashValue="9CtBhxLHOMzpq717X0QNkeBPX4titbNdsMJENjgD7aITeP2Yb2vhrOJqz5Ptjk0pDsw2L4ZvYToWBxcfAERatw==" algorithmName="SHA-512" password="CC35"/>
  <autoFilter ref="C127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52" t="s">
        <v>899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ROUND((SUM(BE127:BE149)),  2)</f>
        <v>0</v>
      </c>
      <c r="G35" s="38"/>
      <c r="H35" s="38"/>
      <c r="I35" s="164">
        <v>0.20999999999999999</v>
      </c>
      <c r="J35" s="163">
        <f>ROUND(((SUM(BE127:BE149))*I35),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ROUND((SUM(BF127:BF149)),  2)</f>
        <v>0</v>
      </c>
      <c r="G36" s="38"/>
      <c r="H36" s="38"/>
      <c r="I36" s="164">
        <v>0.14999999999999999</v>
      </c>
      <c r="J36" s="163">
        <f>ROUND(((SUM(BF127:BF149))*I36),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ROUND((SUM(BG127:BG149)),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ROUND((SUM(BH127:BH149)),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ROUND((SUM(BI127:BI149)),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30" customHeight="1">
      <c r="A89" s="38"/>
      <c r="B89" s="39"/>
      <c r="C89" s="40"/>
      <c r="D89" s="40"/>
      <c r="E89" s="76" t="str">
        <f>E11</f>
        <v>102.1.D - Chodník ul. Rantířovská - část 2.1 - palisáda RD 625/25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841</v>
      </c>
      <c r="E101" s="196"/>
      <c r="F101" s="196"/>
      <c r="G101" s="196"/>
      <c r="H101" s="196"/>
      <c r="I101" s="196"/>
      <c r="J101" s="197">
        <f>J134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900</v>
      </c>
      <c r="E102" s="196"/>
      <c r="F102" s="196"/>
      <c r="G102" s="196"/>
      <c r="H102" s="196"/>
      <c r="I102" s="196"/>
      <c r="J102" s="197">
        <f>J137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299</v>
      </c>
      <c r="E103" s="196"/>
      <c r="F103" s="196"/>
      <c r="G103" s="196"/>
      <c r="H103" s="196"/>
      <c r="I103" s="196"/>
      <c r="J103" s="197">
        <f>J142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8"/>
      <c r="C104" s="189"/>
      <c r="D104" s="190" t="s">
        <v>448</v>
      </c>
      <c r="E104" s="191"/>
      <c r="F104" s="191"/>
      <c r="G104" s="191"/>
      <c r="H104" s="191"/>
      <c r="I104" s="191"/>
      <c r="J104" s="192">
        <f>J144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4"/>
      <c r="C105" s="133"/>
      <c r="D105" s="195" t="s">
        <v>901</v>
      </c>
      <c r="E105" s="196"/>
      <c r="F105" s="196"/>
      <c r="G105" s="196"/>
      <c r="H105" s="196"/>
      <c r="I105" s="196"/>
      <c r="J105" s="197">
        <f>J145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Vodovod a kanalizace ul. Rantířovská,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165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547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548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76" t="str">
        <f>E11</f>
        <v>102.1.D - Chodník ul. Rantířovská - část 2.1 - palisáda RD 625/25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Jihlava</v>
      </c>
      <c r="G121" s="40"/>
      <c r="H121" s="40"/>
      <c r="I121" s="32" t="s">
        <v>22</v>
      </c>
      <c r="J121" s="79" t="str">
        <f>IF(J14="","",J14)</f>
        <v>8. 11. 2023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Jihlava</v>
      </c>
      <c r="G123" s="40"/>
      <c r="H123" s="40"/>
      <c r="I123" s="32" t="s">
        <v>32</v>
      </c>
      <c r="J123" s="36" t="str">
        <f>E23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30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179</v>
      </c>
      <c r="D126" s="202" t="s">
        <v>64</v>
      </c>
      <c r="E126" s="202" t="s">
        <v>60</v>
      </c>
      <c r="F126" s="202" t="s">
        <v>61</v>
      </c>
      <c r="G126" s="202" t="s">
        <v>180</v>
      </c>
      <c r="H126" s="202" t="s">
        <v>181</v>
      </c>
      <c r="I126" s="202" t="s">
        <v>182</v>
      </c>
      <c r="J126" s="202" t="s">
        <v>169</v>
      </c>
      <c r="K126" s="203" t="s">
        <v>183</v>
      </c>
      <c r="L126" s="204"/>
      <c r="M126" s="100" t="s">
        <v>1</v>
      </c>
      <c r="N126" s="101" t="s">
        <v>43</v>
      </c>
      <c r="O126" s="101" t="s">
        <v>184</v>
      </c>
      <c r="P126" s="101" t="s">
        <v>185</v>
      </c>
      <c r="Q126" s="101" t="s">
        <v>186</v>
      </c>
      <c r="R126" s="101" t="s">
        <v>187</v>
      </c>
      <c r="S126" s="101" t="s">
        <v>188</v>
      </c>
      <c r="T126" s="102" t="s">
        <v>189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190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P128+P144</f>
        <v>0</v>
      </c>
      <c r="Q127" s="104"/>
      <c r="R127" s="207">
        <f>R128+R144</f>
        <v>26.358982399999999</v>
      </c>
      <c r="S127" s="104"/>
      <c r="T127" s="208">
        <f>T128+T144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171</v>
      </c>
      <c r="BK127" s="209">
        <f>BK128+BK144</f>
        <v>0</v>
      </c>
    </row>
    <row r="128" s="12" customFormat="1" ht="25.92" customHeight="1">
      <c r="A128" s="12"/>
      <c r="B128" s="210"/>
      <c r="C128" s="211"/>
      <c r="D128" s="212" t="s">
        <v>78</v>
      </c>
      <c r="E128" s="213" t="s">
        <v>300</v>
      </c>
      <c r="F128" s="213" t="s">
        <v>301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P129+P134+P137+P142</f>
        <v>0</v>
      </c>
      <c r="Q128" s="218"/>
      <c r="R128" s="219">
        <f>R129+R134+R137+R142</f>
        <v>26.339479999999998</v>
      </c>
      <c r="S128" s="218"/>
      <c r="T128" s="220">
        <f>T129+T134+T137+T142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79</v>
      </c>
      <c r="AY128" s="221" t="s">
        <v>194</v>
      </c>
      <c r="BK128" s="223">
        <f>BK129+BK134+BK137+BK142</f>
        <v>0</v>
      </c>
    </row>
    <row r="129" s="12" customFormat="1" ht="22.8" customHeight="1">
      <c r="A129" s="12"/>
      <c r="B129" s="210"/>
      <c r="C129" s="211"/>
      <c r="D129" s="212" t="s">
        <v>78</v>
      </c>
      <c r="E129" s="224" t="s">
        <v>87</v>
      </c>
      <c r="F129" s="224" t="s">
        <v>302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SUM(P130:P133)</f>
        <v>0</v>
      </c>
      <c r="Q129" s="218"/>
      <c r="R129" s="219">
        <f>SUM(R130:R133)</f>
        <v>0</v>
      </c>
      <c r="S129" s="218"/>
      <c r="T129" s="22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87</v>
      </c>
      <c r="AY129" s="221" t="s">
        <v>194</v>
      </c>
      <c r="BK129" s="223">
        <f>SUM(BK130:BK133)</f>
        <v>0</v>
      </c>
    </row>
    <row r="130" s="2" customFormat="1" ht="33" customHeight="1">
      <c r="A130" s="38"/>
      <c r="B130" s="39"/>
      <c r="C130" s="226" t="s">
        <v>87</v>
      </c>
      <c r="D130" s="226" t="s">
        <v>197</v>
      </c>
      <c r="E130" s="227" t="s">
        <v>902</v>
      </c>
      <c r="F130" s="228" t="s">
        <v>903</v>
      </c>
      <c r="G130" s="229" t="s">
        <v>322</v>
      </c>
      <c r="H130" s="230">
        <v>30.399999999999999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904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905</v>
      </c>
      <c r="G131" s="245"/>
      <c r="H131" s="248">
        <v>30.399999999999999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87</v>
      </c>
      <c r="AY131" s="254" t="s">
        <v>194</v>
      </c>
    </row>
    <row r="132" s="2" customFormat="1" ht="66.75" customHeight="1">
      <c r="A132" s="38"/>
      <c r="B132" s="39"/>
      <c r="C132" s="226" t="s">
        <v>89</v>
      </c>
      <c r="D132" s="226" t="s">
        <v>197</v>
      </c>
      <c r="E132" s="227" t="s">
        <v>906</v>
      </c>
      <c r="F132" s="228" t="s">
        <v>907</v>
      </c>
      <c r="G132" s="229" t="s">
        <v>322</v>
      </c>
      <c r="H132" s="230">
        <v>14.4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908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909</v>
      </c>
      <c r="G133" s="245"/>
      <c r="H133" s="248">
        <v>14.4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12" customFormat="1" ht="22.8" customHeight="1">
      <c r="A134" s="12"/>
      <c r="B134" s="210"/>
      <c r="C134" s="211"/>
      <c r="D134" s="212" t="s">
        <v>78</v>
      </c>
      <c r="E134" s="224" t="s">
        <v>89</v>
      </c>
      <c r="F134" s="224" t="s">
        <v>861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SUM(P135:P136)</f>
        <v>0</v>
      </c>
      <c r="Q134" s="218"/>
      <c r="R134" s="219">
        <f>SUM(R135:R136)</f>
        <v>7.3717199999999998</v>
      </c>
      <c r="S134" s="218"/>
      <c r="T134" s="22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87</v>
      </c>
      <c r="AT134" s="222" t="s">
        <v>78</v>
      </c>
      <c r="AU134" s="222" t="s">
        <v>87</v>
      </c>
      <c r="AY134" s="221" t="s">
        <v>194</v>
      </c>
      <c r="BK134" s="223">
        <f>SUM(BK135:BK136)</f>
        <v>0</v>
      </c>
    </row>
    <row r="135" s="2" customFormat="1" ht="55.5" customHeight="1">
      <c r="A135" s="38"/>
      <c r="B135" s="39"/>
      <c r="C135" s="226" t="s">
        <v>210</v>
      </c>
      <c r="D135" s="226" t="s">
        <v>197</v>
      </c>
      <c r="E135" s="227" t="s">
        <v>910</v>
      </c>
      <c r="F135" s="228" t="s">
        <v>911</v>
      </c>
      <c r="G135" s="229" t="s">
        <v>315</v>
      </c>
      <c r="H135" s="230">
        <v>36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0.20477000000000001</v>
      </c>
      <c r="R135" s="235">
        <f>Q135*H135</f>
        <v>7.3717199999999998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912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913</v>
      </c>
      <c r="G136" s="245"/>
      <c r="H136" s="248">
        <v>36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12" customFormat="1" ht="22.8" customHeight="1">
      <c r="A137" s="12"/>
      <c r="B137" s="210"/>
      <c r="C137" s="211"/>
      <c r="D137" s="212" t="s">
        <v>78</v>
      </c>
      <c r="E137" s="224" t="s">
        <v>210</v>
      </c>
      <c r="F137" s="224" t="s">
        <v>914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SUM(P138:P141)</f>
        <v>0</v>
      </c>
      <c r="Q137" s="218"/>
      <c r="R137" s="219">
        <f>SUM(R138:R141)</f>
        <v>18.967759999999998</v>
      </c>
      <c r="S137" s="218"/>
      <c r="T137" s="22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87</v>
      </c>
      <c r="AT137" s="222" t="s">
        <v>78</v>
      </c>
      <c r="AU137" s="222" t="s">
        <v>87</v>
      </c>
      <c r="AY137" s="221" t="s">
        <v>194</v>
      </c>
      <c r="BK137" s="223">
        <f>SUM(BK138:BK141)</f>
        <v>0</v>
      </c>
    </row>
    <row r="138" s="2" customFormat="1" ht="33" customHeight="1">
      <c r="A138" s="38"/>
      <c r="B138" s="39"/>
      <c r="C138" s="226" t="s">
        <v>222</v>
      </c>
      <c r="D138" s="226" t="s">
        <v>197</v>
      </c>
      <c r="E138" s="227" t="s">
        <v>915</v>
      </c>
      <c r="F138" s="228" t="s">
        <v>916</v>
      </c>
      <c r="G138" s="229" t="s">
        <v>315</v>
      </c>
      <c r="H138" s="230">
        <v>32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0.24127000000000001</v>
      </c>
      <c r="R138" s="235">
        <f>Q138*H138</f>
        <v>7.7206400000000004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917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918</v>
      </c>
      <c r="G139" s="245"/>
      <c r="H139" s="248">
        <v>32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24.15" customHeight="1">
      <c r="A140" s="38"/>
      <c r="B140" s="39"/>
      <c r="C140" s="279" t="s">
        <v>193</v>
      </c>
      <c r="D140" s="279" t="s">
        <v>353</v>
      </c>
      <c r="E140" s="280" t="s">
        <v>919</v>
      </c>
      <c r="F140" s="281" t="s">
        <v>920</v>
      </c>
      <c r="G140" s="282" t="s">
        <v>364</v>
      </c>
      <c r="H140" s="283">
        <v>182.88</v>
      </c>
      <c r="I140" s="284"/>
      <c r="J140" s="285">
        <f>ROUND(I140*H140,2)</f>
        <v>0</v>
      </c>
      <c r="K140" s="281" t="s">
        <v>306</v>
      </c>
      <c r="L140" s="286"/>
      <c r="M140" s="287" t="s">
        <v>1</v>
      </c>
      <c r="N140" s="288" t="s">
        <v>44</v>
      </c>
      <c r="O140" s="91"/>
      <c r="P140" s="235">
        <f>O140*H140</f>
        <v>0</v>
      </c>
      <c r="Q140" s="235">
        <v>0.061499999999999999</v>
      </c>
      <c r="R140" s="235">
        <f>Q140*H140</f>
        <v>11.247119999999999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245</v>
      </c>
      <c r="AT140" s="237" t="s">
        <v>353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921</v>
      </c>
    </row>
    <row r="141" s="13" customFormat="1">
      <c r="A141" s="13"/>
      <c r="B141" s="244"/>
      <c r="C141" s="245"/>
      <c r="D141" s="239" t="s">
        <v>219</v>
      </c>
      <c r="E141" s="245"/>
      <c r="F141" s="247" t="s">
        <v>922</v>
      </c>
      <c r="G141" s="245"/>
      <c r="H141" s="248">
        <v>182.88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4</v>
      </c>
      <c r="AX141" s="13" t="s">
        <v>87</v>
      </c>
      <c r="AY141" s="254" t="s">
        <v>194</v>
      </c>
    </row>
    <row r="142" s="12" customFormat="1" ht="22.8" customHeight="1">
      <c r="A142" s="12"/>
      <c r="B142" s="210"/>
      <c r="C142" s="211"/>
      <c r="D142" s="212" t="s">
        <v>78</v>
      </c>
      <c r="E142" s="224" t="s">
        <v>439</v>
      </c>
      <c r="F142" s="224" t="s">
        <v>440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87</v>
      </c>
      <c r="AT142" s="222" t="s">
        <v>78</v>
      </c>
      <c r="AU142" s="222" t="s">
        <v>87</v>
      </c>
      <c r="AY142" s="221" t="s">
        <v>194</v>
      </c>
      <c r="BK142" s="223">
        <f>BK143</f>
        <v>0</v>
      </c>
    </row>
    <row r="143" s="2" customFormat="1" ht="37.8" customHeight="1">
      <c r="A143" s="38"/>
      <c r="B143" s="39"/>
      <c r="C143" s="226" t="s">
        <v>233</v>
      </c>
      <c r="D143" s="226" t="s">
        <v>197</v>
      </c>
      <c r="E143" s="227" t="s">
        <v>442</v>
      </c>
      <c r="F143" s="228" t="s">
        <v>443</v>
      </c>
      <c r="G143" s="229" t="s">
        <v>339</v>
      </c>
      <c r="H143" s="230">
        <v>26.338999999999999</v>
      </c>
      <c r="I143" s="231"/>
      <c r="J143" s="232">
        <f>ROUND(I143*H143,2)</f>
        <v>0</v>
      </c>
      <c r="K143" s="228" t="s">
        <v>306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923</v>
      </c>
    </row>
    <row r="144" s="12" customFormat="1" ht="25.92" customHeight="1">
      <c r="A144" s="12"/>
      <c r="B144" s="210"/>
      <c r="C144" s="211"/>
      <c r="D144" s="212" t="s">
        <v>78</v>
      </c>
      <c r="E144" s="213" t="s">
        <v>535</v>
      </c>
      <c r="F144" s="213" t="s">
        <v>536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0.0195024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89</v>
      </c>
      <c r="AT144" s="222" t="s">
        <v>78</v>
      </c>
      <c r="AU144" s="222" t="s">
        <v>79</v>
      </c>
      <c r="AY144" s="221" t="s">
        <v>194</v>
      </c>
      <c r="BK144" s="223">
        <f>BK145</f>
        <v>0</v>
      </c>
    </row>
    <row r="145" s="12" customFormat="1" ht="22.8" customHeight="1">
      <c r="A145" s="12"/>
      <c r="B145" s="210"/>
      <c r="C145" s="211"/>
      <c r="D145" s="212" t="s">
        <v>78</v>
      </c>
      <c r="E145" s="224" t="s">
        <v>924</v>
      </c>
      <c r="F145" s="224" t="s">
        <v>925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SUM(P146:P149)</f>
        <v>0</v>
      </c>
      <c r="Q145" s="218"/>
      <c r="R145" s="219">
        <f>SUM(R146:R149)</f>
        <v>0.0195024</v>
      </c>
      <c r="S145" s="218"/>
      <c r="T145" s="22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89</v>
      </c>
      <c r="AT145" s="222" t="s">
        <v>78</v>
      </c>
      <c r="AU145" s="222" t="s">
        <v>87</v>
      </c>
      <c r="AY145" s="221" t="s">
        <v>194</v>
      </c>
      <c r="BK145" s="223">
        <f>SUM(BK146:BK149)</f>
        <v>0</v>
      </c>
    </row>
    <row r="146" s="2" customFormat="1" ht="24.15" customHeight="1">
      <c r="A146" s="38"/>
      <c r="B146" s="39"/>
      <c r="C146" s="226" t="s">
        <v>238</v>
      </c>
      <c r="D146" s="226" t="s">
        <v>197</v>
      </c>
      <c r="E146" s="227" t="s">
        <v>926</v>
      </c>
      <c r="F146" s="228" t="s">
        <v>927</v>
      </c>
      <c r="G146" s="229" t="s">
        <v>305</v>
      </c>
      <c r="H146" s="230">
        <v>48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4.0000000000000003E-05</v>
      </c>
      <c r="R146" s="235">
        <f>Q146*H146</f>
        <v>0.0019200000000000003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369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369</v>
      </c>
      <c r="BM146" s="237" t="s">
        <v>928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929</v>
      </c>
      <c r="G147" s="245"/>
      <c r="H147" s="248">
        <v>48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24.15" customHeight="1">
      <c r="A148" s="38"/>
      <c r="B148" s="39"/>
      <c r="C148" s="279" t="s">
        <v>245</v>
      </c>
      <c r="D148" s="279" t="s">
        <v>353</v>
      </c>
      <c r="E148" s="280" t="s">
        <v>930</v>
      </c>
      <c r="F148" s="281" t="s">
        <v>931</v>
      </c>
      <c r="G148" s="282" t="s">
        <v>305</v>
      </c>
      <c r="H148" s="283">
        <v>58.607999999999997</v>
      </c>
      <c r="I148" s="284"/>
      <c r="J148" s="285">
        <f>ROUND(I148*H148,2)</f>
        <v>0</v>
      </c>
      <c r="K148" s="281" t="s">
        <v>306</v>
      </c>
      <c r="L148" s="286"/>
      <c r="M148" s="287" t="s">
        <v>1</v>
      </c>
      <c r="N148" s="288" t="s">
        <v>44</v>
      </c>
      <c r="O148" s="91"/>
      <c r="P148" s="235">
        <f>O148*H148</f>
        <v>0</v>
      </c>
      <c r="Q148" s="235">
        <v>0.00029999999999999997</v>
      </c>
      <c r="R148" s="235">
        <f>Q148*H148</f>
        <v>0.017582399999999998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312</v>
      </c>
      <c r="AT148" s="237" t="s">
        <v>353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369</v>
      </c>
      <c r="BM148" s="237" t="s">
        <v>932</v>
      </c>
    </row>
    <row r="149" s="13" customFormat="1">
      <c r="A149" s="13"/>
      <c r="B149" s="244"/>
      <c r="C149" s="245"/>
      <c r="D149" s="239" t="s">
        <v>219</v>
      </c>
      <c r="E149" s="245"/>
      <c r="F149" s="247" t="s">
        <v>933</v>
      </c>
      <c r="G149" s="245"/>
      <c r="H149" s="248">
        <v>58.607999999999997</v>
      </c>
      <c r="I149" s="249"/>
      <c r="J149" s="245"/>
      <c r="K149" s="245"/>
      <c r="L149" s="250"/>
      <c r="M149" s="276"/>
      <c r="N149" s="277"/>
      <c r="O149" s="277"/>
      <c r="P149" s="277"/>
      <c r="Q149" s="277"/>
      <c r="R149" s="277"/>
      <c r="S149" s="277"/>
      <c r="T149" s="27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4</v>
      </c>
      <c r="AX149" s="13" t="s">
        <v>87</v>
      </c>
      <c r="AY149" s="254" t="s">
        <v>194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o8jXpsxt2o8ipz+9KQ8nqzzHIiNabcF/mwj3EUoS240ksnySf15bjPrWHY9eDxw2gKsfuXiWxjLub1RCH5/r7w==" hashValue="kJNN8PQcJWjQJkb6ji2Up0SY+kTocT7Sv8Wy5ZyKRr6OzbJoUJb9B1M1uL2ApzIzOdJy2lu9fyMdEcKA8C/o/g==" algorithmName="SHA-512" password="CC35"/>
  <autoFilter ref="C126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934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293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ROUND((SUM(BE127:BE234)),  2)</f>
        <v>0</v>
      </c>
      <c r="G35" s="38"/>
      <c r="H35" s="38"/>
      <c r="I35" s="164">
        <v>0.20999999999999999</v>
      </c>
      <c r="J35" s="163">
        <f>ROUND(((SUM(BE127:BE234))*I35),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ROUND((SUM(BF127:BF234)),  2)</f>
        <v>0</v>
      </c>
      <c r="G36" s="38"/>
      <c r="H36" s="38"/>
      <c r="I36" s="164">
        <v>0.14999999999999999</v>
      </c>
      <c r="J36" s="163">
        <f>ROUND(((SUM(BF127:BF234))*I36),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ROUND((SUM(BG127:BG234)),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ROUND((SUM(BH127:BH234)),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ROUND((SUM(BI127:BI234)),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102.2.A - Chodník ul. Rantířovská - část 2.2 - chodník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296</v>
      </c>
      <c r="E101" s="196"/>
      <c r="F101" s="196"/>
      <c r="G101" s="196"/>
      <c r="H101" s="196"/>
      <c r="I101" s="196"/>
      <c r="J101" s="197">
        <f>J170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447</v>
      </c>
      <c r="E102" s="196"/>
      <c r="F102" s="196"/>
      <c r="G102" s="196"/>
      <c r="H102" s="196"/>
      <c r="I102" s="196"/>
      <c r="J102" s="197">
        <f>J192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297</v>
      </c>
      <c r="E103" s="196"/>
      <c r="F103" s="196"/>
      <c r="G103" s="196"/>
      <c r="H103" s="196"/>
      <c r="I103" s="196"/>
      <c r="J103" s="197">
        <f>J196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298</v>
      </c>
      <c r="E104" s="196"/>
      <c r="F104" s="196"/>
      <c r="G104" s="196"/>
      <c r="H104" s="196"/>
      <c r="I104" s="196"/>
      <c r="J104" s="197">
        <f>J226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299</v>
      </c>
      <c r="E105" s="196"/>
      <c r="F105" s="196"/>
      <c r="G105" s="196"/>
      <c r="H105" s="196"/>
      <c r="I105" s="196"/>
      <c r="J105" s="197">
        <f>J233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Vodovod a kanalizace ul. Rantířovská,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165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547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548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102.2.A - Chodník ul. Rantířovská - část 2.2 - chodník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Jihlava</v>
      </c>
      <c r="G121" s="40"/>
      <c r="H121" s="40"/>
      <c r="I121" s="32" t="s">
        <v>22</v>
      </c>
      <c r="J121" s="79" t="str">
        <f>IF(J14="","",J14)</f>
        <v>8. 11. 2023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Jihlava</v>
      </c>
      <c r="G123" s="40"/>
      <c r="H123" s="40"/>
      <c r="I123" s="32" t="s">
        <v>32</v>
      </c>
      <c r="J123" s="36" t="str">
        <f>E23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30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179</v>
      </c>
      <c r="D126" s="202" t="s">
        <v>64</v>
      </c>
      <c r="E126" s="202" t="s">
        <v>60</v>
      </c>
      <c r="F126" s="202" t="s">
        <v>61</v>
      </c>
      <c r="G126" s="202" t="s">
        <v>180</v>
      </c>
      <c r="H126" s="202" t="s">
        <v>181</v>
      </c>
      <c r="I126" s="202" t="s">
        <v>182</v>
      </c>
      <c r="J126" s="202" t="s">
        <v>169</v>
      </c>
      <c r="K126" s="203" t="s">
        <v>183</v>
      </c>
      <c r="L126" s="204"/>
      <c r="M126" s="100" t="s">
        <v>1</v>
      </c>
      <c r="N126" s="101" t="s">
        <v>43</v>
      </c>
      <c r="O126" s="101" t="s">
        <v>184</v>
      </c>
      <c r="P126" s="101" t="s">
        <v>185</v>
      </c>
      <c r="Q126" s="101" t="s">
        <v>186</v>
      </c>
      <c r="R126" s="101" t="s">
        <v>187</v>
      </c>
      <c r="S126" s="101" t="s">
        <v>188</v>
      </c>
      <c r="T126" s="102" t="s">
        <v>189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190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147.69073420000001</v>
      </c>
      <c r="S127" s="104"/>
      <c r="T127" s="208">
        <f>T128</f>
        <v>195.39600000000002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171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78</v>
      </c>
      <c r="E128" s="213" t="s">
        <v>300</v>
      </c>
      <c r="F128" s="213" t="s">
        <v>301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P129+P170+P192+P196+P226+P233</f>
        <v>0</v>
      </c>
      <c r="Q128" s="218"/>
      <c r="R128" s="219">
        <f>R129+R170+R192+R196+R226+R233</f>
        <v>147.69073420000001</v>
      </c>
      <c r="S128" s="218"/>
      <c r="T128" s="220">
        <f>T129+T170+T192+T196+T226+T233</f>
        <v>195.39600000000002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79</v>
      </c>
      <c r="AY128" s="221" t="s">
        <v>194</v>
      </c>
      <c r="BK128" s="223">
        <f>BK129+BK170+BK192+BK196+BK226+BK233</f>
        <v>0</v>
      </c>
    </row>
    <row r="129" s="12" customFormat="1" ht="22.8" customHeight="1">
      <c r="A129" s="12"/>
      <c r="B129" s="210"/>
      <c r="C129" s="211"/>
      <c r="D129" s="212" t="s">
        <v>78</v>
      </c>
      <c r="E129" s="224" t="s">
        <v>87</v>
      </c>
      <c r="F129" s="224" t="s">
        <v>302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SUM(P130:P169)</f>
        <v>0</v>
      </c>
      <c r="Q129" s="218"/>
      <c r="R129" s="219">
        <f>SUM(R130:R169)</f>
        <v>0.21822000000000003</v>
      </c>
      <c r="S129" s="218"/>
      <c r="T129" s="220">
        <f>SUM(T130:T169)</f>
        <v>52.716999999999999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87</v>
      </c>
      <c r="AY129" s="221" t="s">
        <v>194</v>
      </c>
      <c r="BK129" s="223">
        <f>SUM(BK130:BK169)</f>
        <v>0</v>
      </c>
    </row>
    <row r="130" s="2" customFormat="1" ht="66.75" customHeight="1">
      <c r="A130" s="38"/>
      <c r="B130" s="39"/>
      <c r="C130" s="226" t="s">
        <v>87</v>
      </c>
      <c r="D130" s="226" t="s">
        <v>197</v>
      </c>
      <c r="E130" s="227" t="s">
        <v>550</v>
      </c>
      <c r="F130" s="228" t="s">
        <v>551</v>
      </c>
      <c r="G130" s="229" t="s">
        <v>305</v>
      </c>
      <c r="H130" s="230">
        <v>99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0.29499999999999998</v>
      </c>
      <c r="T130" s="236">
        <f>S130*H130</f>
        <v>29.204999999999998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935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936</v>
      </c>
      <c r="G131" s="245"/>
      <c r="H131" s="248">
        <v>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79</v>
      </c>
      <c r="AY131" s="254" t="s">
        <v>194</v>
      </c>
    </row>
    <row r="132" s="14" customFormat="1">
      <c r="A132" s="14"/>
      <c r="B132" s="255"/>
      <c r="C132" s="256"/>
      <c r="D132" s="239" t="s">
        <v>219</v>
      </c>
      <c r="E132" s="257" t="s">
        <v>1</v>
      </c>
      <c r="F132" s="258" t="s">
        <v>221</v>
      </c>
      <c r="G132" s="256"/>
      <c r="H132" s="259">
        <v>99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219</v>
      </c>
      <c r="AU132" s="265" t="s">
        <v>89</v>
      </c>
      <c r="AV132" s="14" t="s">
        <v>222</v>
      </c>
      <c r="AW132" s="14" t="s">
        <v>36</v>
      </c>
      <c r="AX132" s="14" t="s">
        <v>87</v>
      </c>
      <c r="AY132" s="265" t="s">
        <v>194</v>
      </c>
    </row>
    <row r="133" s="2" customFormat="1" ht="44.25" customHeight="1">
      <c r="A133" s="38"/>
      <c r="B133" s="39"/>
      <c r="C133" s="226" t="s">
        <v>607</v>
      </c>
      <c r="D133" s="226" t="s">
        <v>197</v>
      </c>
      <c r="E133" s="227" t="s">
        <v>608</v>
      </c>
      <c r="F133" s="228" t="s">
        <v>609</v>
      </c>
      <c r="G133" s="229" t="s">
        <v>305</v>
      </c>
      <c r="H133" s="230">
        <v>6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3.0000000000000001E-05</v>
      </c>
      <c r="R133" s="235">
        <f>Q133*H133</f>
        <v>0.00018000000000000001</v>
      </c>
      <c r="S133" s="235">
        <v>0.091999999999999998</v>
      </c>
      <c r="T133" s="236">
        <f>S133*H133</f>
        <v>0.55200000000000005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937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938</v>
      </c>
      <c r="G134" s="245"/>
      <c r="H134" s="248">
        <v>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2" customFormat="1" ht="49.05" customHeight="1">
      <c r="A135" s="38"/>
      <c r="B135" s="39"/>
      <c r="C135" s="226" t="s">
        <v>89</v>
      </c>
      <c r="D135" s="226" t="s">
        <v>197</v>
      </c>
      <c r="E135" s="227" t="s">
        <v>313</v>
      </c>
      <c r="F135" s="228" t="s">
        <v>314</v>
      </c>
      <c r="G135" s="229" t="s">
        <v>315</v>
      </c>
      <c r="H135" s="230">
        <v>112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0.20499999999999999</v>
      </c>
      <c r="T135" s="236">
        <f>S135*H135</f>
        <v>22.959999999999997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939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940</v>
      </c>
      <c r="G136" s="245"/>
      <c r="H136" s="248">
        <v>112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79</v>
      </c>
      <c r="AY136" s="254" t="s">
        <v>194</v>
      </c>
    </row>
    <row r="137" s="14" customFormat="1">
      <c r="A137" s="14"/>
      <c r="B137" s="255"/>
      <c r="C137" s="256"/>
      <c r="D137" s="239" t="s">
        <v>219</v>
      </c>
      <c r="E137" s="257" t="s">
        <v>1</v>
      </c>
      <c r="F137" s="258" t="s">
        <v>221</v>
      </c>
      <c r="G137" s="256"/>
      <c r="H137" s="259">
        <v>112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219</v>
      </c>
      <c r="AU137" s="265" t="s">
        <v>89</v>
      </c>
      <c r="AV137" s="14" t="s">
        <v>222</v>
      </c>
      <c r="AW137" s="14" t="s">
        <v>36</v>
      </c>
      <c r="AX137" s="14" t="s">
        <v>87</v>
      </c>
      <c r="AY137" s="265" t="s">
        <v>194</v>
      </c>
    </row>
    <row r="138" s="2" customFormat="1" ht="24.15" customHeight="1">
      <c r="A138" s="38"/>
      <c r="B138" s="39"/>
      <c r="C138" s="226" t="s">
        <v>210</v>
      </c>
      <c r="D138" s="226" t="s">
        <v>197</v>
      </c>
      <c r="E138" s="227" t="s">
        <v>615</v>
      </c>
      <c r="F138" s="228" t="s">
        <v>616</v>
      </c>
      <c r="G138" s="229" t="s">
        <v>305</v>
      </c>
      <c r="H138" s="230">
        <v>146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941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942</v>
      </c>
      <c r="G139" s="245"/>
      <c r="H139" s="248">
        <v>146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33" customHeight="1">
      <c r="A140" s="38"/>
      <c r="B140" s="39"/>
      <c r="C140" s="226" t="s">
        <v>222</v>
      </c>
      <c r="D140" s="226" t="s">
        <v>197</v>
      </c>
      <c r="E140" s="227" t="s">
        <v>320</v>
      </c>
      <c r="F140" s="228" t="s">
        <v>321</v>
      </c>
      <c r="G140" s="229" t="s">
        <v>322</v>
      </c>
      <c r="H140" s="230">
        <v>11.4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943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944</v>
      </c>
      <c r="G141" s="245"/>
      <c r="H141" s="248">
        <v>11.4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37.8" customHeight="1">
      <c r="A142" s="38"/>
      <c r="B142" s="39"/>
      <c r="C142" s="226" t="s">
        <v>193</v>
      </c>
      <c r="D142" s="226" t="s">
        <v>197</v>
      </c>
      <c r="E142" s="227" t="s">
        <v>621</v>
      </c>
      <c r="F142" s="228" t="s">
        <v>622</v>
      </c>
      <c r="G142" s="229" t="s">
        <v>322</v>
      </c>
      <c r="H142" s="230">
        <v>94.099999999999994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945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946</v>
      </c>
      <c r="G143" s="245"/>
      <c r="H143" s="248">
        <v>94.099999999999994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62.7" customHeight="1">
      <c r="A144" s="38"/>
      <c r="B144" s="39"/>
      <c r="C144" s="226" t="s">
        <v>233</v>
      </c>
      <c r="D144" s="226" t="s">
        <v>197</v>
      </c>
      <c r="E144" s="227" t="s">
        <v>329</v>
      </c>
      <c r="F144" s="228" t="s">
        <v>330</v>
      </c>
      <c r="G144" s="229" t="s">
        <v>322</v>
      </c>
      <c r="H144" s="230">
        <v>94.099999999999994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947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948</v>
      </c>
      <c r="G145" s="245"/>
      <c r="H145" s="248">
        <v>94.099999999999994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44.25" customHeight="1">
      <c r="A146" s="38"/>
      <c r="B146" s="39"/>
      <c r="C146" s="226" t="s">
        <v>238</v>
      </c>
      <c r="D146" s="226" t="s">
        <v>197</v>
      </c>
      <c r="E146" s="227" t="s">
        <v>333</v>
      </c>
      <c r="F146" s="228" t="s">
        <v>334</v>
      </c>
      <c r="G146" s="229" t="s">
        <v>322</v>
      </c>
      <c r="H146" s="230">
        <v>105.54000000000001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949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950</v>
      </c>
      <c r="G147" s="245"/>
      <c r="H147" s="248">
        <v>105.54000000000001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24.15" customHeight="1">
      <c r="A148" s="38"/>
      <c r="B148" s="39"/>
      <c r="C148" s="226" t="s">
        <v>245</v>
      </c>
      <c r="D148" s="226" t="s">
        <v>197</v>
      </c>
      <c r="E148" s="227" t="s">
        <v>554</v>
      </c>
      <c r="F148" s="228" t="s">
        <v>555</v>
      </c>
      <c r="G148" s="229" t="s">
        <v>305</v>
      </c>
      <c r="H148" s="230">
        <v>31.5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951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952</v>
      </c>
      <c r="G149" s="245"/>
      <c r="H149" s="248">
        <v>245.5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79</v>
      </c>
      <c r="AY149" s="254" t="s">
        <v>194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953</v>
      </c>
      <c r="G150" s="245"/>
      <c r="H150" s="248">
        <v>31.5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87</v>
      </c>
      <c r="AY150" s="254" t="s">
        <v>194</v>
      </c>
    </row>
    <row r="151" s="2" customFormat="1" ht="37.8" customHeight="1">
      <c r="A151" s="38"/>
      <c r="B151" s="39"/>
      <c r="C151" s="226" t="s">
        <v>250</v>
      </c>
      <c r="D151" s="226" t="s">
        <v>197</v>
      </c>
      <c r="E151" s="227" t="s">
        <v>637</v>
      </c>
      <c r="F151" s="228" t="s">
        <v>638</v>
      </c>
      <c r="G151" s="229" t="s">
        <v>305</v>
      </c>
      <c r="H151" s="230">
        <v>134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954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955</v>
      </c>
      <c r="G152" s="245"/>
      <c r="H152" s="248">
        <v>134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2" customFormat="1" ht="37.8" customHeight="1">
      <c r="A153" s="38"/>
      <c r="B153" s="39"/>
      <c r="C153" s="226" t="s">
        <v>261</v>
      </c>
      <c r="D153" s="226" t="s">
        <v>197</v>
      </c>
      <c r="E153" s="227" t="s">
        <v>641</v>
      </c>
      <c r="F153" s="228" t="s">
        <v>642</v>
      </c>
      <c r="G153" s="229" t="s">
        <v>305</v>
      </c>
      <c r="H153" s="230">
        <v>134</v>
      </c>
      <c r="I153" s="231"/>
      <c r="J153" s="232">
        <f>ROUND(I153*H153,2)</f>
        <v>0</v>
      </c>
      <c r="K153" s="228" t="s">
        <v>306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956</v>
      </c>
    </row>
    <row r="154" s="13" customFormat="1">
      <c r="A154" s="13"/>
      <c r="B154" s="244"/>
      <c r="C154" s="245"/>
      <c r="D154" s="239" t="s">
        <v>219</v>
      </c>
      <c r="E154" s="246" t="s">
        <v>1</v>
      </c>
      <c r="F154" s="247" t="s">
        <v>957</v>
      </c>
      <c r="G154" s="245"/>
      <c r="H154" s="248">
        <v>134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36</v>
      </c>
      <c r="AX154" s="13" t="s">
        <v>87</v>
      </c>
      <c r="AY154" s="254" t="s">
        <v>194</v>
      </c>
    </row>
    <row r="155" s="2" customFormat="1" ht="16.5" customHeight="1">
      <c r="A155" s="38"/>
      <c r="B155" s="39"/>
      <c r="C155" s="279" t="s">
        <v>268</v>
      </c>
      <c r="D155" s="279" t="s">
        <v>353</v>
      </c>
      <c r="E155" s="280" t="s">
        <v>354</v>
      </c>
      <c r="F155" s="281" t="s">
        <v>355</v>
      </c>
      <c r="G155" s="282" t="s">
        <v>356</v>
      </c>
      <c r="H155" s="283">
        <v>2.6800000000000002</v>
      </c>
      <c r="I155" s="284"/>
      <c r="J155" s="285">
        <f>ROUND(I155*H155,2)</f>
        <v>0</v>
      </c>
      <c r="K155" s="281" t="s">
        <v>306</v>
      </c>
      <c r="L155" s="286"/>
      <c r="M155" s="287" t="s">
        <v>1</v>
      </c>
      <c r="N155" s="288" t="s">
        <v>44</v>
      </c>
      <c r="O155" s="91"/>
      <c r="P155" s="235">
        <f>O155*H155</f>
        <v>0</v>
      </c>
      <c r="Q155" s="235">
        <v>0.001</v>
      </c>
      <c r="R155" s="235">
        <f>Q155*H155</f>
        <v>0.0026800000000000001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245</v>
      </c>
      <c r="AT155" s="237" t="s">
        <v>353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958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957</v>
      </c>
      <c r="G156" s="245"/>
      <c r="H156" s="248">
        <v>134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13" customFormat="1">
      <c r="A157" s="13"/>
      <c r="B157" s="244"/>
      <c r="C157" s="245"/>
      <c r="D157" s="239" t="s">
        <v>219</v>
      </c>
      <c r="E157" s="245"/>
      <c r="F157" s="247" t="s">
        <v>959</v>
      </c>
      <c r="G157" s="245"/>
      <c r="H157" s="248">
        <v>2.6800000000000002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4</v>
      </c>
      <c r="AX157" s="13" t="s">
        <v>87</v>
      </c>
      <c r="AY157" s="254" t="s">
        <v>194</v>
      </c>
    </row>
    <row r="158" s="2" customFormat="1" ht="44.25" customHeight="1">
      <c r="A158" s="38"/>
      <c r="B158" s="39"/>
      <c r="C158" s="226" t="s">
        <v>274</v>
      </c>
      <c r="D158" s="226" t="s">
        <v>197</v>
      </c>
      <c r="E158" s="227" t="s">
        <v>960</v>
      </c>
      <c r="F158" s="228" t="s">
        <v>961</v>
      </c>
      <c r="G158" s="229" t="s">
        <v>364</v>
      </c>
      <c r="H158" s="230">
        <v>4</v>
      </c>
      <c r="I158" s="231"/>
      <c r="J158" s="232">
        <f>ROUND(I158*H158,2)</f>
        <v>0</v>
      </c>
      <c r="K158" s="228" t="s">
        <v>306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222</v>
      </c>
      <c r="AT158" s="237" t="s">
        <v>197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962</v>
      </c>
    </row>
    <row r="159" s="13" customFormat="1">
      <c r="A159" s="13"/>
      <c r="B159" s="244"/>
      <c r="C159" s="245"/>
      <c r="D159" s="239" t="s">
        <v>219</v>
      </c>
      <c r="E159" s="246" t="s">
        <v>1</v>
      </c>
      <c r="F159" s="247" t="s">
        <v>963</v>
      </c>
      <c r="G159" s="245"/>
      <c r="H159" s="248">
        <v>4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36</v>
      </c>
      <c r="AX159" s="13" t="s">
        <v>87</v>
      </c>
      <c r="AY159" s="254" t="s">
        <v>194</v>
      </c>
    </row>
    <row r="160" s="2" customFormat="1" ht="16.5" customHeight="1">
      <c r="A160" s="38"/>
      <c r="B160" s="39"/>
      <c r="C160" s="279" t="s">
        <v>215</v>
      </c>
      <c r="D160" s="279" t="s">
        <v>353</v>
      </c>
      <c r="E160" s="280" t="s">
        <v>964</v>
      </c>
      <c r="F160" s="281" t="s">
        <v>965</v>
      </c>
      <c r="G160" s="282" t="s">
        <v>322</v>
      </c>
      <c r="H160" s="283">
        <v>0.25</v>
      </c>
      <c r="I160" s="284"/>
      <c r="J160" s="285">
        <f>ROUND(I160*H160,2)</f>
        <v>0</v>
      </c>
      <c r="K160" s="281" t="s">
        <v>306</v>
      </c>
      <c r="L160" s="286"/>
      <c r="M160" s="287" t="s">
        <v>1</v>
      </c>
      <c r="N160" s="288" t="s">
        <v>44</v>
      </c>
      <c r="O160" s="91"/>
      <c r="P160" s="235">
        <f>O160*H160</f>
        <v>0</v>
      </c>
      <c r="Q160" s="235">
        <v>0.22</v>
      </c>
      <c r="R160" s="235">
        <f>Q160*H160</f>
        <v>0.055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245</v>
      </c>
      <c r="AT160" s="237" t="s">
        <v>353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966</v>
      </c>
    </row>
    <row r="161" s="13" customFormat="1">
      <c r="A161" s="13"/>
      <c r="B161" s="244"/>
      <c r="C161" s="245"/>
      <c r="D161" s="239" t="s">
        <v>219</v>
      </c>
      <c r="E161" s="245"/>
      <c r="F161" s="247" t="s">
        <v>967</v>
      </c>
      <c r="G161" s="245"/>
      <c r="H161" s="248">
        <v>0.25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4</v>
      </c>
      <c r="AX161" s="13" t="s">
        <v>87</v>
      </c>
      <c r="AY161" s="254" t="s">
        <v>194</v>
      </c>
    </row>
    <row r="162" s="2" customFormat="1" ht="37.8" customHeight="1">
      <c r="A162" s="38"/>
      <c r="B162" s="39"/>
      <c r="C162" s="226" t="s">
        <v>278</v>
      </c>
      <c r="D162" s="226" t="s">
        <v>197</v>
      </c>
      <c r="E162" s="227" t="s">
        <v>968</v>
      </c>
      <c r="F162" s="228" t="s">
        <v>969</v>
      </c>
      <c r="G162" s="229" t="s">
        <v>364</v>
      </c>
      <c r="H162" s="230">
        <v>4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970</v>
      </c>
    </row>
    <row r="163" s="2" customFormat="1" ht="24.15" customHeight="1">
      <c r="A163" s="38"/>
      <c r="B163" s="39"/>
      <c r="C163" s="279" t="s">
        <v>8</v>
      </c>
      <c r="D163" s="279" t="s">
        <v>353</v>
      </c>
      <c r="E163" s="280" t="s">
        <v>971</v>
      </c>
      <c r="F163" s="281" t="s">
        <v>972</v>
      </c>
      <c r="G163" s="282" t="s">
        <v>364</v>
      </c>
      <c r="H163" s="283">
        <v>4</v>
      </c>
      <c r="I163" s="284"/>
      <c r="J163" s="285">
        <f>ROUND(I163*H163,2)</f>
        <v>0</v>
      </c>
      <c r="K163" s="281" t="s">
        <v>1</v>
      </c>
      <c r="L163" s="286"/>
      <c r="M163" s="287" t="s">
        <v>1</v>
      </c>
      <c r="N163" s="288" t="s">
        <v>44</v>
      </c>
      <c r="O163" s="91"/>
      <c r="P163" s="235">
        <f>O163*H163</f>
        <v>0</v>
      </c>
      <c r="Q163" s="235">
        <v>0.01</v>
      </c>
      <c r="R163" s="235">
        <f>Q163*H163</f>
        <v>0.040000000000000001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245</v>
      </c>
      <c r="AT163" s="237" t="s">
        <v>353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973</v>
      </c>
    </row>
    <row r="164" s="2" customFormat="1" ht="24.15" customHeight="1">
      <c r="A164" s="38"/>
      <c r="B164" s="39"/>
      <c r="C164" s="226" t="s">
        <v>369</v>
      </c>
      <c r="D164" s="226" t="s">
        <v>197</v>
      </c>
      <c r="E164" s="227" t="s">
        <v>974</v>
      </c>
      <c r="F164" s="228" t="s">
        <v>975</v>
      </c>
      <c r="G164" s="229" t="s">
        <v>364</v>
      </c>
      <c r="H164" s="230">
        <v>4</v>
      </c>
      <c r="I164" s="231"/>
      <c r="J164" s="232">
        <f>ROUND(I164*H164,2)</f>
        <v>0</v>
      </c>
      <c r="K164" s="228" t="s">
        <v>306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5.0000000000000002E-05</v>
      </c>
      <c r="R164" s="235">
        <f>Q164*H164</f>
        <v>0.00020000000000000001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222</v>
      </c>
      <c r="AT164" s="237" t="s">
        <v>197</v>
      </c>
      <c r="AU164" s="237" t="s">
        <v>89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976</v>
      </c>
    </row>
    <row r="165" s="2" customFormat="1" ht="21.75" customHeight="1">
      <c r="A165" s="38"/>
      <c r="B165" s="39"/>
      <c r="C165" s="279" t="s">
        <v>373</v>
      </c>
      <c r="D165" s="279" t="s">
        <v>353</v>
      </c>
      <c r="E165" s="280" t="s">
        <v>977</v>
      </c>
      <c r="F165" s="281" t="s">
        <v>978</v>
      </c>
      <c r="G165" s="282" t="s">
        <v>364</v>
      </c>
      <c r="H165" s="283">
        <v>8</v>
      </c>
      <c r="I165" s="284"/>
      <c r="J165" s="285">
        <f>ROUND(I165*H165,2)</f>
        <v>0</v>
      </c>
      <c r="K165" s="281" t="s">
        <v>306</v>
      </c>
      <c r="L165" s="286"/>
      <c r="M165" s="287" t="s">
        <v>1</v>
      </c>
      <c r="N165" s="288" t="s">
        <v>44</v>
      </c>
      <c r="O165" s="91"/>
      <c r="P165" s="235">
        <f>O165*H165</f>
        <v>0</v>
      </c>
      <c r="Q165" s="235">
        <v>0.0047200000000000002</v>
      </c>
      <c r="R165" s="235">
        <f>Q165*H165</f>
        <v>0.037760000000000002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245</v>
      </c>
      <c r="AT165" s="237" t="s">
        <v>353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979</v>
      </c>
    </row>
    <row r="166" s="13" customFormat="1">
      <c r="A166" s="13"/>
      <c r="B166" s="244"/>
      <c r="C166" s="245"/>
      <c r="D166" s="239" t="s">
        <v>219</v>
      </c>
      <c r="E166" s="245"/>
      <c r="F166" s="247" t="s">
        <v>980</v>
      </c>
      <c r="G166" s="245"/>
      <c r="H166" s="248">
        <v>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4</v>
      </c>
      <c r="AX166" s="13" t="s">
        <v>87</v>
      </c>
      <c r="AY166" s="254" t="s">
        <v>194</v>
      </c>
    </row>
    <row r="167" s="2" customFormat="1" ht="24.15" customHeight="1">
      <c r="A167" s="38"/>
      <c r="B167" s="39"/>
      <c r="C167" s="226" t="s">
        <v>378</v>
      </c>
      <c r="D167" s="226" t="s">
        <v>197</v>
      </c>
      <c r="E167" s="227" t="s">
        <v>981</v>
      </c>
      <c r="F167" s="228" t="s">
        <v>982</v>
      </c>
      <c r="G167" s="229" t="s">
        <v>305</v>
      </c>
      <c r="H167" s="230">
        <v>4</v>
      </c>
      <c r="I167" s="231"/>
      <c r="J167" s="232">
        <f>ROUND(I167*H167,2)</f>
        <v>0</v>
      </c>
      <c r="K167" s="228" t="s">
        <v>306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983</v>
      </c>
    </row>
    <row r="168" s="2" customFormat="1" ht="16.5" customHeight="1">
      <c r="A168" s="38"/>
      <c r="B168" s="39"/>
      <c r="C168" s="279" t="s">
        <v>383</v>
      </c>
      <c r="D168" s="279" t="s">
        <v>353</v>
      </c>
      <c r="E168" s="280" t="s">
        <v>984</v>
      </c>
      <c r="F168" s="281" t="s">
        <v>985</v>
      </c>
      <c r="G168" s="282" t="s">
        <v>322</v>
      </c>
      <c r="H168" s="283">
        <v>0.41199999999999998</v>
      </c>
      <c r="I168" s="284"/>
      <c r="J168" s="285">
        <f>ROUND(I168*H168,2)</f>
        <v>0</v>
      </c>
      <c r="K168" s="281" t="s">
        <v>306</v>
      </c>
      <c r="L168" s="286"/>
      <c r="M168" s="287" t="s">
        <v>1</v>
      </c>
      <c r="N168" s="288" t="s">
        <v>44</v>
      </c>
      <c r="O168" s="91"/>
      <c r="P168" s="235">
        <f>O168*H168</f>
        <v>0</v>
      </c>
      <c r="Q168" s="235">
        <v>0.20000000000000001</v>
      </c>
      <c r="R168" s="235">
        <f>Q168*H168</f>
        <v>0.082400000000000001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245</v>
      </c>
      <c r="AT168" s="237" t="s">
        <v>353</v>
      </c>
      <c r="AU168" s="237" t="s">
        <v>89</v>
      </c>
      <c r="AY168" s="17" t="s">
        <v>194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87</v>
      </c>
      <c r="BK168" s="238">
        <f>ROUND(I168*H168,2)</f>
        <v>0</v>
      </c>
      <c r="BL168" s="17" t="s">
        <v>222</v>
      </c>
      <c r="BM168" s="237" t="s">
        <v>986</v>
      </c>
    </row>
    <row r="169" s="13" customFormat="1">
      <c r="A169" s="13"/>
      <c r="B169" s="244"/>
      <c r="C169" s="245"/>
      <c r="D169" s="239" t="s">
        <v>219</v>
      </c>
      <c r="E169" s="245"/>
      <c r="F169" s="247" t="s">
        <v>987</v>
      </c>
      <c r="G169" s="245"/>
      <c r="H169" s="248">
        <v>0.41199999999999998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219</v>
      </c>
      <c r="AU169" s="254" t="s">
        <v>89</v>
      </c>
      <c r="AV169" s="13" t="s">
        <v>89</v>
      </c>
      <c r="AW169" s="13" t="s">
        <v>4</v>
      </c>
      <c r="AX169" s="13" t="s">
        <v>87</v>
      </c>
      <c r="AY169" s="254" t="s">
        <v>194</v>
      </c>
    </row>
    <row r="170" s="12" customFormat="1" ht="22.8" customHeight="1">
      <c r="A170" s="12"/>
      <c r="B170" s="210"/>
      <c r="C170" s="211"/>
      <c r="D170" s="212" t="s">
        <v>78</v>
      </c>
      <c r="E170" s="224" t="s">
        <v>193</v>
      </c>
      <c r="F170" s="224" t="s">
        <v>377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SUM(P171:P191)</f>
        <v>0</v>
      </c>
      <c r="Q170" s="218"/>
      <c r="R170" s="219">
        <f>SUM(R171:R191)</f>
        <v>89.148399999999995</v>
      </c>
      <c r="S170" s="218"/>
      <c r="T170" s="220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87</v>
      </c>
      <c r="AT170" s="222" t="s">
        <v>78</v>
      </c>
      <c r="AU170" s="222" t="s">
        <v>87</v>
      </c>
      <c r="AY170" s="221" t="s">
        <v>194</v>
      </c>
      <c r="BK170" s="223">
        <f>SUM(BK171:BK191)</f>
        <v>0</v>
      </c>
    </row>
    <row r="171" s="2" customFormat="1" ht="33" customHeight="1">
      <c r="A171" s="38"/>
      <c r="B171" s="39"/>
      <c r="C171" s="226" t="s">
        <v>389</v>
      </c>
      <c r="D171" s="226" t="s">
        <v>197</v>
      </c>
      <c r="E171" s="227" t="s">
        <v>379</v>
      </c>
      <c r="F171" s="228" t="s">
        <v>380</v>
      </c>
      <c r="G171" s="229" t="s">
        <v>305</v>
      </c>
      <c r="H171" s="230">
        <v>395</v>
      </c>
      <c r="I171" s="231"/>
      <c r="J171" s="232">
        <f>ROUND(I171*H171,2)</f>
        <v>0</v>
      </c>
      <c r="K171" s="228" t="s">
        <v>306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222</v>
      </c>
      <c r="AT171" s="237" t="s">
        <v>197</v>
      </c>
      <c r="AU171" s="237" t="s">
        <v>89</v>
      </c>
      <c r="AY171" s="17" t="s">
        <v>194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87</v>
      </c>
      <c r="BK171" s="238">
        <f>ROUND(I171*H171,2)</f>
        <v>0</v>
      </c>
      <c r="BL171" s="17" t="s">
        <v>222</v>
      </c>
      <c r="BM171" s="237" t="s">
        <v>988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989</v>
      </c>
      <c r="G172" s="245"/>
      <c r="H172" s="248">
        <v>395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87</v>
      </c>
      <c r="AY172" s="254" t="s">
        <v>194</v>
      </c>
    </row>
    <row r="173" s="2" customFormat="1" ht="33" customHeight="1">
      <c r="A173" s="38"/>
      <c r="B173" s="39"/>
      <c r="C173" s="226" t="s">
        <v>7</v>
      </c>
      <c r="D173" s="226" t="s">
        <v>197</v>
      </c>
      <c r="E173" s="227" t="s">
        <v>662</v>
      </c>
      <c r="F173" s="228" t="s">
        <v>663</v>
      </c>
      <c r="G173" s="229" t="s">
        <v>305</v>
      </c>
      <c r="H173" s="230">
        <v>78.5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0.57499999999999996</v>
      </c>
      <c r="R173" s="235">
        <f>Q173*H173</f>
        <v>45.137499999999996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990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991</v>
      </c>
      <c r="G174" s="245"/>
      <c r="H174" s="248">
        <v>47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79</v>
      </c>
      <c r="AY174" s="254" t="s">
        <v>194</v>
      </c>
    </row>
    <row r="175" s="13" customFormat="1">
      <c r="A175" s="13"/>
      <c r="B175" s="244"/>
      <c r="C175" s="245"/>
      <c r="D175" s="239" t="s">
        <v>219</v>
      </c>
      <c r="E175" s="246" t="s">
        <v>1</v>
      </c>
      <c r="F175" s="247" t="s">
        <v>953</v>
      </c>
      <c r="G175" s="245"/>
      <c r="H175" s="248">
        <v>31.5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219</v>
      </c>
      <c r="AU175" s="254" t="s">
        <v>89</v>
      </c>
      <c r="AV175" s="13" t="s">
        <v>89</v>
      </c>
      <c r="AW175" s="13" t="s">
        <v>36</v>
      </c>
      <c r="AX175" s="13" t="s">
        <v>79</v>
      </c>
      <c r="AY175" s="254" t="s">
        <v>194</v>
      </c>
    </row>
    <row r="176" s="14" customFormat="1">
      <c r="A176" s="14"/>
      <c r="B176" s="255"/>
      <c r="C176" s="256"/>
      <c r="D176" s="239" t="s">
        <v>219</v>
      </c>
      <c r="E176" s="257" t="s">
        <v>1</v>
      </c>
      <c r="F176" s="258" t="s">
        <v>221</v>
      </c>
      <c r="G176" s="256"/>
      <c r="H176" s="259">
        <v>78.5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219</v>
      </c>
      <c r="AU176" s="265" t="s">
        <v>89</v>
      </c>
      <c r="AV176" s="14" t="s">
        <v>222</v>
      </c>
      <c r="AW176" s="14" t="s">
        <v>36</v>
      </c>
      <c r="AX176" s="14" t="s">
        <v>87</v>
      </c>
      <c r="AY176" s="265" t="s">
        <v>194</v>
      </c>
    </row>
    <row r="177" s="2" customFormat="1" ht="24.15" customHeight="1">
      <c r="A177" s="38"/>
      <c r="B177" s="39"/>
      <c r="C177" s="226" t="s">
        <v>992</v>
      </c>
      <c r="D177" s="226" t="s">
        <v>197</v>
      </c>
      <c r="E177" s="227" t="s">
        <v>668</v>
      </c>
      <c r="F177" s="228" t="s">
        <v>669</v>
      </c>
      <c r="G177" s="229" t="s">
        <v>305</v>
      </c>
      <c r="H177" s="230">
        <v>6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993</v>
      </c>
    </row>
    <row r="178" s="2" customFormat="1">
      <c r="A178" s="38"/>
      <c r="B178" s="39"/>
      <c r="C178" s="40"/>
      <c r="D178" s="239" t="s">
        <v>204</v>
      </c>
      <c r="E178" s="40"/>
      <c r="F178" s="240" t="s">
        <v>671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204</v>
      </c>
      <c r="AU178" s="17" t="s">
        <v>89</v>
      </c>
    </row>
    <row r="179" s="13" customFormat="1">
      <c r="A179" s="13"/>
      <c r="B179" s="244"/>
      <c r="C179" s="245"/>
      <c r="D179" s="239" t="s">
        <v>219</v>
      </c>
      <c r="E179" s="246" t="s">
        <v>1</v>
      </c>
      <c r="F179" s="247" t="s">
        <v>938</v>
      </c>
      <c r="G179" s="245"/>
      <c r="H179" s="248">
        <v>6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219</v>
      </c>
      <c r="AU179" s="254" t="s">
        <v>89</v>
      </c>
      <c r="AV179" s="13" t="s">
        <v>89</v>
      </c>
      <c r="AW179" s="13" t="s">
        <v>36</v>
      </c>
      <c r="AX179" s="13" t="s">
        <v>87</v>
      </c>
      <c r="AY179" s="254" t="s">
        <v>194</v>
      </c>
    </row>
    <row r="180" s="2" customFormat="1" ht="44.25" customHeight="1">
      <c r="A180" s="38"/>
      <c r="B180" s="39"/>
      <c r="C180" s="226" t="s">
        <v>667</v>
      </c>
      <c r="D180" s="226" t="s">
        <v>197</v>
      </c>
      <c r="E180" s="227" t="s">
        <v>673</v>
      </c>
      <c r="F180" s="228" t="s">
        <v>674</v>
      </c>
      <c r="G180" s="229" t="s">
        <v>305</v>
      </c>
      <c r="H180" s="230">
        <v>6</v>
      </c>
      <c r="I180" s="231"/>
      <c r="J180" s="232">
        <f>ROUND(I180*H180,2)</f>
        <v>0</v>
      </c>
      <c r="K180" s="228" t="s">
        <v>306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222</v>
      </c>
      <c r="AT180" s="237" t="s">
        <v>197</v>
      </c>
      <c r="AU180" s="237" t="s">
        <v>89</v>
      </c>
      <c r="AY180" s="17" t="s">
        <v>194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87</v>
      </c>
      <c r="BK180" s="238">
        <f>ROUND(I180*H180,2)</f>
        <v>0</v>
      </c>
      <c r="BL180" s="17" t="s">
        <v>222</v>
      </c>
      <c r="BM180" s="237" t="s">
        <v>994</v>
      </c>
    </row>
    <row r="181" s="13" customFormat="1">
      <c r="A181" s="13"/>
      <c r="B181" s="244"/>
      <c r="C181" s="245"/>
      <c r="D181" s="239" t="s">
        <v>219</v>
      </c>
      <c r="E181" s="246" t="s">
        <v>1</v>
      </c>
      <c r="F181" s="247" t="s">
        <v>938</v>
      </c>
      <c r="G181" s="245"/>
      <c r="H181" s="248">
        <v>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219</v>
      </c>
      <c r="AU181" s="254" t="s">
        <v>89</v>
      </c>
      <c r="AV181" s="13" t="s">
        <v>89</v>
      </c>
      <c r="AW181" s="13" t="s">
        <v>36</v>
      </c>
      <c r="AX181" s="13" t="s">
        <v>87</v>
      </c>
      <c r="AY181" s="254" t="s">
        <v>194</v>
      </c>
    </row>
    <row r="182" s="2" customFormat="1" ht="78" customHeight="1">
      <c r="A182" s="38"/>
      <c r="B182" s="39"/>
      <c r="C182" s="226" t="s">
        <v>400</v>
      </c>
      <c r="D182" s="226" t="s">
        <v>197</v>
      </c>
      <c r="E182" s="227" t="s">
        <v>384</v>
      </c>
      <c r="F182" s="228" t="s">
        <v>385</v>
      </c>
      <c r="G182" s="229" t="s">
        <v>305</v>
      </c>
      <c r="H182" s="230">
        <v>197.5</v>
      </c>
      <c r="I182" s="231"/>
      <c r="J182" s="232">
        <f>ROUND(I182*H182,2)</f>
        <v>0</v>
      </c>
      <c r="K182" s="228" t="s">
        <v>306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0.089219999999999994</v>
      </c>
      <c r="R182" s="235">
        <f>Q182*H182</f>
        <v>17.620949999999997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222</v>
      </c>
      <c r="AT182" s="237" t="s">
        <v>197</v>
      </c>
      <c r="AU182" s="237" t="s">
        <v>89</v>
      </c>
      <c r="AY182" s="17" t="s">
        <v>194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87</v>
      </c>
      <c r="BK182" s="238">
        <f>ROUND(I182*H182,2)</f>
        <v>0</v>
      </c>
      <c r="BL182" s="17" t="s">
        <v>222</v>
      </c>
      <c r="BM182" s="237" t="s">
        <v>995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996</v>
      </c>
      <c r="G183" s="245"/>
      <c r="H183" s="248">
        <v>196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79</v>
      </c>
      <c r="AY183" s="254" t="s">
        <v>194</v>
      </c>
    </row>
    <row r="184" s="13" customFormat="1">
      <c r="A184" s="13"/>
      <c r="B184" s="244"/>
      <c r="C184" s="245"/>
      <c r="D184" s="239" t="s">
        <v>219</v>
      </c>
      <c r="E184" s="246" t="s">
        <v>1</v>
      </c>
      <c r="F184" s="247" t="s">
        <v>997</v>
      </c>
      <c r="G184" s="245"/>
      <c r="H184" s="248">
        <v>1.5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36</v>
      </c>
      <c r="AX184" s="13" t="s">
        <v>79</v>
      </c>
      <c r="AY184" s="254" t="s">
        <v>194</v>
      </c>
    </row>
    <row r="185" s="14" customFormat="1">
      <c r="A185" s="14"/>
      <c r="B185" s="255"/>
      <c r="C185" s="256"/>
      <c r="D185" s="239" t="s">
        <v>219</v>
      </c>
      <c r="E185" s="257" t="s">
        <v>1</v>
      </c>
      <c r="F185" s="258" t="s">
        <v>221</v>
      </c>
      <c r="G185" s="256"/>
      <c r="H185" s="259">
        <v>197.5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219</v>
      </c>
      <c r="AU185" s="265" t="s">
        <v>89</v>
      </c>
      <c r="AV185" s="14" t="s">
        <v>222</v>
      </c>
      <c r="AW185" s="14" t="s">
        <v>36</v>
      </c>
      <c r="AX185" s="14" t="s">
        <v>87</v>
      </c>
      <c r="AY185" s="265" t="s">
        <v>194</v>
      </c>
    </row>
    <row r="186" s="2" customFormat="1" ht="21.75" customHeight="1">
      <c r="A186" s="38"/>
      <c r="B186" s="39"/>
      <c r="C186" s="279" t="s">
        <v>406</v>
      </c>
      <c r="D186" s="279" t="s">
        <v>353</v>
      </c>
      <c r="E186" s="280" t="s">
        <v>390</v>
      </c>
      <c r="F186" s="281" t="s">
        <v>391</v>
      </c>
      <c r="G186" s="282" t="s">
        <v>305</v>
      </c>
      <c r="H186" s="283">
        <v>199.91999999999999</v>
      </c>
      <c r="I186" s="284"/>
      <c r="J186" s="285">
        <f>ROUND(I186*H186,2)</f>
        <v>0</v>
      </c>
      <c r="K186" s="281" t="s">
        <v>306</v>
      </c>
      <c r="L186" s="286"/>
      <c r="M186" s="287" t="s">
        <v>1</v>
      </c>
      <c r="N186" s="288" t="s">
        <v>44</v>
      </c>
      <c r="O186" s="91"/>
      <c r="P186" s="235">
        <f>O186*H186</f>
        <v>0</v>
      </c>
      <c r="Q186" s="235">
        <v>0.13100000000000001</v>
      </c>
      <c r="R186" s="235">
        <f>Q186*H186</f>
        <v>26.189519999999998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245</v>
      </c>
      <c r="AT186" s="237" t="s">
        <v>353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998</v>
      </c>
    </row>
    <row r="187" s="2" customFormat="1">
      <c r="A187" s="38"/>
      <c r="B187" s="39"/>
      <c r="C187" s="40"/>
      <c r="D187" s="239" t="s">
        <v>204</v>
      </c>
      <c r="E187" s="40"/>
      <c r="F187" s="240" t="s">
        <v>393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204</v>
      </c>
      <c r="AU187" s="17" t="s">
        <v>89</v>
      </c>
    </row>
    <row r="188" s="13" customFormat="1">
      <c r="A188" s="13"/>
      <c r="B188" s="244"/>
      <c r="C188" s="245"/>
      <c r="D188" s="239" t="s">
        <v>219</v>
      </c>
      <c r="E188" s="245"/>
      <c r="F188" s="247" t="s">
        <v>999</v>
      </c>
      <c r="G188" s="245"/>
      <c r="H188" s="248">
        <v>199.91999999999999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219</v>
      </c>
      <c r="AU188" s="254" t="s">
        <v>89</v>
      </c>
      <c r="AV188" s="13" t="s">
        <v>89</v>
      </c>
      <c r="AW188" s="13" t="s">
        <v>4</v>
      </c>
      <c r="AX188" s="13" t="s">
        <v>87</v>
      </c>
      <c r="AY188" s="254" t="s">
        <v>194</v>
      </c>
    </row>
    <row r="189" s="2" customFormat="1" ht="24.15" customHeight="1">
      <c r="A189" s="38"/>
      <c r="B189" s="39"/>
      <c r="C189" s="279" t="s">
        <v>411</v>
      </c>
      <c r="D189" s="279" t="s">
        <v>353</v>
      </c>
      <c r="E189" s="280" t="s">
        <v>395</v>
      </c>
      <c r="F189" s="281" t="s">
        <v>396</v>
      </c>
      <c r="G189" s="282" t="s">
        <v>305</v>
      </c>
      <c r="H189" s="283">
        <v>1.53</v>
      </c>
      <c r="I189" s="284"/>
      <c r="J189" s="285">
        <f>ROUND(I189*H189,2)</f>
        <v>0</v>
      </c>
      <c r="K189" s="281" t="s">
        <v>306</v>
      </c>
      <c r="L189" s="286"/>
      <c r="M189" s="287" t="s">
        <v>1</v>
      </c>
      <c r="N189" s="288" t="s">
        <v>44</v>
      </c>
      <c r="O189" s="91"/>
      <c r="P189" s="235">
        <f>O189*H189</f>
        <v>0</v>
      </c>
      <c r="Q189" s="235">
        <v>0.13100000000000001</v>
      </c>
      <c r="R189" s="235">
        <f>Q189*H189</f>
        <v>0.20043000000000003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245</v>
      </c>
      <c r="AT189" s="237" t="s">
        <v>353</v>
      </c>
      <c r="AU189" s="237" t="s">
        <v>89</v>
      </c>
      <c r="AY189" s="17" t="s">
        <v>194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87</v>
      </c>
      <c r="BK189" s="238">
        <f>ROUND(I189*H189,2)</f>
        <v>0</v>
      </c>
      <c r="BL189" s="17" t="s">
        <v>222</v>
      </c>
      <c r="BM189" s="237" t="s">
        <v>1000</v>
      </c>
    </row>
    <row r="190" s="2" customFormat="1">
      <c r="A190" s="38"/>
      <c r="B190" s="39"/>
      <c r="C190" s="40"/>
      <c r="D190" s="239" t="s">
        <v>204</v>
      </c>
      <c r="E190" s="40"/>
      <c r="F190" s="240" t="s">
        <v>393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204</v>
      </c>
      <c r="AU190" s="17" t="s">
        <v>89</v>
      </c>
    </row>
    <row r="191" s="13" customFormat="1">
      <c r="A191" s="13"/>
      <c r="B191" s="244"/>
      <c r="C191" s="245"/>
      <c r="D191" s="239" t="s">
        <v>219</v>
      </c>
      <c r="E191" s="245"/>
      <c r="F191" s="247" t="s">
        <v>1001</v>
      </c>
      <c r="G191" s="245"/>
      <c r="H191" s="248">
        <v>1.53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219</v>
      </c>
      <c r="AU191" s="254" t="s">
        <v>89</v>
      </c>
      <c r="AV191" s="13" t="s">
        <v>89</v>
      </c>
      <c r="AW191" s="13" t="s">
        <v>4</v>
      </c>
      <c r="AX191" s="13" t="s">
        <v>87</v>
      </c>
      <c r="AY191" s="254" t="s">
        <v>194</v>
      </c>
    </row>
    <row r="192" s="12" customFormat="1" ht="22.8" customHeight="1">
      <c r="A192" s="12"/>
      <c r="B192" s="210"/>
      <c r="C192" s="211"/>
      <c r="D192" s="212" t="s">
        <v>78</v>
      </c>
      <c r="E192" s="224" t="s">
        <v>245</v>
      </c>
      <c r="F192" s="224" t="s">
        <v>501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SUM(P193:P195)</f>
        <v>0</v>
      </c>
      <c r="Q192" s="218"/>
      <c r="R192" s="219">
        <f>SUM(R193:R195)</f>
        <v>0</v>
      </c>
      <c r="S192" s="218"/>
      <c r="T192" s="220">
        <f>SUM(T193:T195)</f>
        <v>1.5300000000000003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1" t="s">
        <v>87</v>
      </c>
      <c r="AT192" s="222" t="s">
        <v>78</v>
      </c>
      <c r="AU192" s="222" t="s">
        <v>87</v>
      </c>
      <c r="AY192" s="221" t="s">
        <v>194</v>
      </c>
      <c r="BK192" s="223">
        <f>SUM(BK193:BK195)</f>
        <v>0</v>
      </c>
    </row>
    <row r="193" s="2" customFormat="1" ht="33" customHeight="1">
      <c r="A193" s="38"/>
      <c r="B193" s="39"/>
      <c r="C193" s="226" t="s">
        <v>434</v>
      </c>
      <c r="D193" s="226" t="s">
        <v>197</v>
      </c>
      <c r="E193" s="227" t="s">
        <v>1002</v>
      </c>
      <c r="F193" s="228" t="s">
        <v>1003</v>
      </c>
      <c r="G193" s="229" t="s">
        <v>322</v>
      </c>
      <c r="H193" s="230">
        <v>2.6000000000000001</v>
      </c>
      <c r="I193" s="231"/>
      <c r="J193" s="232">
        <f>ROUND(I193*H193,2)</f>
        <v>0</v>
      </c>
      <c r="K193" s="228" t="s">
        <v>306</v>
      </c>
      <c r="L193" s="44"/>
      <c r="M193" s="233" t="s">
        <v>1</v>
      </c>
      <c r="N193" s="234" t="s">
        <v>44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0.55000000000000004</v>
      </c>
      <c r="T193" s="236">
        <f>S193*H193</f>
        <v>1.4300000000000002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222</v>
      </c>
      <c r="AT193" s="237" t="s">
        <v>197</v>
      </c>
      <c r="AU193" s="237" t="s">
        <v>89</v>
      </c>
      <c r="AY193" s="17" t="s">
        <v>194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87</v>
      </c>
      <c r="BK193" s="238">
        <f>ROUND(I193*H193,2)</f>
        <v>0</v>
      </c>
      <c r="BL193" s="17" t="s">
        <v>222</v>
      </c>
      <c r="BM193" s="237" t="s">
        <v>1004</v>
      </c>
    </row>
    <row r="194" s="13" customFormat="1">
      <c r="A194" s="13"/>
      <c r="B194" s="244"/>
      <c r="C194" s="245"/>
      <c r="D194" s="239" t="s">
        <v>219</v>
      </c>
      <c r="E194" s="246" t="s">
        <v>1</v>
      </c>
      <c r="F194" s="247" t="s">
        <v>1005</v>
      </c>
      <c r="G194" s="245"/>
      <c r="H194" s="248">
        <v>2.6000000000000001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219</v>
      </c>
      <c r="AU194" s="254" t="s">
        <v>89</v>
      </c>
      <c r="AV194" s="13" t="s">
        <v>89</v>
      </c>
      <c r="AW194" s="13" t="s">
        <v>36</v>
      </c>
      <c r="AX194" s="13" t="s">
        <v>87</v>
      </c>
      <c r="AY194" s="254" t="s">
        <v>194</v>
      </c>
    </row>
    <row r="195" s="2" customFormat="1" ht="24.15" customHeight="1">
      <c r="A195" s="38"/>
      <c r="B195" s="39"/>
      <c r="C195" s="226" t="s">
        <v>441</v>
      </c>
      <c r="D195" s="226" t="s">
        <v>197</v>
      </c>
      <c r="E195" s="227" t="s">
        <v>1006</v>
      </c>
      <c r="F195" s="228" t="s">
        <v>1007</v>
      </c>
      <c r="G195" s="229" t="s">
        <v>364</v>
      </c>
      <c r="H195" s="230">
        <v>1</v>
      </c>
      <c r="I195" s="231"/>
      <c r="J195" s="232">
        <f>ROUND(I195*H195,2)</f>
        <v>0</v>
      </c>
      <c r="K195" s="228" t="s">
        <v>306</v>
      </c>
      <c r="L195" s="44"/>
      <c r="M195" s="233" t="s">
        <v>1</v>
      </c>
      <c r="N195" s="234" t="s">
        <v>44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0.10000000000000001</v>
      </c>
      <c r="T195" s="236">
        <f>S195*H195</f>
        <v>0.10000000000000001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222</v>
      </c>
      <c r="AT195" s="237" t="s">
        <v>197</v>
      </c>
      <c r="AU195" s="237" t="s">
        <v>89</v>
      </c>
      <c r="AY195" s="17" t="s">
        <v>194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87</v>
      </c>
      <c r="BK195" s="238">
        <f>ROUND(I195*H195,2)</f>
        <v>0</v>
      </c>
      <c r="BL195" s="17" t="s">
        <v>222</v>
      </c>
      <c r="BM195" s="237" t="s">
        <v>1008</v>
      </c>
    </row>
    <row r="196" s="12" customFormat="1" ht="22.8" customHeight="1">
      <c r="A196" s="12"/>
      <c r="B196" s="210"/>
      <c r="C196" s="211"/>
      <c r="D196" s="212" t="s">
        <v>78</v>
      </c>
      <c r="E196" s="224" t="s">
        <v>250</v>
      </c>
      <c r="F196" s="224" t="s">
        <v>399</v>
      </c>
      <c r="G196" s="211"/>
      <c r="H196" s="211"/>
      <c r="I196" s="214"/>
      <c r="J196" s="225">
        <f>BK196</f>
        <v>0</v>
      </c>
      <c r="K196" s="211"/>
      <c r="L196" s="216"/>
      <c r="M196" s="217"/>
      <c r="N196" s="218"/>
      <c r="O196" s="218"/>
      <c r="P196" s="219">
        <f>SUM(P197:P225)</f>
        <v>0</v>
      </c>
      <c r="Q196" s="218"/>
      <c r="R196" s="219">
        <f>SUM(R197:R225)</f>
        <v>58.324114200000004</v>
      </c>
      <c r="S196" s="218"/>
      <c r="T196" s="220">
        <f>SUM(T197:T225)</f>
        <v>141.149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87</v>
      </c>
      <c r="AT196" s="222" t="s">
        <v>78</v>
      </c>
      <c r="AU196" s="222" t="s">
        <v>87</v>
      </c>
      <c r="AY196" s="221" t="s">
        <v>194</v>
      </c>
      <c r="BK196" s="223">
        <f>SUM(BK197:BK225)</f>
        <v>0</v>
      </c>
    </row>
    <row r="197" s="2" customFormat="1" ht="24.15" customHeight="1">
      <c r="A197" s="38"/>
      <c r="B197" s="39"/>
      <c r="C197" s="226" t="s">
        <v>539</v>
      </c>
      <c r="D197" s="226" t="s">
        <v>197</v>
      </c>
      <c r="E197" s="227" t="s">
        <v>1009</v>
      </c>
      <c r="F197" s="228" t="s">
        <v>1010</v>
      </c>
      <c r="G197" s="229" t="s">
        <v>364</v>
      </c>
      <c r="H197" s="230">
        <v>2</v>
      </c>
      <c r="I197" s="231"/>
      <c r="J197" s="232">
        <f>ROUND(I197*H197,2)</f>
        <v>0</v>
      </c>
      <c r="K197" s="228" t="s">
        <v>306</v>
      </c>
      <c r="L197" s="44"/>
      <c r="M197" s="233" t="s">
        <v>1</v>
      </c>
      <c r="N197" s="234" t="s">
        <v>44</v>
      </c>
      <c r="O197" s="91"/>
      <c r="P197" s="235">
        <f>O197*H197</f>
        <v>0</v>
      </c>
      <c r="Q197" s="235">
        <v>0.10940999999999999</v>
      </c>
      <c r="R197" s="235">
        <f>Q197*H197</f>
        <v>0.21881999999999999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222</v>
      </c>
      <c r="AT197" s="237" t="s">
        <v>197</v>
      </c>
      <c r="AU197" s="237" t="s">
        <v>89</v>
      </c>
      <c r="AY197" s="17" t="s">
        <v>194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87</v>
      </c>
      <c r="BK197" s="238">
        <f>ROUND(I197*H197,2)</f>
        <v>0</v>
      </c>
      <c r="BL197" s="17" t="s">
        <v>222</v>
      </c>
      <c r="BM197" s="237" t="s">
        <v>1011</v>
      </c>
    </row>
    <row r="198" s="13" customFormat="1">
      <c r="A198" s="13"/>
      <c r="B198" s="244"/>
      <c r="C198" s="245"/>
      <c r="D198" s="239" t="s">
        <v>219</v>
      </c>
      <c r="E198" s="246" t="s">
        <v>1</v>
      </c>
      <c r="F198" s="247" t="s">
        <v>1012</v>
      </c>
      <c r="G198" s="245"/>
      <c r="H198" s="248">
        <v>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219</v>
      </c>
      <c r="AU198" s="254" t="s">
        <v>89</v>
      </c>
      <c r="AV198" s="13" t="s">
        <v>89</v>
      </c>
      <c r="AW198" s="13" t="s">
        <v>36</v>
      </c>
      <c r="AX198" s="13" t="s">
        <v>87</v>
      </c>
      <c r="AY198" s="254" t="s">
        <v>194</v>
      </c>
    </row>
    <row r="199" s="2" customFormat="1" ht="49.05" customHeight="1">
      <c r="A199" s="38"/>
      <c r="B199" s="39"/>
      <c r="C199" s="226" t="s">
        <v>543</v>
      </c>
      <c r="D199" s="226" t="s">
        <v>197</v>
      </c>
      <c r="E199" s="227" t="s">
        <v>684</v>
      </c>
      <c r="F199" s="228" t="s">
        <v>685</v>
      </c>
      <c r="G199" s="229" t="s">
        <v>315</v>
      </c>
      <c r="H199" s="230">
        <v>150</v>
      </c>
      <c r="I199" s="231"/>
      <c r="J199" s="232">
        <f>ROUND(I199*H199,2)</f>
        <v>0</v>
      </c>
      <c r="K199" s="228" t="s">
        <v>306</v>
      </c>
      <c r="L199" s="44"/>
      <c r="M199" s="233" t="s">
        <v>1</v>
      </c>
      <c r="N199" s="234" t="s">
        <v>44</v>
      </c>
      <c r="O199" s="91"/>
      <c r="P199" s="235">
        <f>O199*H199</f>
        <v>0</v>
      </c>
      <c r="Q199" s="235">
        <v>0.15540000000000001</v>
      </c>
      <c r="R199" s="235">
        <f>Q199*H199</f>
        <v>23.310000000000002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222</v>
      </c>
      <c r="AT199" s="237" t="s">
        <v>197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222</v>
      </c>
      <c r="BM199" s="237" t="s">
        <v>1013</v>
      </c>
    </row>
    <row r="200" s="13" customFormat="1">
      <c r="A200" s="13"/>
      <c r="B200" s="244"/>
      <c r="C200" s="245"/>
      <c r="D200" s="239" t="s">
        <v>219</v>
      </c>
      <c r="E200" s="246" t="s">
        <v>1</v>
      </c>
      <c r="F200" s="247" t="s">
        <v>1014</v>
      </c>
      <c r="G200" s="245"/>
      <c r="H200" s="248">
        <v>107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219</v>
      </c>
      <c r="AU200" s="254" t="s">
        <v>89</v>
      </c>
      <c r="AV200" s="13" t="s">
        <v>89</v>
      </c>
      <c r="AW200" s="13" t="s">
        <v>36</v>
      </c>
      <c r="AX200" s="13" t="s">
        <v>79</v>
      </c>
      <c r="AY200" s="254" t="s">
        <v>194</v>
      </c>
    </row>
    <row r="201" s="13" customFormat="1">
      <c r="A201" s="13"/>
      <c r="B201" s="244"/>
      <c r="C201" s="245"/>
      <c r="D201" s="239" t="s">
        <v>219</v>
      </c>
      <c r="E201" s="246" t="s">
        <v>1</v>
      </c>
      <c r="F201" s="247" t="s">
        <v>1015</v>
      </c>
      <c r="G201" s="245"/>
      <c r="H201" s="248">
        <v>30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219</v>
      </c>
      <c r="AU201" s="254" t="s">
        <v>89</v>
      </c>
      <c r="AV201" s="13" t="s">
        <v>89</v>
      </c>
      <c r="AW201" s="13" t="s">
        <v>36</v>
      </c>
      <c r="AX201" s="13" t="s">
        <v>79</v>
      </c>
      <c r="AY201" s="254" t="s">
        <v>194</v>
      </c>
    </row>
    <row r="202" s="13" customFormat="1">
      <c r="A202" s="13"/>
      <c r="B202" s="244"/>
      <c r="C202" s="245"/>
      <c r="D202" s="239" t="s">
        <v>219</v>
      </c>
      <c r="E202" s="246" t="s">
        <v>1</v>
      </c>
      <c r="F202" s="247" t="s">
        <v>1016</v>
      </c>
      <c r="G202" s="245"/>
      <c r="H202" s="248">
        <v>13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219</v>
      </c>
      <c r="AU202" s="254" t="s">
        <v>89</v>
      </c>
      <c r="AV202" s="13" t="s">
        <v>89</v>
      </c>
      <c r="AW202" s="13" t="s">
        <v>36</v>
      </c>
      <c r="AX202" s="13" t="s">
        <v>79</v>
      </c>
      <c r="AY202" s="254" t="s">
        <v>194</v>
      </c>
    </row>
    <row r="203" s="14" customFormat="1">
      <c r="A203" s="14"/>
      <c r="B203" s="255"/>
      <c r="C203" s="256"/>
      <c r="D203" s="239" t="s">
        <v>219</v>
      </c>
      <c r="E203" s="257" t="s">
        <v>1</v>
      </c>
      <c r="F203" s="258" t="s">
        <v>221</v>
      </c>
      <c r="G203" s="256"/>
      <c r="H203" s="259">
        <v>150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219</v>
      </c>
      <c r="AU203" s="265" t="s">
        <v>89</v>
      </c>
      <c r="AV203" s="14" t="s">
        <v>222</v>
      </c>
      <c r="AW203" s="14" t="s">
        <v>36</v>
      </c>
      <c r="AX203" s="14" t="s">
        <v>87</v>
      </c>
      <c r="AY203" s="265" t="s">
        <v>194</v>
      </c>
    </row>
    <row r="204" s="2" customFormat="1" ht="16.5" customHeight="1">
      <c r="A204" s="38"/>
      <c r="B204" s="39"/>
      <c r="C204" s="279" t="s">
        <v>312</v>
      </c>
      <c r="D204" s="279" t="s">
        <v>353</v>
      </c>
      <c r="E204" s="280" t="s">
        <v>691</v>
      </c>
      <c r="F204" s="281" t="s">
        <v>692</v>
      </c>
      <c r="G204" s="282" t="s">
        <v>315</v>
      </c>
      <c r="H204" s="283">
        <v>109.14</v>
      </c>
      <c r="I204" s="284"/>
      <c r="J204" s="285">
        <f>ROUND(I204*H204,2)</f>
        <v>0</v>
      </c>
      <c r="K204" s="281" t="s">
        <v>306</v>
      </c>
      <c r="L204" s="286"/>
      <c r="M204" s="287" t="s">
        <v>1</v>
      </c>
      <c r="N204" s="288" t="s">
        <v>44</v>
      </c>
      <c r="O204" s="91"/>
      <c r="P204" s="235">
        <f>O204*H204</f>
        <v>0</v>
      </c>
      <c r="Q204" s="235">
        <v>0.080000000000000002</v>
      </c>
      <c r="R204" s="235">
        <f>Q204*H204</f>
        <v>8.7311999999999994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245</v>
      </c>
      <c r="AT204" s="237" t="s">
        <v>353</v>
      </c>
      <c r="AU204" s="237" t="s">
        <v>89</v>
      </c>
      <c r="AY204" s="17" t="s">
        <v>194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87</v>
      </c>
      <c r="BK204" s="238">
        <f>ROUND(I204*H204,2)</f>
        <v>0</v>
      </c>
      <c r="BL204" s="17" t="s">
        <v>222</v>
      </c>
      <c r="BM204" s="237" t="s">
        <v>1017</v>
      </c>
    </row>
    <row r="205" s="13" customFormat="1">
      <c r="A205" s="13"/>
      <c r="B205" s="244"/>
      <c r="C205" s="245"/>
      <c r="D205" s="239" t="s">
        <v>219</v>
      </c>
      <c r="E205" s="246" t="s">
        <v>1</v>
      </c>
      <c r="F205" s="247" t="s">
        <v>1018</v>
      </c>
      <c r="G205" s="245"/>
      <c r="H205" s="248">
        <v>107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219</v>
      </c>
      <c r="AU205" s="254" t="s">
        <v>89</v>
      </c>
      <c r="AV205" s="13" t="s">
        <v>89</v>
      </c>
      <c r="AW205" s="13" t="s">
        <v>36</v>
      </c>
      <c r="AX205" s="13" t="s">
        <v>87</v>
      </c>
      <c r="AY205" s="254" t="s">
        <v>194</v>
      </c>
    </row>
    <row r="206" s="13" customFormat="1">
      <c r="A206" s="13"/>
      <c r="B206" s="244"/>
      <c r="C206" s="245"/>
      <c r="D206" s="239" t="s">
        <v>219</v>
      </c>
      <c r="E206" s="245"/>
      <c r="F206" s="247" t="s">
        <v>1019</v>
      </c>
      <c r="G206" s="245"/>
      <c r="H206" s="248">
        <v>109.14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219</v>
      </c>
      <c r="AU206" s="254" t="s">
        <v>89</v>
      </c>
      <c r="AV206" s="13" t="s">
        <v>89</v>
      </c>
      <c r="AW206" s="13" t="s">
        <v>4</v>
      </c>
      <c r="AX206" s="13" t="s">
        <v>87</v>
      </c>
      <c r="AY206" s="254" t="s">
        <v>194</v>
      </c>
    </row>
    <row r="207" s="2" customFormat="1" ht="16.5" customHeight="1">
      <c r="A207" s="38"/>
      <c r="B207" s="39"/>
      <c r="C207" s="279" t="s">
        <v>690</v>
      </c>
      <c r="D207" s="279" t="s">
        <v>353</v>
      </c>
      <c r="E207" s="280" t="s">
        <v>697</v>
      </c>
      <c r="F207" s="281" t="s">
        <v>698</v>
      </c>
      <c r="G207" s="282" t="s">
        <v>315</v>
      </c>
      <c r="H207" s="283">
        <v>30.600000000000001</v>
      </c>
      <c r="I207" s="284"/>
      <c r="J207" s="285">
        <f>ROUND(I207*H207,2)</f>
        <v>0</v>
      </c>
      <c r="K207" s="281" t="s">
        <v>306</v>
      </c>
      <c r="L207" s="286"/>
      <c r="M207" s="287" t="s">
        <v>1</v>
      </c>
      <c r="N207" s="288" t="s">
        <v>44</v>
      </c>
      <c r="O207" s="91"/>
      <c r="P207" s="235">
        <f>O207*H207</f>
        <v>0</v>
      </c>
      <c r="Q207" s="235">
        <v>0.055</v>
      </c>
      <c r="R207" s="235">
        <f>Q207*H207</f>
        <v>1.6830000000000001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245</v>
      </c>
      <c r="AT207" s="237" t="s">
        <v>353</v>
      </c>
      <c r="AU207" s="237" t="s">
        <v>89</v>
      </c>
      <c r="AY207" s="17" t="s">
        <v>194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87</v>
      </c>
      <c r="BK207" s="238">
        <f>ROUND(I207*H207,2)</f>
        <v>0</v>
      </c>
      <c r="BL207" s="17" t="s">
        <v>222</v>
      </c>
      <c r="BM207" s="237" t="s">
        <v>1020</v>
      </c>
    </row>
    <row r="208" s="13" customFormat="1">
      <c r="A208" s="13"/>
      <c r="B208" s="244"/>
      <c r="C208" s="245"/>
      <c r="D208" s="239" t="s">
        <v>219</v>
      </c>
      <c r="E208" s="246" t="s">
        <v>1</v>
      </c>
      <c r="F208" s="247" t="s">
        <v>539</v>
      </c>
      <c r="G208" s="245"/>
      <c r="H208" s="248">
        <v>30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219</v>
      </c>
      <c r="AU208" s="254" t="s">
        <v>89</v>
      </c>
      <c r="AV208" s="13" t="s">
        <v>89</v>
      </c>
      <c r="AW208" s="13" t="s">
        <v>36</v>
      </c>
      <c r="AX208" s="13" t="s">
        <v>87</v>
      </c>
      <c r="AY208" s="254" t="s">
        <v>194</v>
      </c>
    </row>
    <row r="209" s="13" customFormat="1">
      <c r="A209" s="13"/>
      <c r="B209" s="244"/>
      <c r="C209" s="245"/>
      <c r="D209" s="239" t="s">
        <v>219</v>
      </c>
      <c r="E209" s="245"/>
      <c r="F209" s="247" t="s">
        <v>1021</v>
      </c>
      <c r="G209" s="245"/>
      <c r="H209" s="248">
        <v>30.600000000000001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219</v>
      </c>
      <c r="AU209" s="254" t="s">
        <v>89</v>
      </c>
      <c r="AV209" s="13" t="s">
        <v>89</v>
      </c>
      <c r="AW209" s="13" t="s">
        <v>4</v>
      </c>
      <c r="AX209" s="13" t="s">
        <v>87</v>
      </c>
      <c r="AY209" s="254" t="s">
        <v>194</v>
      </c>
    </row>
    <row r="210" s="2" customFormat="1" ht="24.15" customHeight="1">
      <c r="A210" s="38"/>
      <c r="B210" s="39"/>
      <c r="C210" s="279" t="s">
        <v>696</v>
      </c>
      <c r="D210" s="279" t="s">
        <v>353</v>
      </c>
      <c r="E210" s="280" t="s">
        <v>702</v>
      </c>
      <c r="F210" s="281" t="s">
        <v>703</v>
      </c>
      <c r="G210" s="282" t="s">
        <v>315</v>
      </c>
      <c r="H210" s="283">
        <v>13.26</v>
      </c>
      <c r="I210" s="284"/>
      <c r="J210" s="285">
        <f>ROUND(I210*H210,2)</f>
        <v>0</v>
      </c>
      <c r="K210" s="281" t="s">
        <v>306</v>
      </c>
      <c r="L210" s="286"/>
      <c r="M210" s="287" t="s">
        <v>1</v>
      </c>
      <c r="N210" s="288" t="s">
        <v>44</v>
      </c>
      <c r="O210" s="91"/>
      <c r="P210" s="235">
        <f>O210*H210</f>
        <v>0</v>
      </c>
      <c r="Q210" s="235">
        <v>0.065670000000000006</v>
      </c>
      <c r="R210" s="235">
        <f>Q210*H210</f>
        <v>0.87078420000000012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245</v>
      </c>
      <c r="AT210" s="237" t="s">
        <v>353</v>
      </c>
      <c r="AU210" s="237" t="s">
        <v>89</v>
      </c>
      <c r="AY210" s="17" t="s">
        <v>194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87</v>
      </c>
      <c r="BK210" s="238">
        <f>ROUND(I210*H210,2)</f>
        <v>0</v>
      </c>
      <c r="BL210" s="17" t="s">
        <v>222</v>
      </c>
      <c r="BM210" s="237" t="s">
        <v>1022</v>
      </c>
    </row>
    <row r="211" s="13" customFormat="1">
      <c r="A211" s="13"/>
      <c r="B211" s="244"/>
      <c r="C211" s="245"/>
      <c r="D211" s="239" t="s">
        <v>219</v>
      </c>
      <c r="E211" s="246" t="s">
        <v>1</v>
      </c>
      <c r="F211" s="247" t="s">
        <v>215</v>
      </c>
      <c r="G211" s="245"/>
      <c r="H211" s="248">
        <v>13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219</v>
      </c>
      <c r="AU211" s="254" t="s">
        <v>89</v>
      </c>
      <c r="AV211" s="13" t="s">
        <v>89</v>
      </c>
      <c r="AW211" s="13" t="s">
        <v>36</v>
      </c>
      <c r="AX211" s="13" t="s">
        <v>87</v>
      </c>
      <c r="AY211" s="254" t="s">
        <v>194</v>
      </c>
    </row>
    <row r="212" s="13" customFormat="1">
      <c r="A212" s="13"/>
      <c r="B212" s="244"/>
      <c r="C212" s="245"/>
      <c r="D212" s="239" t="s">
        <v>219</v>
      </c>
      <c r="E212" s="245"/>
      <c r="F212" s="247" t="s">
        <v>1023</v>
      </c>
      <c r="G212" s="245"/>
      <c r="H212" s="248">
        <v>13.26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219</v>
      </c>
      <c r="AU212" s="254" t="s">
        <v>89</v>
      </c>
      <c r="AV212" s="13" t="s">
        <v>89</v>
      </c>
      <c r="AW212" s="13" t="s">
        <v>4</v>
      </c>
      <c r="AX212" s="13" t="s">
        <v>87</v>
      </c>
      <c r="AY212" s="254" t="s">
        <v>194</v>
      </c>
    </row>
    <row r="213" s="2" customFormat="1" ht="49.05" customHeight="1">
      <c r="A213" s="38"/>
      <c r="B213" s="39"/>
      <c r="C213" s="226" t="s">
        <v>701</v>
      </c>
      <c r="D213" s="226" t="s">
        <v>197</v>
      </c>
      <c r="E213" s="227" t="s">
        <v>515</v>
      </c>
      <c r="F213" s="228" t="s">
        <v>516</v>
      </c>
      <c r="G213" s="229" t="s">
        <v>315</v>
      </c>
      <c r="H213" s="230">
        <v>134</v>
      </c>
      <c r="I213" s="231"/>
      <c r="J213" s="232">
        <f>ROUND(I213*H213,2)</f>
        <v>0</v>
      </c>
      <c r="K213" s="228" t="s">
        <v>306</v>
      </c>
      <c r="L213" s="44"/>
      <c r="M213" s="233" t="s">
        <v>1</v>
      </c>
      <c r="N213" s="234" t="s">
        <v>44</v>
      </c>
      <c r="O213" s="91"/>
      <c r="P213" s="235">
        <f>O213*H213</f>
        <v>0</v>
      </c>
      <c r="Q213" s="235">
        <v>0.1295</v>
      </c>
      <c r="R213" s="235">
        <f>Q213*H213</f>
        <v>17.353000000000002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222</v>
      </c>
      <c r="AT213" s="237" t="s">
        <v>197</v>
      </c>
      <c r="AU213" s="237" t="s">
        <v>89</v>
      </c>
      <c r="AY213" s="17" t="s">
        <v>194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87</v>
      </c>
      <c r="BK213" s="238">
        <f>ROUND(I213*H213,2)</f>
        <v>0</v>
      </c>
      <c r="BL213" s="17" t="s">
        <v>222</v>
      </c>
      <c r="BM213" s="237" t="s">
        <v>1024</v>
      </c>
    </row>
    <row r="214" s="13" customFormat="1">
      <c r="A214" s="13"/>
      <c r="B214" s="244"/>
      <c r="C214" s="245"/>
      <c r="D214" s="239" t="s">
        <v>219</v>
      </c>
      <c r="E214" s="246" t="s">
        <v>1</v>
      </c>
      <c r="F214" s="247" t="s">
        <v>957</v>
      </c>
      <c r="G214" s="245"/>
      <c r="H214" s="248">
        <v>134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219</v>
      </c>
      <c r="AU214" s="254" t="s">
        <v>89</v>
      </c>
      <c r="AV214" s="13" t="s">
        <v>89</v>
      </c>
      <c r="AW214" s="13" t="s">
        <v>36</v>
      </c>
      <c r="AX214" s="13" t="s">
        <v>79</v>
      </c>
      <c r="AY214" s="254" t="s">
        <v>194</v>
      </c>
    </row>
    <row r="215" s="14" customFormat="1">
      <c r="A215" s="14"/>
      <c r="B215" s="255"/>
      <c r="C215" s="256"/>
      <c r="D215" s="239" t="s">
        <v>219</v>
      </c>
      <c r="E215" s="257" t="s">
        <v>1</v>
      </c>
      <c r="F215" s="258" t="s">
        <v>221</v>
      </c>
      <c r="G215" s="256"/>
      <c r="H215" s="259">
        <v>134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219</v>
      </c>
      <c r="AU215" s="265" t="s">
        <v>89</v>
      </c>
      <c r="AV215" s="14" t="s">
        <v>222</v>
      </c>
      <c r="AW215" s="14" t="s">
        <v>36</v>
      </c>
      <c r="AX215" s="14" t="s">
        <v>87</v>
      </c>
      <c r="AY215" s="265" t="s">
        <v>194</v>
      </c>
    </row>
    <row r="216" s="2" customFormat="1" ht="16.5" customHeight="1">
      <c r="A216" s="38"/>
      <c r="B216" s="39"/>
      <c r="C216" s="279" t="s">
        <v>706</v>
      </c>
      <c r="D216" s="279" t="s">
        <v>353</v>
      </c>
      <c r="E216" s="280" t="s">
        <v>519</v>
      </c>
      <c r="F216" s="281" t="s">
        <v>520</v>
      </c>
      <c r="G216" s="282" t="s">
        <v>315</v>
      </c>
      <c r="H216" s="283">
        <v>136.68000000000001</v>
      </c>
      <c r="I216" s="284"/>
      <c r="J216" s="285">
        <f>ROUND(I216*H216,2)</f>
        <v>0</v>
      </c>
      <c r="K216" s="281" t="s">
        <v>306</v>
      </c>
      <c r="L216" s="286"/>
      <c r="M216" s="287" t="s">
        <v>1</v>
      </c>
      <c r="N216" s="288" t="s">
        <v>44</v>
      </c>
      <c r="O216" s="91"/>
      <c r="P216" s="235">
        <f>O216*H216</f>
        <v>0</v>
      </c>
      <c r="Q216" s="235">
        <v>0.044999999999999998</v>
      </c>
      <c r="R216" s="235">
        <f>Q216*H216</f>
        <v>6.1505999999999998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245</v>
      </c>
      <c r="AT216" s="237" t="s">
        <v>353</v>
      </c>
      <c r="AU216" s="237" t="s">
        <v>89</v>
      </c>
      <c r="AY216" s="17" t="s">
        <v>194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87</v>
      </c>
      <c r="BK216" s="238">
        <f>ROUND(I216*H216,2)</f>
        <v>0</v>
      </c>
      <c r="BL216" s="17" t="s">
        <v>222</v>
      </c>
      <c r="BM216" s="237" t="s">
        <v>1025</v>
      </c>
    </row>
    <row r="217" s="13" customFormat="1">
      <c r="A217" s="13"/>
      <c r="B217" s="244"/>
      <c r="C217" s="245"/>
      <c r="D217" s="239" t="s">
        <v>219</v>
      </c>
      <c r="E217" s="245"/>
      <c r="F217" s="247" t="s">
        <v>1026</v>
      </c>
      <c r="G217" s="245"/>
      <c r="H217" s="248">
        <v>136.68000000000001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219</v>
      </c>
      <c r="AU217" s="254" t="s">
        <v>89</v>
      </c>
      <c r="AV217" s="13" t="s">
        <v>89</v>
      </c>
      <c r="AW217" s="13" t="s">
        <v>4</v>
      </c>
      <c r="AX217" s="13" t="s">
        <v>87</v>
      </c>
      <c r="AY217" s="254" t="s">
        <v>194</v>
      </c>
    </row>
    <row r="218" s="2" customFormat="1" ht="62.7" customHeight="1">
      <c r="A218" s="38"/>
      <c r="B218" s="39"/>
      <c r="C218" s="226" t="s">
        <v>672</v>
      </c>
      <c r="D218" s="226" t="s">
        <v>197</v>
      </c>
      <c r="E218" s="227" t="s">
        <v>712</v>
      </c>
      <c r="F218" s="228" t="s">
        <v>713</v>
      </c>
      <c r="G218" s="229" t="s">
        <v>315</v>
      </c>
      <c r="H218" s="230">
        <v>11</v>
      </c>
      <c r="I218" s="231"/>
      <c r="J218" s="232">
        <f>ROUND(I218*H218,2)</f>
        <v>0</v>
      </c>
      <c r="K218" s="228" t="s">
        <v>306</v>
      </c>
      <c r="L218" s="44"/>
      <c r="M218" s="233" t="s">
        <v>1</v>
      </c>
      <c r="N218" s="234" t="s">
        <v>44</v>
      </c>
      <c r="O218" s="91"/>
      <c r="P218" s="235">
        <f>O218*H218</f>
        <v>0</v>
      </c>
      <c r="Q218" s="235">
        <v>0.00060999999999999997</v>
      </c>
      <c r="R218" s="235">
        <f>Q218*H218</f>
        <v>0.0067099999999999998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222</v>
      </c>
      <c r="AT218" s="237" t="s">
        <v>197</v>
      </c>
      <c r="AU218" s="237" t="s">
        <v>89</v>
      </c>
      <c r="AY218" s="17" t="s">
        <v>194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87</v>
      </c>
      <c r="BK218" s="238">
        <f>ROUND(I218*H218,2)</f>
        <v>0</v>
      </c>
      <c r="BL218" s="17" t="s">
        <v>222</v>
      </c>
      <c r="BM218" s="237" t="s">
        <v>1027</v>
      </c>
    </row>
    <row r="219" s="13" customFormat="1">
      <c r="A219" s="13"/>
      <c r="B219" s="244"/>
      <c r="C219" s="245"/>
      <c r="D219" s="239" t="s">
        <v>219</v>
      </c>
      <c r="E219" s="246" t="s">
        <v>1</v>
      </c>
      <c r="F219" s="247" t="s">
        <v>268</v>
      </c>
      <c r="G219" s="245"/>
      <c r="H219" s="248">
        <v>11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219</v>
      </c>
      <c r="AU219" s="254" t="s">
        <v>89</v>
      </c>
      <c r="AV219" s="13" t="s">
        <v>89</v>
      </c>
      <c r="AW219" s="13" t="s">
        <v>36</v>
      </c>
      <c r="AX219" s="13" t="s">
        <v>87</v>
      </c>
      <c r="AY219" s="254" t="s">
        <v>194</v>
      </c>
    </row>
    <row r="220" s="2" customFormat="1" ht="55.5" customHeight="1">
      <c r="A220" s="38"/>
      <c r="B220" s="39"/>
      <c r="C220" s="226" t="s">
        <v>708</v>
      </c>
      <c r="D220" s="226" t="s">
        <v>197</v>
      </c>
      <c r="E220" s="227" t="s">
        <v>1028</v>
      </c>
      <c r="F220" s="228" t="s">
        <v>1029</v>
      </c>
      <c r="G220" s="229" t="s">
        <v>364</v>
      </c>
      <c r="H220" s="230">
        <v>2</v>
      </c>
      <c r="I220" s="231"/>
      <c r="J220" s="232">
        <f>ROUND(I220*H220,2)</f>
        <v>0</v>
      </c>
      <c r="K220" s="228" t="s">
        <v>306</v>
      </c>
      <c r="L220" s="44"/>
      <c r="M220" s="233" t="s">
        <v>1</v>
      </c>
      <c r="N220" s="234" t="s">
        <v>44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0.082000000000000003</v>
      </c>
      <c r="T220" s="236">
        <f>S220*H220</f>
        <v>0.16400000000000001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222</v>
      </c>
      <c r="AT220" s="237" t="s">
        <v>197</v>
      </c>
      <c r="AU220" s="237" t="s">
        <v>89</v>
      </c>
      <c r="AY220" s="17" t="s">
        <v>194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87</v>
      </c>
      <c r="BK220" s="238">
        <f>ROUND(I220*H220,2)</f>
        <v>0</v>
      </c>
      <c r="BL220" s="17" t="s">
        <v>222</v>
      </c>
      <c r="BM220" s="237" t="s">
        <v>1030</v>
      </c>
    </row>
    <row r="221" s="13" customFormat="1">
      <c r="A221" s="13"/>
      <c r="B221" s="244"/>
      <c r="C221" s="245"/>
      <c r="D221" s="239" t="s">
        <v>219</v>
      </c>
      <c r="E221" s="246" t="s">
        <v>1</v>
      </c>
      <c r="F221" s="247" t="s">
        <v>1012</v>
      </c>
      <c r="G221" s="245"/>
      <c r="H221" s="248">
        <v>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219</v>
      </c>
      <c r="AU221" s="254" t="s">
        <v>89</v>
      </c>
      <c r="AV221" s="13" t="s">
        <v>89</v>
      </c>
      <c r="AW221" s="13" t="s">
        <v>36</v>
      </c>
      <c r="AX221" s="13" t="s">
        <v>87</v>
      </c>
      <c r="AY221" s="254" t="s">
        <v>194</v>
      </c>
    </row>
    <row r="222" s="2" customFormat="1" ht="62.7" customHeight="1">
      <c r="A222" s="38"/>
      <c r="B222" s="39"/>
      <c r="C222" s="226" t="s">
        <v>715</v>
      </c>
      <c r="D222" s="226" t="s">
        <v>197</v>
      </c>
      <c r="E222" s="227" t="s">
        <v>1031</v>
      </c>
      <c r="F222" s="228" t="s">
        <v>1032</v>
      </c>
      <c r="G222" s="229" t="s">
        <v>315</v>
      </c>
      <c r="H222" s="230">
        <v>63</v>
      </c>
      <c r="I222" s="231"/>
      <c r="J222" s="232">
        <f>ROUND(I222*H222,2)</f>
        <v>0</v>
      </c>
      <c r="K222" s="228" t="s">
        <v>306</v>
      </c>
      <c r="L222" s="44"/>
      <c r="M222" s="233" t="s">
        <v>1</v>
      </c>
      <c r="N222" s="234" t="s">
        <v>44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2.0550000000000002</v>
      </c>
      <c r="T222" s="236">
        <f>S222*H222</f>
        <v>129.465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222</v>
      </c>
      <c r="AT222" s="237" t="s">
        <v>197</v>
      </c>
      <c r="AU222" s="237" t="s">
        <v>89</v>
      </c>
      <c r="AY222" s="17" t="s">
        <v>194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87</v>
      </c>
      <c r="BK222" s="238">
        <f>ROUND(I222*H222,2)</f>
        <v>0</v>
      </c>
      <c r="BL222" s="17" t="s">
        <v>222</v>
      </c>
      <c r="BM222" s="237" t="s">
        <v>1033</v>
      </c>
    </row>
    <row r="223" s="13" customFormat="1">
      <c r="A223" s="13"/>
      <c r="B223" s="244"/>
      <c r="C223" s="245"/>
      <c r="D223" s="239" t="s">
        <v>219</v>
      </c>
      <c r="E223" s="246" t="s">
        <v>1</v>
      </c>
      <c r="F223" s="247" t="s">
        <v>1034</v>
      </c>
      <c r="G223" s="245"/>
      <c r="H223" s="248">
        <v>63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219</v>
      </c>
      <c r="AU223" s="254" t="s">
        <v>89</v>
      </c>
      <c r="AV223" s="13" t="s">
        <v>89</v>
      </c>
      <c r="AW223" s="13" t="s">
        <v>36</v>
      </c>
      <c r="AX223" s="13" t="s">
        <v>87</v>
      </c>
      <c r="AY223" s="254" t="s">
        <v>194</v>
      </c>
    </row>
    <row r="224" s="2" customFormat="1" ht="49.05" customHeight="1">
      <c r="A224" s="38"/>
      <c r="B224" s="39"/>
      <c r="C224" s="226" t="s">
        <v>720</v>
      </c>
      <c r="D224" s="226" t="s">
        <v>197</v>
      </c>
      <c r="E224" s="227" t="s">
        <v>721</v>
      </c>
      <c r="F224" s="228" t="s">
        <v>722</v>
      </c>
      <c r="G224" s="229" t="s">
        <v>322</v>
      </c>
      <c r="H224" s="230">
        <v>4.7999999999999998</v>
      </c>
      <c r="I224" s="231"/>
      <c r="J224" s="232">
        <f>ROUND(I224*H224,2)</f>
        <v>0</v>
      </c>
      <c r="K224" s="228" t="s">
        <v>306</v>
      </c>
      <c r="L224" s="44"/>
      <c r="M224" s="233" t="s">
        <v>1</v>
      </c>
      <c r="N224" s="234" t="s">
        <v>44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2.3999999999999999</v>
      </c>
      <c r="T224" s="236">
        <f>S224*H224</f>
        <v>11.52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222</v>
      </c>
      <c r="AT224" s="237" t="s">
        <v>197</v>
      </c>
      <c r="AU224" s="237" t="s">
        <v>89</v>
      </c>
      <c r="AY224" s="17" t="s">
        <v>194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87</v>
      </c>
      <c r="BK224" s="238">
        <f>ROUND(I224*H224,2)</f>
        <v>0</v>
      </c>
      <c r="BL224" s="17" t="s">
        <v>222</v>
      </c>
      <c r="BM224" s="237" t="s">
        <v>1035</v>
      </c>
    </row>
    <row r="225" s="13" customFormat="1">
      <c r="A225" s="13"/>
      <c r="B225" s="244"/>
      <c r="C225" s="245"/>
      <c r="D225" s="239" t="s">
        <v>219</v>
      </c>
      <c r="E225" s="246" t="s">
        <v>1</v>
      </c>
      <c r="F225" s="247" t="s">
        <v>1036</v>
      </c>
      <c r="G225" s="245"/>
      <c r="H225" s="248">
        <v>4.7999999999999998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219</v>
      </c>
      <c r="AU225" s="254" t="s">
        <v>89</v>
      </c>
      <c r="AV225" s="13" t="s">
        <v>89</v>
      </c>
      <c r="AW225" s="13" t="s">
        <v>36</v>
      </c>
      <c r="AX225" s="13" t="s">
        <v>87</v>
      </c>
      <c r="AY225" s="254" t="s">
        <v>194</v>
      </c>
    </row>
    <row r="226" s="12" customFormat="1" ht="22.8" customHeight="1">
      <c r="A226" s="12"/>
      <c r="B226" s="210"/>
      <c r="C226" s="211"/>
      <c r="D226" s="212" t="s">
        <v>78</v>
      </c>
      <c r="E226" s="224" t="s">
        <v>421</v>
      </c>
      <c r="F226" s="224" t="s">
        <v>422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SUM(P227:P232)</f>
        <v>0</v>
      </c>
      <c r="Q226" s="218"/>
      <c r="R226" s="219">
        <f>SUM(R227:R232)</f>
        <v>0</v>
      </c>
      <c r="S226" s="218"/>
      <c r="T226" s="22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87</v>
      </c>
      <c r="AT226" s="222" t="s">
        <v>78</v>
      </c>
      <c r="AU226" s="222" t="s">
        <v>87</v>
      </c>
      <c r="AY226" s="221" t="s">
        <v>194</v>
      </c>
      <c r="BK226" s="223">
        <f>SUM(BK227:BK232)</f>
        <v>0</v>
      </c>
    </row>
    <row r="227" s="2" customFormat="1" ht="33" customHeight="1">
      <c r="A227" s="38"/>
      <c r="B227" s="39"/>
      <c r="C227" s="226" t="s">
        <v>725</v>
      </c>
      <c r="D227" s="226" t="s">
        <v>197</v>
      </c>
      <c r="E227" s="227" t="s">
        <v>424</v>
      </c>
      <c r="F227" s="228" t="s">
        <v>425</v>
      </c>
      <c r="G227" s="229" t="s">
        <v>339</v>
      </c>
      <c r="H227" s="230">
        <v>194.80000000000001</v>
      </c>
      <c r="I227" s="231"/>
      <c r="J227" s="232">
        <f>ROUND(I227*H227,2)</f>
        <v>0</v>
      </c>
      <c r="K227" s="228" t="s">
        <v>306</v>
      </c>
      <c r="L227" s="44"/>
      <c r="M227" s="233" t="s">
        <v>1</v>
      </c>
      <c r="N227" s="234" t="s">
        <v>44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222</v>
      </c>
      <c r="AT227" s="237" t="s">
        <v>197</v>
      </c>
      <c r="AU227" s="237" t="s">
        <v>89</v>
      </c>
      <c r="AY227" s="17" t="s">
        <v>194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87</v>
      </c>
      <c r="BK227" s="238">
        <f>ROUND(I227*H227,2)</f>
        <v>0</v>
      </c>
      <c r="BL227" s="17" t="s">
        <v>222</v>
      </c>
      <c r="BM227" s="237" t="s">
        <v>1037</v>
      </c>
    </row>
    <row r="228" s="13" customFormat="1">
      <c r="A228" s="13"/>
      <c r="B228" s="244"/>
      <c r="C228" s="245"/>
      <c r="D228" s="239" t="s">
        <v>219</v>
      </c>
      <c r="E228" s="246" t="s">
        <v>1</v>
      </c>
      <c r="F228" s="247" t="s">
        <v>1038</v>
      </c>
      <c r="G228" s="245"/>
      <c r="H228" s="248">
        <v>194.80000000000001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219</v>
      </c>
      <c r="AU228" s="254" t="s">
        <v>89</v>
      </c>
      <c r="AV228" s="13" t="s">
        <v>89</v>
      </c>
      <c r="AW228" s="13" t="s">
        <v>36</v>
      </c>
      <c r="AX228" s="13" t="s">
        <v>87</v>
      </c>
      <c r="AY228" s="254" t="s">
        <v>194</v>
      </c>
    </row>
    <row r="229" s="2" customFormat="1" ht="44.25" customHeight="1">
      <c r="A229" s="38"/>
      <c r="B229" s="39"/>
      <c r="C229" s="226" t="s">
        <v>729</v>
      </c>
      <c r="D229" s="226" t="s">
        <v>197</v>
      </c>
      <c r="E229" s="227" t="s">
        <v>430</v>
      </c>
      <c r="F229" s="228" t="s">
        <v>431</v>
      </c>
      <c r="G229" s="229" t="s">
        <v>339</v>
      </c>
      <c r="H229" s="230">
        <v>1753.2000000000001</v>
      </c>
      <c r="I229" s="231"/>
      <c r="J229" s="232">
        <f>ROUND(I229*H229,2)</f>
        <v>0</v>
      </c>
      <c r="K229" s="228" t="s">
        <v>306</v>
      </c>
      <c r="L229" s="44"/>
      <c r="M229" s="233" t="s">
        <v>1</v>
      </c>
      <c r="N229" s="234" t="s">
        <v>44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222</v>
      </c>
      <c r="AT229" s="237" t="s">
        <v>197</v>
      </c>
      <c r="AU229" s="237" t="s">
        <v>89</v>
      </c>
      <c r="AY229" s="17" t="s">
        <v>194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87</v>
      </c>
      <c r="BK229" s="238">
        <f>ROUND(I229*H229,2)</f>
        <v>0</v>
      </c>
      <c r="BL229" s="17" t="s">
        <v>222</v>
      </c>
      <c r="BM229" s="237" t="s">
        <v>1039</v>
      </c>
    </row>
    <row r="230" s="13" customFormat="1">
      <c r="A230" s="13"/>
      <c r="B230" s="244"/>
      <c r="C230" s="245"/>
      <c r="D230" s="239" t="s">
        <v>219</v>
      </c>
      <c r="E230" s="246" t="s">
        <v>1</v>
      </c>
      <c r="F230" s="247" t="s">
        <v>1040</v>
      </c>
      <c r="G230" s="245"/>
      <c r="H230" s="248">
        <v>1753.2000000000001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219</v>
      </c>
      <c r="AU230" s="254" t="s">
        <v>89</v>
      </c>
      <c r="AV230" s="13" t="s">
        <v>89</v>
      </c>
      <c r="AW230" s="13" t="s">
        <v>36</v>
      </c>
      <c r="AX230" s="13" t="s">
        <v>87</v>
      </c>
      <c r="AY230" s="254" t="s">
        <v>194</v>
      </c>
    </row>
    <row r="231" s="2" customFormat="1" ht="44.25" customHeight="1">
      <c r="A231" s="38"/>
      <c r="B231" s="39"/>
      <c r="C231" s="226" t="s">
        <v>732</v>
      </c>
      <c r="D231" s="226" t="s">
        <v>197</v>
      </c>
      <c r="E231" s="227" t="s">
        <v>435</v>
      </c>
      <c r="F231" s="228" t="s">
        <v>436</v>
      </c>
      <c r="G231" s="229" t="s">
        <v>339</v>
      </c>
      <c r="H231" s="230">
        <v>194.80000000000001</v>
      </c>
      <c r="I231" s="231"/>
      <c r="J231" s="232">
        <f>ROUND(I231*H231,2)</f>
        <v>0</v>
      </c>
      <c r="K231" s="228" t="s">
        <v>306</v>
      </c>
      <c r="L231" s="44"/>
      <c r="M231" s="233" t="s">
        <v>1</v>
      </c>
      <c r="N231" s="234" t="s">
        <v>44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222</v>
      </c>
      <c r="AT231" s="237" t="s">
        <v>197</v>
      </c>
      <c r="AU231" s="237" t="s">
        <v>89</v>
      </c>
      <c r="AY231" s="17" t="s">
        <v>194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87</v>
      </c>
      <c r="BK231" s="238">
        <f>ROUND(I231*H231,2)</f>
        <v>0</v>
      </c>
      <c r="BL231" s="17" t="s">
        <v>222</v>
      </c>
      <c r="BM231" s="237" t="s">
        <v>1041</v>
      </c>
    </row>
    <row r="232" s="13" customFormat="1">
      <c r="A232" s="13"/>
      <c r="B232" s="244"/>
      <c r="C232" s="245"/>
      <c r="D232" s="239" t="s">
        <v>219</v>
      </c>
      <c r="E232" s="246" t="s">
        <v>1</v>
      </c>
      <c r="F232" s="247" t="s">
        <v>1042</v>
      </c>
      <c r="G232" s="245"/>
      <c r="H232" s="248">
        <v>194.80000000000001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219</v>
      </c>
      <c r="AU232" s="254" t="s">
        <v>89</v>
      </c>
      <c r="AV232" s="13" t="s">
        <v>89</v>
      </c>
      <c r="AW232" s="13" t="s">
        <v>36</v>
      </c>
      <c r="AX232" s="13" t="s">
        <v>87</v>
      </c>
      <c r="AY232" s="254" t="s">
        <v>194</v>
      </c>
    </row>
    <row r="233" s="12" customFormat="1" ht="22.8" customHeight="1">
      <c r="A233" s="12"/>
      <c r="B233" s="210"/>
      <c r="C233" s="211"/>
      <c r="D233" s="212" t="s">
        <v>78</v>
      </c>
      <c r="E233" s="224" t="s">
        <v>439</v>
      </c>
      <c r="F233" s="224" t="s">
        <v>440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P234</f>
        <v>0</v>
      </c>
      <c r="Q233" s="218"/>
      <c r="R233" s="219">
        <f>R234</f>
        <v>0</v>
      </c>
      <c r="S233" s="218"/>
      <c r="T233" s="220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87</v>
      </c>
      <c r="AT233" s="222" t="s">
        <v>78</v>
      </c>
      <c r="AU233" s="222" t="s">
        <v>87</v>
      </c>
      <c r="AY233" s="221" t="s">
        <v>194</v>
      </c>
      <c r="BK233" s="223">
        <f>BK234</f>
        <v>0</v>
      </c>
    </row>
    <row r="234" s="2" customFormat="1" ht="37.8" customHeight="1">
      <c r="A234" s="38"/>
      <c r="B234" s="39"/>
      <c r="C234" s="226" t="s">
        <v>735</v>
      </c>
      <c r="D234" s="226" t="s">
        <v>197</v>
      </c>
      <c r="E234" s="227" t="s">
        <v>442</v>
      </c>
      <c r="F234" s="228" t="s">
        <v>443</v>
      </c>
      <c r="G234" s="229" t="s">
        <v>339</v>
      </c>
      <c r="H234" s="230">
        <v>147.691</v>
      </c>
      <c r="I234" s="231"/>
      <c r="J234" s="232">
        <f>ROUND(I234*H234,2)</f>
        <v>0</v>
      </c>
      <c r="K234" s="228" t="s">
        <v>306</v>
      </c>
      <c r="L234" s="44"/>
      <c r="M234" s="289" t="s">
        <v>1</v>
      </c>
      <c r="N234" s="290" t="s">
        <v>44</v>
      </c>
      <c r="O234" s="291"/>
      <c r="P234" s="292">
        <f>O234*H234</f>
        <v>0</v>
      </c>
      <c r="Q234" s="292">
        <v>0</v>
      </c>
      <c r="R234" s="292">
        <f>Q234*H234</f>
        <v>0</v>
      </c>
      <c r="S234" s="292">
        <v>0</v>
      </c>
      <c r="T234" s="29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222</v>
      </c>
      <c r="AT234" s="237" t="s">
        <v>197</v>
      </c>
      <c r="AU234" s="237" t="s">
        <v>89</v>
      </c>
      <c r="AY234" s="17" t="s">
        <v>194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87</v>
      </c>
      <c r="BK234" s="238">
        <f>ROUND(I234*H234,2)</f>
        <v>0</v>
      </c>
      <c r="BL234" s="17" t="s">
        <v>222</v>
      </c>
      <c r="BM234" s="237" t="s">
        <v>1043</v>
      </c>
    </row>
    <row r="235" s="2" customFormat="1" ht="6.96" customHeight="1">
      <c r="A235" s="38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uEui90oWqPFlDHMS5X3hgm7Zri0CYMgUXkkXJA49PT/zXNtrdewIsIVdhc5jzfp1B4zpZjTEyuw6xfdl/Cp+rQ==" hashValue="bfHrzOFvZhYx19a1oV3XPwQqSsFimW8IZmulcZfBY2MLsuNAWILZniRfiG5yZ+Va/fMPf+PeV6trUsS3MWCxrA==" algorithmName="SHA-512" password="CC35"/>
  <autoFilter ref="C126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547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52" t="s">
        <v>1044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103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ROUND((SUM(BE126:BE201)),  2)</f>
        <v>0</v>
      </c>
      <c r="G35" s="38"/>
      <c r="H35" s="38"/>
      <c r="I35" s="164">
        <v>0.20999999999999999</v>
      </c>
      <c r="J35" s="163">
        <f>ROUND(((SUM(BE126:BE201))*I35),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ROUND((SUM(BF126:BF201)),  2)</f>
        <v>0</v>
      </c>
      <c r="G36" s="38"/>
      <c r="H36" s="38"/>
      <c r="I36" s="164">
        <v>0.14999999999999999</v>
      </c>
      <c r="J36" s="163">
        <f>ROUND(((SUM(BF126:BF201))*I36),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ROUND((SUM(BH126:BH201)),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547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30" customHeight="1">
      <c r="A89" s="38"/>
      <c r="B89" s="39"/>
      <c r="C89" s="40"/>
      <c r="D89" s="40"/>
      <c r="E89" s="76" t="str">
        <f>E11</f>
        <v>102.2.B - Chodník ul. Rantířovská - část 2.2 - zatrubněný příkop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841</v>
      </c>
      <c r="E101" s="196"/>
      <c r="F101" s="196"/>
      <c r="G101" s="196"/>
      <c r="H101" s="196"/>
      <c r="I101" s="196"/>
      <c r="J101" s="197">
        <f>J150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446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447</v>
      </c>
      <c r="E103" s="196"/>
      <c r="F103" s="196"/>
      <c r="G103" s="196"/>
      <c r="H103" s="196"/>
      <c r="I103" s="196"/>
      <c r="J103" s="197">
        <f>J160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299</v>
      </c>
      <c r="E104" s="196"/>
      <c r="F104" s="196"/>
      <c r="G104" s="196"/>
      <c r="H104" s="196"/>
      <c r="I104" s="196"/>
      <c r="J104" s="197">
        <f>J200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Vodovod a kanalizace ul. Rantířovská, Jihlava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165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547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548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>102.2.B - Chodník ul. Rantířovská - část 2.2 - zatrubněný příkop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Jihlava</v>
      </c>
      <c r="G120" s="40"/>
      <c r="H120" s="40"/>
      <c r="I120" s="32" t="s">
        <v>22</v>
      </c>
      <c r="J120" s="79" t="str">
        <f>IF(J14="","",J14)</f>
        <v>8. 11. 2023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Statutární město Jihlava</v>
      </c>
      <c r="G122" s="40"/>
      <c r="H122" s="40"/>
      <c r="I122" s="32" t="s">
        <v>32</v>
      </c>
      <c r="J122" s="36" t="str">
        <f>E23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37</v>
      </c>
      <c r="J123" s="36" t="str">
        <f>E26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179</v>
      </c>
      <c r="D125" s="202" t="s">
        <v>64</v>
      </c>
      <c r="E125" s="202" t="s">
        <v>60</v>
      </c>
      <c r="F125" s="202" t="s">
        <v>61</v>
      </c>
      <c r="G125" s="202" t="s">
        <v>180</v>
      </c>
      <c r="H125" s="202" t="s">
        <v>181</v>
      </c>
      <c r="I125" s="202" t="s">
        <v>182</v>
      </c>
      <c r="J125" s="202" t="s">
        <v>169</v>
      </c>
      <c r="K125" s="203" t="s">
        <v>183</v>
      </c>
      <c r="L125" s="204"/>
      <c r="M125" s="100" t="s">
        <v>1</v>
      </c>
      <c r="N125" s="101" t="s">
        <v>43</v>
      </c>
      <c r="O125" s="101" t="s">
        <v>184</v>
      </c>
      <c r="P125" s="101" t="s">
        <v>185</v>
      </c>
      <c r="Q125" s="101" t="s">
        <v>186</v>
      </c>
      <c r="R125" s="101" t="s">
        <v>187</v>
      </c>
      <c r="S125" s="101" t="s">
        <v>188</v>
      </c>
      <c r="T125" s="102" t="s">
        <v>189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190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141.38271035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171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300</v>
      </c>
      <c r="F127" s="213" t="s">
        <v>301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P128+P150+P153+P160+P200</f>
        <v>0</v>
      </c>
      <c r="Q127" s="218"/>
      <c r="R127" s="219">
        <f>R128+R150+R153+R160+R200</f>
        <v>141.38271035</v>
      </c>
      <c r="S127" s="218"/>
      <c r="T127" s="220">
        <f>T128+T150+T153+T160+T200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79</v>
      </c>
      <c r="AY127" s="221" t="s">
        <v>194</v>
      </c>
      <c r="BK127" s="223">
        <f>BK128+BK150+BK153+BK160+BK200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87</v>
      </c>
      <c r="F128" s="224" t="s">
        <v>302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SUM(P129:P149)</f>
        <v>0</v>
      </c>
      <c r="Q128" s="218"/>
      <c r="R128" s="219">
        <f>SUM(R129:R149)</f>
        <v>113.47824</v>
      </c>
      <c r="S128" s="218"/>
      <c r="T128" s="220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87</v>
      </c>
      <c r="AY128" s="221" t="s">
        <v>194</v>
      </c>
      <c r="BK128" s="223">
        <f>SUM(BK129:BK149)</f>
        <v>0</v>
      </c>
    </row>
    <row r="129" s="2" customFormat="1" ht="44.25" customHeight="1">
      <c r="A129" s="38"/>
      <c r="B129" s="39"/>
      <c r="C129" s="226" t="s">
        <v>87</v>
      </c>
      <c r="D129" s="226" t="s">
        <v>197</v>
      </c>
      <c r="E129" s="227" t="s">
        <v>458</v>
      </c>
      <c r="F129" s="228" t="s">
        <v>459</v>
      </c>
      <c r="G129" s="229" t="s">
        <v>322</v>
      </c>
      <c r="H129" s="230">
        <v>0.315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1045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1046</v>
      </c>
      <c r="G130" s="245"/>
      <c r="H130" s="248">
        <v>0.315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87</v>
      </c>
      <c r="AY130" s="254" t="s">
        <v>194</v>
      </c>
    </row>
    <row r="131" s="2" customFormat="1" ht="44.25" customHeight="1">
      <c r="A131" s="38"/>
      <c r="B131" s="39"/>
      <c r="C131" s="226" t="s">
        <v>89</v>
      </c>
      <c r="D131" s="226" t="s">
        <v>197</v>
      </c>
      <c r="E131" s="227" t="s">
        <v>738</v>
      </c>
      <c r="F131" s="228" t="s">
        <v>739</v>
      </c>
      <c r="G131" s="229" t="s">
        <v>322</v>
      </c>
      <c r="H131" s="230">
        <v>94.400000000000006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1047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1048</v>
      </c>
      <c r="G132" s="245"/>
      <c r="H132" s="248">
        <v>94.400000000000006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37.8" customHeight="1">
      <c r="A133" s="38"/>
      <c r="B133" s="39"/>
      <c r="C133" s="226" t="s">
        <v>210</v>
      </c>
      <c r="D133" s="226" t="s">
        <v>197</v>
      </c>
      <c r="E133" s="227" t="s">
        <v>742</v>
      </c>
      <c r="F133" s="228" t="s">
        <v>743</v>
      </c>
      <c r="G133" s="229" t="s">
        <v>305</v>
      </c>
      <c r="H133" s="230">
        <v>236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0.00084000000000000003</v>
      </c>
      <c r="R133" s="235">
        <f>Q133*H133</f>
        <v>0.19824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1049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1050</v>
      </c>
      <c r="G134" s="245"/>
      <c r="H134" s="248">
        <v>236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2" customFormat="1" ht="44.25" customHeight="1">
      <c r="A135" s="38"/>
      <c r="B135" s="39"/>
      <c r="C135" s="226" t="s">
        <v>222</v>
      </c>
      <c r="D135" s="226" t="s">
        <v>197</v>
      </c>
      <c r="E135" s="227" t="s">
        <v>746</v>
      </c>
      <c r="F135" s="228" t="s">
        <v>747</v>
      </c>
      <c r="G135" s="229" t="s">
        <v>305</v>
      </c>
      <c r="H135" s="230">
        <v>236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1051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1050</v>
      </c>
      <c r="G136" s="245"/>
      <c r="H136" s="248">
        <v>236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62.7" customHeight="1">
      <c r="A137" s="38"/>
      <c r="B137" s="39"/>
      <c r="C137" s="226" t="s">
        <v>193</v>
      </c>
      <c r="D137" s="226" t="s">
        <v>197</v>
      </c>
      <c r="E137" s="227" t="s">
        <v>749</v>
      </c>
      <c r="F137" s="228" t="s">
        <v>750</v>
      </c>
      <c r="G137" s="229" t="s">
        <v>322</v>
      </c>
      <c r="H137" s="230">
        <v>66.079999999999998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1052</v>
      </c>
    </row>
    <row r="138" s="2" customFormat="1">
      <c r="A138" s="38"/>
      <c r="B138" s="39"/>
      <c r="C138" s="40"/>
      <c r="D138" s="239" t="s">
        <v>204</v>
      </c>
      <c r="E138" s="40"/>
      <c r="F138" s="240" t="s">
        <v>752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204</v>
      </c>
      <c r="AU138" s="17" t="s">
        <v>89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1053</v>
      </c>
      <c r="G139" s="245"/>
      <c r="H139" s="248">
        <v>66.079999999999998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44.25" customHeight="1">
      <c r="A140" s="38"/>
      <c r="B140" s="39"/>
      <c r="C140" s="226" t="s">
        <v>233</v>
      </c>
      <c r="D140" s="226" t="s">
        <v>197</v>
      </c>
      <c r="E140" s="227" t="s">
        <v>337</v>
      </c>
      <c r="F140" s="228" t="s">
        <v>338</v>
      </c>
      <c r="G140" s="229" t="s">
        <v>339</v>
      </c>
      <c r="H140" s="230">
        <v>118.944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1054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1055</v>
      </c>
      <c r="G141" s="245"/>
      <c r="H141" s="248">
        <v>118.944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37.8" customHeight="1">
      <c r="A142" s="38"/>
      <c r="B142" s="39"/>
      <c r="C142" s="226" t="s">
        <v>238</v>
      </c>
      <c r="D142" s="226" t="s">
        <v>197</v>
      </c>
      <c r="E142" s="227" t="s">
        <v>342</v>
      </c>
      <c r="F142" s="228" t="s">
        <v>343</v>
      </c>
      <c r="G142" s="229" t="s">
        <v>322</v>
      </c>
      <c r="H142" s="230">
        <v>66.079999999999998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1056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1053</v>
      </c>
      <c r="G143" s="245"/>
      <c r="H143" s="248">
        <v>66.079999999999998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44.25" customHeight="1">
      <c r="A144" s="38"/>
      <c r="B144" s="39"/>
      <c r="C144" s="226" t="s">
        <v>245</v>
      </c>
      <c r="D144" s="226" t="s">
        <v>197</v>
      </c>
      <c r="E144" s="227" t="s">
        <v>470</v>
      </c>
      <c r="F144" s="228" t="s">
        <v>471</v>
      </c>
      <c r="G144" s="229" t="s">
        <v>322</v>
      </c>
      <c r="H144" s="230">
        <v>28.32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1057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1058</v>
      </c>
      <c r="G145" s="245"/>
      <c r="H145" s="248">
        <v>28.32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66.75" customHeight="1">
      <c r="A146" s="38"/>
      <c r="B146" s="39"/>
      <c r="C146" s="226" t="s">
        <v>250</v>
      </c>
      <c r="D146" s="226" t="s">
        <v>197</v>
      </c>
      <c r="E146" s="227" t="s">
        <v>474</v>
      </c>
      <c r="F146" s="228" t="s">
        <v>475</v>
      </c>
      <c r="G146" s="229" t="s">
        <v>322</v>
      </c>
      <c r="H146" s="230">
        <v>56.640000000000001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1059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1060</v>
      </c>
      <c r="G147" s="245"/>
      <c r="H147" s="248">
        <v>56.640000000000001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16.5" customHeight="1">
      <c r="A148" s="38"/>
      <c r="B148" s="39"/>
      <c r="C148" s="279" t="s">
        <v>261</v>
      </c>
      <c r="D148" s="279" t="s">
        <v>353</v>
      </c>
      <c r="E148" s="280" t="s">
        <v>478</v>
      </c>
      <c r="F148" s="281" t="s">
        <v>479</v>
      </c>
      <c r="G148" s="282" t="s">
        <v>339</v>
      </c>
      <c r="H148" s="283">
        <v>113.28</v>
      </c>
      <c r="I148" s="284"/>
      <c r="J148" s="285">
        <f>ROUND(I148*H148,2)</f>
        <v>0</v>
      </c>
      <c r="K148" s="281" t="s">
        <v>306</v>
      </c>
      <c r="L148" s="286"/>
      <c r="M148" s="287" t="s">
        <v>1</v>
      </c>
      <c r="N148" s="288" t="s">
        <v>44</v>
      </c>
      <c r="O148" s="91"/>
      <c r="P148" s="235">
        <f>O148*H148</f>
        <v>0</v>
      </c>
      <c r="Q148" s="235">
        <v>1</v>
      </c>
      <c r="R148" s="235">
        <f>Q148*H148</f>
        <v>113.28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245</v>
      </c>
      <c r="AT148" s="237" t="s">
        <v>353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1061</v>
      </c>
    </row>
    <row r="149" s="13" customFormat="1">
      <c r="A149" s="13"/>
      <c r="B149" s="244"/>
      <c r="C149" s="245"/>
      <c r="D149" s="239" t="s">
        <v>219</v>
      </c>
      <c r="E149" s="245"/>
      <c r="F149" s="247" t="s">
        <v>1062</v>
      </c>
      <c r="G149" s="245"/>
      <c r="H149" s="248">
        <v>113.28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4</v>
      </c>
      <c r="AX149" s="13" t="s">
        <v>87</v>
      </c>
      <c r="AY149" s="254" t="s">
        <v>194</v>
      </c>
    </row>
    <row r="150" s="12" customFormat="1" ht="22.8" customHeight="1">
      <c r="A150" s="12"/>
      <c r="B150" s="210"/>
      <c r="C150" s="211"/>
      <c r="D150" s="212" t="s">
        <v>78</v>
      </c>
      <c r="E150" s="224" t="s">
        <v>89</v>
      </c>
      <c r="F150" s="224" t="s">
        <v>861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SUM(P151:P152)</f>
        <v>0</v>
      </c>
      <c r="Q150" s="218"/>
      <c r="R150" s="219">
        <f>SUM(R151:R152)</f>
        <v>0.7248213</v>
      </c>
      <c r="S150" s="218"/>
      <c r="T150" s="22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87</v>
      </c>
      <c r="AT150" s="222" t="s">
        <v>78</v>
      </c>
      <c r="AU150" s="222" t="s">
        <v>87</v>
      </c>
      <c r="AY150" s="221" t="s">
        <v>194</v>
      </c>
      <c r="BK150" s="223">
        <f>SUM(BK151:BK152)</f>
        <v>0</v>
      </c>
    </row>
    <row r="151" s="2" customFormat="1" ht="24.15" customHeight="1">
      <c r="A151" s="38"/>
      <c r="B151" s="39"/>
      <c r="C151" s="226" t="s">
        <v>268</v>
      </c>
      <c r="D151" s="226" t="s">
        <v>197</v>
      </c>
      <c r="E151" s="227" t="s">
        <v>1063</v>
      </c>
      <c r="F151" s="228" t="s">
        <v>1064</v>
      </c>
      <c r="G151" s="229" t="s">
        <v>322</v>
      </c>
      <c r="H151" s="230">
        <v>0.315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2.3010199999999998</v>
      </c>
      <c r="R151" s="235">
        <f>Q151*H151</f>
        <v>0.7248213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1065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1066</v>
      </c>
      <c r="G152" s="245"/>
      <c r="H152" s="248">
        <v>0.315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12" customFormat="1" ht="22.8" customHeight="1">
      <c r="A153" s="12"/>
      <c r="B153" s="210"/>
      <c r="C153" s="211"/>
      <c r="D153" s="212" t="s">
        <v>78</v>
      </c>
      <c r="E153" s="224" t="s">
        <v>222</v>
      </c>
      <c r="F153" s="224" t="s">
        <v>489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SUM(P154:P159)</f>
        <v>0</v>
      </c>
      <c r="Q153" s="218"/>
      <c r="R153" s="219">
        <f>SUM(R154:R159)</f>
        <v>19.582468799999997</v>
      </c>
      <c r="S153" s="218"/>
      <c r="T153" s="22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87</v>
      </c>
      <c r="AT153" s="222" t="s">
        <v>78</v>
      </c>
      <c r="AU153" s="222" t="s">
        <v>87</v>
      </c>
      <c r="AY153" s="221" t="s">
        <v>194</v>
      </c>
      <c r="BK153" s="223">
        <f>SUM(BK154:BK159)</f>
        <v>0</v>
      </c>
    </row>
    <row r="154" s="2" customFormat="1" ht="33" customHeight="1">
      <c r="A154" s="38"/>
      <c r="B154" s="39"/>
      <c r="C154" s="226" t="s">
        <v>274</v>
      </c>
      <c r="D154" s="226" t="s">
        <v>197</v>
      </c>
      <c r="E154" s="227" t="s">
        <v>763</v>
      </c>
      <c r="F154" s="228" t="s">
        <v>764</v>
      </c>
      <c r="G154" s="229" t="s">
        <v>322</v>
      </c>
      <c r="H154" s="230">
        <v>9.4399999999999995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1.8907700000000001</v>
      </c>
      <c r="R154" s="235">
        <f>Q154*H154</f>
        <v>17.848868799999998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1067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1068</v>
      </c>
      <c r="G155" s="245"/>
      <c r="H155" s="248">
        <v>9.4399999999999995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87</v>
      </c>
      <c r="AY155" s="254" t="s">
        <v>194</v>
      </c>
    </row>
    <row r="156" s="2" customFormat="1" ht="49.05" customHeight="1">
      <c r="A156" s="38"/>
      <c r="B156" s="39"/>
      <c r="C156" s="226" t="s">
        <v>215</v>
      </c>
      <c r="D156" s="226" t="s">
        <v>197</v>
      </c>
      <c r="E156" s="227" t="s">
        <v>1069</v>
      </c>
      <c r="F156" s="228" t="s">
        <v>1070</v>
      </c>
      <c r="G156" s="229" t="s">
        <v>322</v>
      </c>
      <c r="H156" s="230">
        <v>0.19500000000000001</v>
      </c>
      <c r="I156" s="231"/>
      <c r="J156" s="232">
        <f>ROUND(I156*H156,2)</f>
        <v>0</v>
      </c>
      <c r="K156" s="228" t="s">
        <v>306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222</v>
      </c>
      <c r="AT156" s="237" t="s">
        <v>197</v>
      </c>
      <c r="AU156" s="237" t="s">
        <v>89</v>
      </c>
      <c r="AY156" s="17" t="s">
        <v>194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87</v>
      </c>
      <c r="BK156" s="238">
        <f>ROUND(I156*H156,2)</f>
        <v>0</v>
      </c>
      <c r="BL156" s="17" t="s">
        <v>222</v>
      </c>
      <c r="BM156" s="237" t="s">
        <v>1071</v>
      </c>
    </row>
    <row r="157" s="13" customFormat="1">
      <c r="A157" s="13"/>
      <c r="B157" s="244"/>
      <c r="C157" s="245"/>
      <c r="D157" s="239" t="s">
        <v>219</v>
      </c>
      <c r="E157" s="246" t="s">
        <v>1</v>
      </c>
      <c r="F157" s="247" t="s">
        <v>1072</v>
      </c>
      <c r="G157" s="245"/>
      <c r="H157" s="248">
        <v>0.19500000000000001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36</v>
      </c>
      <c r="AX157" s="13" t="s">
        <v>87</v>
      </c>
      <c r="AY157" s="254" t="s">
        <v>194</v>
      </c>
    </row>
    <row r="158" s="2" customFormat="1" ht="49.05" customHeight="1">
      <c r="A158" s="38"/>
      <c r="B158" s="39"/>
      <c r="C158" s="226" t="s">
        <v>278</v>
      </c>
      <c r="D158" s="226" t="s">
        <v>197</v>
      </c>
      <c r="E158" s="227" t="s">
        <v>1073</v>
      </c>
      <c r="F158" s="228" t="s">
        <v>1074</v>
      </c>
      <c r="G158" s="229" t="s">
        <v>305</v>
      </c>
      <c r="H158" s="230">
        <v>4</v>
      </c>
      <c r="I158" s="231"/>
      <c r="J158" s="232">
        <f>ROUND(I158*H158,2)</f>
        <v>0</v>
      </c>
      <c r="K158" s="228" t="s">
        <v>306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0.43340000000000001</v>
      </c>
      <c r="R158" s="235">
        <f>Q158*H158</f>
        <v>1.7336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222</v>
      </c>
      <c r="AT158" s="237" t="s">
        <v>197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1075</v>
      </c>
    </row>
    <row r="159" s="13" customFormat="1">
      <c r="A159" s="13"/>
      <c r="B159" s="244"/>
      <c r="C159" s="245"/>
      <c r="D159" s="239" t="s">
        <v>219</v>
      </c>
      <c r="E159" s="246" t="s">
        <v>1</v>
      </c>
      <c r="F159" s="247" t="s">
        <v>526</v>
      </c>
      <c r="G159" s="245"/>
      <c r="H159" s="248">
        <v>4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36</v>
      </c>
      <c r="AX159" s="13" t="s">
        <v>87</v>
      </c>
      <c r="AY159" s="254" t="s">
        <v>194</v>
      </c>
    </row>
    <row r="160" s="12" customFormat="1" ht="22.8" customHeight="1">
      <c r="A160" s="12"/>
      <c r="B160" s="210"/>
      <c r="C160" s="211"/>
      <c r="D160" s="212" t="s">
        <v>78</v>
      </c>
      <c r="E160" s="224" t="s">
        <v>245</v>
      </c>
      <c r="F160" s="224" t="s">
        <v>501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SUM(P161:P199)</f>
        <v>0</v>
      </c>
      <c r="Q160" s="218"/>
      <c r="R160" s="219">
        <f>SUM(R161:R199)</f>
        <v>7.597180250000001</v>
      </c>
      <c r="S160" s="218"/>
      <c r="T160" s="220">
        <f>SUM(T161:T199)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87</v>
      </c>
      <c r="AT160" s="222" t="s">
        <v>78</v>
      </c>
      <c r="AU160" s="222" t="s">
        <v>87</v>
      </c>
      <c r="AY160" s="221" t="s">
        <v>194</v>
      </c>
      <c r="BK160" s="223">
        <f>SUM(BK161:BK199)</f>
        <v>0</v>
      </c>
    </row>
    <row r="161" s="2" customFormat="1" ht="33" customHeight="1">
      <c r="A161" s="38"/>
      <c r="B161" s="39"/>
      <c r="C161" s="226" t="s">
        <v>8</v>
      </c>
      <c r="D161" s="226" t="s">
        <v>197</v>
      </c>
      <c r="E161" s="227" t="s">
        <v>767</v>
      </c>
      <c r="F161" s="228" t="s">
        <v>768</v>
      </c>
      <c r="G161" s="229" t="s">
        <v>315</v>
      </c>
      <c r="H161" s="230">
        <v>3</v>
      </c>
      <c r="I161" s="231"/>
      <c r="J161" s="232">
        <f>ROUND(I161*H161,2)</f>
        <v>0</v>
      </c>
      <c r="K161" s="228" t="s">
        <v>306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1.0000000000000001E-05</v>
      </c>
      <c r="R161" s="235">
        <f>Q161*H161</f>
        <v>3.0000000000000004E-05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222</v>
      </c>
      <c r="AT161" s="237" t="s">
        <v>197</v>
      </c>
      <c r="AU161" s="237" t="s">
        <v>89</v>
      </c>
      <c r="AY161" s="17" t="s">
        <v>194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87</v>
      </c>
      <c r="BK161" s="238">
        <f>ROUND(I161*H161,2)</f>
        <v>0</v>
      </c>
      <c r="BL161" s="17" t="s">
        <v>222</v>
      </c>
      <c r="BM161" s="237" t="s">
        <v>1076</v>
      </c>
    </row>
    <row r="162" s="13" customFormat="1">
      <c r="A162" s="13"/>
      <c r="B162" s="244"/>
      <c r="C162" s="245"/>
      <c r="D162" s="239" t="s">
        <v>219</v>
      </c>
      <c r="E162" s="246" t="s">
        <v>1</v>
      </c>
      <c r="F162" s="247" t="s">
        <v>770</v>
      </c>
      <c r="G162" s="245"/>
      <c r="H162" s="248">
        <v>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219</v>
      </c>
      <c r="AU162" s="254" t="s">
        <v>89</v>
      </c>
      <c r="AV162" s="13" t="s">
        <v>89</v>
      </c>
      <c r="AW162" s="13" t="s">
        <v>36</v>
      </c>
      <c r="AX162" s="13" t="s">
        <v>87</v>
      </c>
      <c r="AY162" s="254" t="s">
        <v>194</v>
      </c>
    </row>
    <row r="163" s="2" customFormat="1" ht="24.15" customHeight="1">
      <c r="A163" s="38"/>
      <c r="B163" s="39"/>
      <c r="C163" s="279" t="s">
        <v>369</v>
      </c>
      <c r="D163" s="279" t="s">
        <v>353</v>
      </c>
      <c r="E163" s="280" t="s">
        <v>771</v>
      </c>
      <c r="F163" s="281" t="s">
        <v>772</v>
      </c>
      <c r="G163" s="282" t="s">
        <v>315</v>
      </c>
      <c r="H163" s="283">
        <v>3.0449999999999999</v>
      </c>
      <c r="I163" s="284"/>
      <c r="J163" s="285">
        <f>ROUND(I163*H163,2)</f>
        <v>0</v>
      </c>
      <c r="K163" s="281" t="s">
        <v>306</v>
      </c>
      <c r="L163" s="286"/>
      <c r="M163" s="287" t="s">
        <v>1</v>
      </c>
      <c r="N163" s="288" t="s">
        <v>44</v>
      </c>
      <c r="O163" s="91"/>
      <c r="P163" s="235">
        <f>O163*H163</f>
        <v>0</v>
      </c>
      <c r="Q163" s="235">
        <v>0.0035999999999999999</v>
      </c>
      <c r="R163" s="235">
        <f>Q163*H163</f>
        <v>0.010962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245</v>
      </c>
      <c r="AT163" s="237" t="s">
        <v>353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1077</v>
      </c>
    </row>
    <row r="164" s="13" customFormat="1">
      <c r="A164" s="13"/>
      <c r="B164" s="244"/>
      <c r="C164" s="245"/>
      <c r="D164" s="239" t="s">
        <v>219</v>
      </c>
      <c r="E164" s="245"/>
      <c r="F164" s="247" t="s">
        <v>774</v>
      </c>
      <c r="G164" s="245"/>
      <c r="H164" s="248">
        <v>3.0449999999999999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4</v>
      </c>
      <c r="AX164" s="13" t="s">
        <v>87</v>
      </c>
      <c r="AY164" s="254" t="s">
        <v>194</v>
      </c>
    </row>
    <row r="165" s="2" customFormat="1" ht="33" customHeight="1">
      <c r="A165" s="38"/>
      <c r="B165" s="39"/>
      <c r="C165" s="226" t="s">
        <v>373</v>
      </c>
      <c r="D165" s="226" t="s">
        <v>197</v>
      </c>
      <c r="E165" s="227" t="s">
        <v>775</v>
      </c>
      <c r="F165" s="228" t="s">
        <v>776</v>
      </c>
      <c r="G165" s="229" t="s">
        <v>315</v>
      </c>
      <c r="H165" s="230">
        <v>115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2.0000000000000002E-05</v>
      </c>
      <c r="R165" s="235">
        <f>Q165*H165</f>
        <v>0.0023000000000000004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1078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1079</v>
      </c>
      <c r="G166" s="245"/>
      <c r="H166" s="248">
        <v>115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36</v>
      </c>
      <c r="AX166" s="13" t="s">
        <v>87</v>
      </c>
      <c r="AY166" s="254" t="s">
        <v>194</v>
      </c>
    </row>
    <row r="167" s="2" customFormat="1" ht="24.15" customHeight="1">
      <c r="A167" s="38"/>
      <c r="B167" s="39"/>
      <c r="C167" s="279" t="s">
        <v>378</v>
      </c>
      <c r="D167" s="279" t="s">
        <v>353</v>
      </c>
      <c r="E167" s="280" t="s">
        <v>779</v>
      </c>
      <c r="F167" s="281" t="s">
        <v>780</v>
      </c>
      <c r="G167" s="282" t="s">
        <v>315</v>
      </c>
      <c r="H167" s="283">
        <v>116.72499999999999</v>
      </c>
      <c r="I167" s="284"/>
      <c r="J167" s="285">
        <f>ROUND(I167*H167,2)</f>
        <v>0</v>
      </c>
      <c r="K167" s="281" t="s">
        <v>306</v>
      </c>
      <c r="L167" s="286"/>
      <c r="M167" s="287" t="s">
        <v>1</v>
      </c>
      <c r="N167" s="288" t="s">
        <v>44</v>
      </c>
      <c r="O167" s="91"/>
      <c r="P167" s="235">
        <f>O167*H167</f>
        <v>0</v>
      </c>
      <c r="Q167" s="235">
        <v>0.0051700000000000001</v>
      </c>
      <c r="R167" s="235">
        <f>Q167*H167</f>
        <v>0.60346825000000004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245</v>
      </c>
      <c r="AT167" s="237" t="s">
        <v>353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1080</v>
      </c>
    </row>
    <row r="168" s="13" customFormat="1">
      <c r="A168" s="13"/>
      <c r="B168" s="244"/>
      <c r="C168" s="245"/>
      <c r="D168" s="239" t="s">
        <v>219</v>
      </c>
      <c r="E168" s="245"/>
      <c r="F168" s="247" t="s">
        <v>1081</v>
      </c>
      <c r="G168" s="245"/>
      <c r="H168" s="248">
        <v>116.72499999999999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4</v>
      </c>
      <c r="AX168" s="13" t="s">
        <v>87</v>
      </c>
      <c r="AY168" s="254" t="s">
        <v>194</v>
      </c>
    </row>
    <row r="169" s="2" customFormat="1" ht="37.8" customHeight="1">
      <c r="A169" s="38"/>
      <c r="B169" s="39"/>
      <c r="C169" s="226" t="s">
        <v>383</v>
      </c>
      <c r="D169" s="226" t="s">
        <v>197</v>
      </c>
      <c r="E169" s="227" t="s">
        <v>783</v>
      </c>
      <c r="F169" s="228" t="s">
        <v>784</v>
      </c>
      <c r="G169" s="229" t="s">
        <v>364</v>
      </c>
      <c r="H169" s="230">
        <v>3</v>
      </c>
      <c r="I169" s="231"/>
      <c r="J169" s="232">
        <f>ROUND(I169*H169,2)</f>
        <v>0</v>
      </c>
      <c r="K169" s="228" t="s">
        <v>306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0.11045000000000001</v>
      </c>
      <c r="R169" s="235">
        <f>Q169*H169</f>
        <v>0.33135000000000003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222</v>
      </c>
      <c r="AT169" s="237" t="s">
        <v>197</v>
      </c>
      <c r="AU169" s="237" t="s">
        <v>89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1082</v>
      </c>
    </row>
    <row r="170" s="13" customFormat="1">
      <c r="A170" s="13"/>
      <c r="B170" s="244"/>
      <c r="C170" s="245"/>
      <c r="D170" s="239" t="s">
        <v>219</v>
      </c>
      <c r="E170" s="246" t="s">
        <v>1</v>
      </c>
      <c r="F170" s="247" t="s">
        <v>210</v>
      </c>
      <c r="G170" s="245"/>
      <c r="H170" s="248">
        <v>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219</v>
      </c>
      <c r="AU170" s="254" t="s">
        <v>89</v>
      </c>
      <c r="AV170" s="13" t="s">
        <v>89</v>
      </c>
      <c r="AW170" s="13" t="s">
        <v>36</v>
      </c>
      <c r="AX170" s="13" t="s">
        <v>87</v>
      </c>
      <c r="AY170" s="254" t="s">
        <v>194</v>
      </c>
    </row>
    <row r="171" s="2" customFormat="1" ht="37.8" customHeight="1">
      <c r="A171" s="38"/>
      <c r="B171" s="39"/>
      <c r="C171" s="226" t="s">
        <v>389</v>
      </c>
      <c r="D171" s="226" t="s">
        <v>197</v>
      </c>
      <c r="E171" s="227" t="s">
        <v>786</v>
      </c>
      <c r="F171" s="228" t="s">
        <v>787</v>
      </c>
      <c r="G171" s="229" t="s">
        <v>364</v>
      </c>
      <c r="H171" s="230">
        <v>3</v>
      </c>
      <c r="I171" s="231"/>
      <c r="J171" s="232">
        <f>ROUND(I171*H171,2)</f>
        <v>0</v>
      </c>
      <c r="K171" s="228" t="s">
        <v>306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0.012120000000000001</v>
      </c>
      <c r="R171" s="235">
        <f>Q171*H171</f>
        <v>0.036360000000000003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222</v>
      </c>
      <c r="AT171" s="237" t="s">
        <v>197</v>
      </c>
      <c r="AU171" s="237" t="s">
        <v>89</v>
      </c>
      <c r="AY171" s="17" t="s">
        <v>194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87</v>
      </c>
      <c r="BK171" s="238">
        <f>ROUND(I171*H171,2)</f>
        <v>0</v>
      </c>
      <c r="BL171" s="17" t="s">
        <v>222</v>
      </c>
      <c r="BM171" s="237" t="s">
        <v>1083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210</v>
      </c>
      <c r="G172" s="245"/>
      <c r="H172" s="248">
        <v>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87</v>
      </c>
      <c r="AY172" s="254" t="s">
        <v>194</v>
      </c>
    </row>
    <row r="173" s="2" customFormat="1" ht="37.8" customHeight="1">
      <c r="A173" s="38"/>
      <c r="B173" s="39"/>
      <c r="C173" s="226" t="s">
        <v>7</v>
      </c>
      <c r="D173" s="226" t="s">
        <v>197</v>
      </c>
      <c r="E173" s="227" t="s">
        <v>792</v>
      </c>
      <c r="F173" s="228" t="s">
        <v>793</v>
      </c>
      <c r="G173" s="229" t="s">
        <v>364</v>
      </c>
      <c r="H173" s="230">
        <v>3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1084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210</v>
      </c>
      <c r="G174" s="245"/>
      <c r="H174" s="248">
        <v>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87</v>
      </c>
      <c r="AY174" s="254" t="s">
        <v>194</v>
      </c>
    </row>
    <row r="175" s="2" customFormat="1" ht="37.8" customHeight="1">
      <c r="A175" s="38"/>
      <c r="B175" s="39"/>
      <c r="C175" s="226" t="s">
        <v>400</v>
      </c>
      <c r="D175" s="226" t="s">
        <v>197</v>
      </c>
      <c r="E175" s="227" t="s">
        <v>795</v>
      </c>
      <c r="F175" s="228" t="s">
        <v>796</v>
      </c>
      <c r="G175" s="229" t="s">
        <v>364</v>
      </c>
      <c r="H175" s="230">
        <v>3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0.092920000000000003</v>
      </c>
      <c r="R175" s="235">
        <f>Q175*H175</f>
        <v>0.27876000000000001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1085</v>
      </c>
    </row>
    <row r="176" s="13" customFormat="1">
      <c r="A176" s="13"/>
      <c r="B176" s="244"/>
      <c r="C176" s="245"/>
      <c r="D176" s="239" t="s">
        <v>219</v>
      </c>
      <c r="E176" s="246" t="s">
        <v>1</v>
      </c>
      <c r="F176" s="247" t="s">
        <v>210</v>
      </c>
      <c r="G176" s="245"/>
      <c r="H176" s="248">
        <v>3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219</v>
      </c>
      <c r="AU176" s="254" t="s">
        <v>89</v>
      </c>
      <c r="AV176" s="13" t="s">
        <v>89</v>
      </c>
      <c r="AW176" s="13" t="s">
        <v>36</v>
      </c>
      <c r="AX176" s="13" t="s">
        <v>87</v>
      </c>
      <c r="AY176" s="254" t="s">
        <v>194</v>
      </c>
    </row>
    <row r="177" s="2" customFormat="1" ht="24.15" customHeight="1">
      <c r="A177" s="38"/>
      <c r="B177" s="39"/>
      <c r="C177" s="226" t="s">
        <v>406</v>
      </c>
      <c r="D177" s="226" t="s">
        <v>197</v>
      </c>
      <c r="E177" s="227" t="s">
        <v>1086</v>
      </c>
      <c r="F177" s="228" t="s">
        <v>1087</v>
      </c>
      <c r="G177" s="229" t="s">
        <v>364</v>
      </c>
      <c r="H177" s="230">
        <v>1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2.8551700000000002</v>
      </c>
      <c r="R177" s="235">
        <f>Q177*H177</f>
        <v>2.8551700000000002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1088</v>
      </c>
    </row>
    <row r="178" s="2" customFormat="1" ht="24.15" customHeight="1">
      <c r="A178" s="38"/>
      <c r="B178" s="39"/>
      <c r="C178" s="226" t="s">
        <v>411</v>
      </c>
      <c r="D178" s="226" t="s">
        <v>197</v>
      </c>
      <c r="E178" s="227" t="s">
        <v>798</v>
      </c>
      <c r="F178" s="228" t="s">
        <v>799</v>
      </c>
      <c r="G178" s="229" t="s">
        <v>364</v>
      </c>
      <c r="H178" s="230">
        <v>3</v>
      </c>
      <c r="I178" s="231"/>
      <c r="J178" s="232">
        <f>ROUND(I178*H178,2)</f>
        <v>0</v>
      </c>
      <c r="K178" s="228" t="s">
        <v>306</v>
      </c>
      <c r="L178" s="44"/>
      <c r="M178" s="233" t="s">
        <v>1</v>
      </c>
      <c r="N178" s="234" t="s">
        <v>44</v>
      </c>
      <c r="O178" s="91"/>
      <c r="P178" s="235">
        <f>O178*H178</f>
        <v>0</v>
      </c>
      <c r="Q178" s="235">
        <v>0.12422</v>
      </c>
      <c r="R178" s="235">
        <f>Q178*H178</f>
        <v>0.37265999999999999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222</v>
      </c>
      <c r="AT178" s="237" t="s">
        <v>197</v>
      </c>
      <c r="AU178" s="237" t="s">
        <v>89</v>
      </c>
      <c r="AY178" s="17" t="s">
        <v>194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87</v>
      </c>
      <c r="BK178" s="238">
        <f>ROUND(I178*H178,2)</f>
        <v>0</v>
      </c>
      <c r="BL178" s="17" t="s">
        <v>222</v>
      </c>
      <c r="BM178" s="237" t="s">
        <v>1089</v>
      </c>
    </row>
    <row r="179" s="13" customFormat="1">
      <c r="A179" s="13"/>
      <c r="B179" s="244"/>
      <c r="C179" s="245"/>
      <c r="D179" s="239" t="s">
        <v>219</v>
      </c>
      <c r="E179" s="246" t="s">
        <v>1</v>
      </c>
      <c r="F179" s="247" t="s">
        <v>210</v>
      </c>
      <c r="G179" s="245"/>
      <c r="H179" s="248">
        <v>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219</v>
      </c>
      <c r="AU179" s="254" t="s">
        <v>89</v>
      </c>
      <c r="AV179" s="13" t="s">
        <v>89</v>
      </c>
      <c r="AW179" s="13" t="s">
        <v>36</v>
      </c>
      <c r="AX179" s="13" t="s">
        <v>87</v>
      </c>
      <c r="AY179" s="254" t="s">
        <v>194</v>
      </c>
    </row>
    <row r="180" s="2" customFormat="1" ht="21.75" customHeight="1">
      <c r="A180" s="38"/>
      <c r="B180" s="39"/>
      <c r="C180" s="279" t="s">
        <v>416</v>
      </c>
      <c r="D180" s="279" t="s">
        <v>353</v>
      </c>
      <c r="E180" s="280" t="s">
        <v>801</v>
      </c>
      <c r="F180" s="281" t="s">
        <v>802</v>
      </c>
      <c r="G180" s="282" t="s">
        <v>364</v>
      </c>
      <c r="H180" s="283">
        <v>3</v>
      </c>
      <c r="I180" s="284"/>
      <c r="J180" s="285">
        <f>ROUND(I180*H180,2)</f>
        <v>0</v>
      </c>
      <c r="K180" s="281" t="s">
        <v>306</v>
      </c>
      <c r="L180" s="286"/>
      <c r="M180" s="287" t="s">
        <v>1</v>
      </c>
      <c r="N180" s="288" t="s">
        <v>44</v>
      </c>
      <c r="O180" s="91"/>
      <c r="P180" s="235">
        <f>O180*H180</f>
        <v>0</v>
      </c>
      <c r="Q180" s="235">
        <v>0.067000000000000004</v>
      </c>
      <c r="R180" s="235">
        <f>Q180*H180</f>
        <v>0.20100000000000001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245</v>
      </c>
      <c r="AT180" s="237" t="s">
        <v>353</v>
      </c>
      <c r="AU180" s="237" t="s">
        <v>89</v>
      </c>
      <c r="AY180" s="17" t="s">
        <v>194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87</v>
      </c>
      <c r="BK180" s="238">
        <f>ROUND(I180*H180,2)</f>
        <v>0</v>
      </c>
      <c r="BL180" s="17" t="s">
        <v>222</v>
      </c>
      <c r="BM180" s="237" t="s">
        <v>1090</v>
      </c>
    </row>
    <row r="181" s="2" customFormat="1" ht="24.15" customHeight="1">
      <c r="A181" s="38"/>
      <c r="B181" s="39"/>
      <c r="C181" s="226" t="s">
        <v>423</v>
      </c>
      <c r="D181" s="226" t="s">
        <v>197</v>
      </c>
      <c r="E181" s="227" t="s">
        <v>804</v>
      </c>
      <c r="F181" s="228" t="s">
        <v>805</v>
      </c>
      <c r="G181" s="229" t="s">
        <v>364</v>
      </c>
      <c r="H181" s="230">
        <v>3</v>
      </c>
      <c r="I181" s="231"/>
      <c r="J181" s="232">
        <f>ROUND(I181*H181,2)</f>
        <v>0</v>
      </c>
      <c r="K181" s="228" t="s">
        <v>306</v>
      </c>
      <c r="L181" s="44"/>
      <c r="M181" s="233" t="s">
        <v>1</v>
      </c>
      <c r="N181" s="234" t="s">
        <v>44</v>
      </c>
      <c r="O181" s="91"/>
      <c r="P181" s="235">
        <f>O181*H181</f>
        <v>0</v>
      </c>
      <c r="Q181" s="235">
        <v>0.02972</v>
      </c>
      <c r="R181" s="235">
        <f>Q181*H181</f>
        <v>0.089160000000000003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222</v>
      </c>
      <c r="AT181" s="237" t="s">
        <v>197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1091</v>
      </c>
    </row>
    <row r="182" s="13" customFormat="1">
      <c r="A182" s="13"/>
      <c r="B182" s="244"/>
      <c r="C182" s="245"/>
      <c r="D182" s="239" t="s">
        <v>219</v>
      </c>
      <c r="E182" s="246" t="s">
        <v>1</v>
      </c>
      <c r="F182" s="247" t="s">
        <v>210</v>
      </c>
      <c r="G182" s="245"/>
      <c r="H182" s="248">
        <v>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36</v>
      </c>
      <c r="AX182" s="13" t="s">
        <v>87</v>
      </c>
      <c r="AY182" s="254" t="s">
        <v>194</v>
      </c>
    </row>
    <row r="183" s="2" customFormat="1" ht="21.75" customHeight="1">
      <c r="A183" s="38"/>
      <c r="B183" s="39"/>
      <c r="C183" s="279" t="s">
        <v>429</v>
      </c>
      <c r="D183" s="279" t="s">
        <v>353</v>
      </c>
      <c r="E183" s="280" t="s">
        <v>807</v>
      </c>
      <c r="F183" s="281" t="s">
        <v>808</v>
      </c>
      <c r="G183" s="282" t="s">
        <v>364</v>
      </c>
      <c r="H183" s="283">
        <v>3</v>
      </c>
      <c r="I183" s="284"/>
      <c r="J183" s="285">
        <f>ROUND(I183*H183,2)</f>
        <v>0</v>
      </c>
      <c r="K183" s="281" t="s">
        <v>306</v>
      </c>
      <c r="L183" s="286"/>
      <c r="M183" s="287" t="s">
        <v>1</v>
      </c>
      <c r="N183" s="288" t="s">
        <v>44</v>
      </c>
      <c r="O183" s="91"/>
      <c r="P183" s="235">
        <f>O183*H183</f>
        <v>0</v>
      </c>
      <c r="Q183" s="235">
        <v>0.058000000000000003</v>
      </c>
      <c r="R183" s="235">
        <f>Q183*H183</f>
        <v>0.17400000000000002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245</v>
      </c>
      <c r="AT183" s="237" t="s">
        <v>353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1092</v>
      </c>
    </row>
    <row r="184" s="2" customFormat="1" ht="24.15" customHeight="1">
      <c r="A184" s="38"/>
      <c r="B184" s="39"/>
      <c r="C184" s="226" t="s">
        <v>434</v>
      </c>
      <c r="D184" s="226" t="s">
        <v>197</v>
      </c>
      <c r="E184" s="227" t="s">
        <v>810</v>
      </c>
      <c r="F184" s="228" t="s">
        <v>811</v>
      </c>
      <c r="G184" s="229" t="s">
        <v>364</v>
      </c>
      <c r="H184" s="230">
        <v>3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0.02972</v>
      </c>
      <c r="R184" s="235">
        <f>Q184*H184</f>
        <v>0.089160000000000003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1093</v>
      </c>
    </row>
    <row r="185" s="13" customFormat="1">
      <c r="A185" s="13"/>
      <c r="B185" s="244"/>
      <c r="C185" s="245"/>
      <c r="D185" s="239" t="s">
        <v>219</v>
      </c>
      <c r="E185" s="246" t="s">
        <v>1</v>
      </c>
      <c r="F185" s="247" t="s">
        <v>210</v>
      </c>
      <c r="G185" s="245"/>
      <c r="H185" s="248">
        <v>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219</v>
      </c>
      <c r="AU185" s="254" t="s">
        <v>89</v>
      </c>
      <c r="AV185" s="13" t="s">
        <v>89</v>
      </c>
      <c r="AW185" s="13" t="s">
        <v>36</v>
      </c>
      <c r="AX185" s="13" t="s">
        <v>87</v>
      </c>
      <c r="AY185" s="254" t="s">
        <v>194</v>
      </c>
    </row>
    <row r="186" s="2" customFormat="1" ht="24.15" customHeight="1">
      <c r="A186" s="38"/>
      <c r="B186" s="39"/>
      <c r="C186" s="279" t="s">
        <v>441</v>
      </c>
      <c r="D186" s="279" t="s">
        <v>353</v>
      </c>
      <c r="E186" s="280" t="s">
        <v>813</v>
      </c>
      <c r="F186" s="281" t="s">
        <v>814</v>
      </c>
      <c r="G186" s="282" t="s">
        <v>364</v>
      </c>
      <c r="H186" s="283">
        <v>3</v>
      </c>
      <c r="I186" s="284"/>
      <c r="J186" s="285">
        <f>ROUND(I186*H186,2)</f>
        <v>0</v>
      </c>
      <c r="K186" s="281" t="s">
        <v>306</v>
      </c>
      <c r="L186" s="286"/>
      <c r="M186" s="287" t="s">
        <v>1</v>
      </c>
      <c r="N186" s="288" t="s">
        <v>44</v>
      </c>
      <c r="O186" s="91"/>
      <c r="P186" s="235">
        <f>O186*H186</f>
        <v>0</v>
      </c>
      <c r="Q186" s="235">
        <v>0.11</v>
      </c>
      <c r="R186" s="235">
        <f>Q186*H186</f>
        <v>0.33000000000000002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245</v>
      </c>
      <c r="AT186" s="237" t="s">
        <v>353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1094</v>
      </c>
    </row>
    <row r="187" s="2" customFormat="1" ht="24.15" customHeight="1">
      <c r="A187" s="38"/>
      <c r="B187" s="39"/>
      <c r="C187" s="226" t="s">
        <v>539</v>
      </c>
      <c r="D187" s="226" t="s">
        <v>197</v>
      </c>
      <c r="E187" s="227" t="s">
        <v>816</v>
      </c>
      <c r="F187" s="228" t="s">
        <v>817</v>
      </c>
      <c r="G187" s="229" t="s">
        <v>364</v>
      </c>
      <c r="H187" s="230">
        <v>3</v>
      </c>
      <c r="I187" s="231"/>
      <c r="J187" s="232">
        <f>ROUND(I187*H187,2)</f>
        <v>0</v>
      </c>
      <c r="K187" s="228" t="s">
        <v>306</v>
      </c>
      <c r="L187" s="44"/>
      <c r="M187" s="233" t="s">
        <v>1</v>
      </c>
      <c r="N187" s="234" t="s">
        <v>44</v>
      </c>
      <c r="O187" s="91"/>
      <c r="P187" s="235">
        <f>O187*H187</f>
        <v>0</v>
      </c>
      <c r="Q187" s="235">
        <v>0.02972</v>
      </c>
      <c r="R187" s="235">
        <f>Q187*H187</f>
        <v>0.089160000000000003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222</v>
      </c>
      <c r="AT187" s="237" t="s">
        <v>197</v>
      </c>
      <c r="AU187" s="237" t="s">
        <v>89</v>
      </c>
      <c r="AY187" s="17" t="s">
        <v>194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87</v>
      </c>
      <c r="BK187" s="238">
        <f>ROUND(I187*H187,2)</f>
        <v>0</v>
      </c>
      <c r="BL187" s="17" t="s">
        <v>222</v>
      </c>
      <c r="BM187" s="237" t="s">
        <v>1095</v>
      </c>
    </row>
    <row r="188" s="13" customFormat="1">
      <c r="A188" s="13"/>
      <c r="B188" s="244"/>
      <c r="C188" s="245"/>
      <c r="D188" s="239" t="s">
        <v>219</v>
      </c>
      <c r="E188" s="246" t="s">
        <v>1</v>
      </c>
      <c r="F188" s="247" t="s">
        <v>210</v>
      </c>
      <c r="G188" s="245"/>
      <c r="H188" s="248">
        <v>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219</v>
      </c>
      <c r="AU188" s="254" t="s">
        <v>89</v>
      </c>
      <c r="AV188" s="13" t="s">
        <v>89</v>
      </c>
      <c r="AW188" s="13" t="s">
        <v>36</v>
      </c>
      <c r="AX188" s="13" t="s">
        <v>87</v>
      </c>
      <c r="AY188" s="254" t="s">
        <v>194</v>
      </c>
    </row>
    <row r="189" s="2" customFormat="1" ht="33" customHeight="1">
      <c r="A189" s="38"/>
      <c r="B189" s="39"/>
      <c r="C189" s="279" t="s">
        <v>543</v>
      </c>
      <c r="D189" s="279" t="s">
        <v>353</v>
      </c>
      <c r="E189" s="280" t="s">
        <v>819</v>
      </c>
      <c r="F189" s="281" t="s">
        <v>820</v>
      </c>
      <c r="G189" s="282" t="s">
        <v>364</v>
      </c>
      <c r="H189" s="283">
        <v>3</v>
      </c>
      <c r="I189" s="284"/>
      <c r="J189" s="285">
        <f>ROUND(I189*H189,2)</f>
        <v>0</v>
      </c>
      <c r="K189" s="281" t="s">
        <v>306</v>
      </c>
      <c r="L189" s="286"/>
      <c r="M189" s="287" t="s">
        <v>1</v>
      </c>
      <c r="N189" s="288" t="s">
        <v>44</v>
      </c>
      <c r="O189" s="91"/>
      <c r="P189" s="235">
        <f>O189*H189</f>
        <v>0</v>
      </c>
      <c r="Q189" s="235">
        <v>0.29799999999999999</v>
      </c>
      <c r="R189" s="235">
        <f>Q189*H189</f>
        <v>0.89399999999999991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245</v>
      </c>
      <c r="AT189" s="237" t="s">
        <v>353</v>
      </c>
      <c r="AU189" s="237" t="s">
        <v>89</v>
      </c>
      <c r="AY189" s="17" t="s">
        <v>194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87</v>
      </c>
      <c r="BK189" s="238">
        <f>ROUND(I189*H189,2)</f>
        <v>0</v>
      </c>
      <c r="BL189" s="17" t="s">
        <v>222</v>
      </c>
      <c r="BM189" s="237" t="s">
        <v>1096</v>
      </c>
    </row>
    <row r="190" s="2" customFormat="1" ht="24.15" customHeight="1">
      <c r="A190" s="38"/>
      <c r="B190" s="39"/>
      <c r="C190" s="226" t="s">
        <v>312</v>
      </c>
      <c r="D190" s="226" t="s">
        <v>197</v>
      </c>
      <c r="E190" s="227" t="s">
        <v>822</v>
      </c>
      <c r="F190" s="228" t="s">
        <v>823</v>
      </c>
      <c r="G190" s="229" t="s">
        <v>364</v>
      </c>
      <c r="H190" s="230">
        <v>3</v>
      </c>
      <c r="I190" s="231"/>
      <c r="J190" s="232">
        <f>ROUND(I190*H190,2)</f>
        <v>0</v>
      </c>
      <c r="K190" s="228" t="s">
        <v>306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0.030759999999999999</v>
      </c>
      <c r="R190" s="235">
        <f>Q190*H190</f>
        <v>0.092280000000000001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222</v>
      </c>
      <c r="AT190" s="237" t="s">
        <v>197</v>
      </c>
      <c r="AU190" s="237" t="s">
        <v>89</v>
      </c>
      <c r="AY190" s="17" t="s">
        <v>194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87</v>
      </c>
      <c r="BK190" s="238">
        <f>ROUND(I190*H190,2)</f>
        <v>0</v>
      </c>
      <c r="BL190" s="17" t="s">
        <v>222</v>
      </c>
      <c r="BM190" s="237" t="s">
        <v>1097</v>
      </c>
    </row>
    <row r="191" s="13" customFormat="1">
      <c r="A191" s="13"/>
      <c r="B191" s="244"/>
      <c r="C191" s="245"/>
      <c r="D191" s="239" t="s">
        <v>219</v>
      </c>
      <c r="E191" s="246" t="s">
        <v>1</v>
      </c>
      <c r="F191" s="247" t="s">
        <v>210</v>
      </c>
      <c r="G191" s="245"/>
      <c r="H191" s="248">
        <v>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219</v>
      </c>
      <c r="AU191" s="254" t="s">
        <v>89</v>
      </c>
      <c r="AV191" s="13" t="s">
        <v>89</v>
      </c>
      <c r="AW191" s="13" t="s">
        <v>36</v>
      </c>
      <c r="AX191" s="13" t="s">
        <v>87</v>
      </c>
      <c r="AY191" s="254" t="s">
        <v>194</v>
      </c>
    </row>
    <row r="192" s="2" customFormat="1" ht="24.15" customHeight="1">
      <c r="A192" s="38"/>
      <c r="B192" s="39"/>
      <c r="C192" s="279" t="s">
        <v>690</v>
      </c>
      <c r="D192" s="279" t="s">
        <v>353</v>
      </c>
      <c r="E192" s="280" t="s">
        <v>825</v>
      </c>
      <c r="F192" s="281" t="s">
        <v>826</v>
      </c>
      <c r="G192" s="282" t="s">
        <v>364</v>
      </c>
      <c r="H192" s="283">
        <v>3</v>
      </c>
      <c r="I192" s="284"/>
      <c r="J192" s="285">
        <f>ROUND(I192*H192,2)</f>
        <v>0</v>
      </c>
      <c r="K192" s="281" t="s">
        <v>306</v>
      </c>
      <c r="L192" s="286"/>
      <c r="M192" s="287" t="s">
        <v>1</v>
      </c>
      <c r="N192" s="288" t="s">
        <v>44</v>
      </c>
      <c r="O192" s="91"/>
      <c r="P192" s="235">
        <f>O192*H192</f>
        <v>0</v>
      </c>
      <c r="Q192" s="235">
        <v>0.027</v>
      </c>
      <c r="R192" s="235">
        <f>Q192*H192</f>
        <v>0.081000000000000003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245</v>
      </c>
      <c r="AT192" s="237" t="s">
        <v>353</v>
      </c>
      <c r="AU192" s="237" t="s">
        <v>89</v>
      </c>
      <c r="AY192" s="17" t="s">
        <v>194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87</v>
      </c>
      <c r="BK192" s="238">
        <f>ROUND(I192*H192,2)</f>
        <v>0</v>
      </c>
      <c r="BL192" s="17" t="s">
        <v>222</v>
      </c>
      <c r="BM192" s="237" t="s">
        <v>1098</v>
      </c>
    </row>
    <row r="193" s="2" customFormat="1" ht="24.15" customHeight="1">
      <c r="A193" s="38"/>
      <c r="B193" s="39"/>
      <c r="C193" s="279" t="s">
        <v>696</v>
      </c>
      <c r="D193" s="279" t="s">
        <v>353</v>
      </c>
      <c r="E193" s="280" t="s">
        <v>828</v>
      </c>
      <c r="F193" s="281" t="s">
        <v>829</v>
      </c>
      <c r="G193" s="282" t="s">
        <v>364</v>
      </c>
      <c r="H193" s="283">
        <v>3</v>
      </c>
      <c r="I193" s="284"/>
      <c r="J193" s="285">
        <f>ROUND(I193*H193,2)</f>
        <v>0</v>
      </c>
      <c r="K193" s="281" t="s">
        <v>306</v>
      </c>
      <c r="L193" s="286"/>
      <c r="M193" s="287" t="s">
        <v>1</v>
      </c>
      <c r="N193" s="288" t="s">
        <v>44</v>
      </c>
      <c r="O193" s="91"/>
      <c r="P193" s="235">
        <f>O193*H193</f>
        <v>0</v>
      </c>
      <c r="Q193" s="235">
        <v>0.0030000000000000001</v>
      </c>
      <c r="R193" s="235">
        <f>Q193*H193</f>
        <v>0.0090000000000000011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245</v>
      </c>
      <c r="AT193" s="237" t="s">
        <v>353</v>
      </c>
      <c r="AU193" s="237" t="s">
        <v>89</v>
      </c>
      <c r="AY193" s="17" t="s">
        <v>194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87</v>
      </c>
      <c r="BK193" s="238">
        <f>ROUND(I193*H193,2)</f>
        <v>0</v>
      </c>
      <c r="BL193" s="17" t="s">
        <v>222</v>
      </c>
      <c r="BM193" s="237" t="s">
        <v>1099</v>
      </c>
    </row>
    <row r="194" s="2" customFormat="1" ht="24.15" customHeight="1">
      <c r="A194" s="38"/>
      <c r="B194" s="39"/>
      <c r="C194" s="226" t="s">
        <v>701</v>
      </c>
      <c r="D194" s="226" t="s">
        <v>197</v>
      </c>
      <c r="E194" s="227" t="s">
        <v>1100</v>
      </c>
      <c r="F194" s="228" t="s">
        <v>1101</v>
      </c>
      <c r="G194" s="229" t="s">
        <v>364</v>
      </c>
      <c r="H194" s="230">
        <v>1</v>
      </c>
      <c r="I194" s="231"/>
      <c r="J194" s="232">
        <f>ROUND(I194*H194,2)</f>
        <v>0</v>
      </c>
      <c r="K194" s="228" t="s">
        <v>306</v>
      </c>
      <c r="L194" s="44"/>
      <c r="M194" s="233" t="s">
        <v>1</v>
      </c>
      <c r="N194" s="234" t="s">
        <v>44</v>
      </c>
      <c r="O194" s="91"/>
      <c r="P194" s="235">
        <f>O194*H194</f>
        <v>0</v>
      </c>
      <c r="Q194" s="235">
        <v>0.21734000000000001</v>
      </c>
      <c r="R194" s="235">
        <f>Q194*H194</f>
        <v>0.21734000000000001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222</v>
      </c>
      <c r="AT194" s="237" t="s">
        <v>197</v>
      </c>
      <c r="AU194" s="237" t="s">
        <v>89</v>
      </c>
      <c r="AY194" s="17" t="s">
        <v>194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87</v>
      </c>
      <c r="BK194" s="238">
        <f>ROUND(I194*H194,2)</f>
        <v>0</v>
      </c>
      <c r="BL194" s="17" t="s">
        <v>222</v>
      </c>
      <c r="BM194" s="237" t="s">
        <v>1102</v>
      </c>
    </row>
    <row r="195" s="13" customFormat="1">
      <c r="A195" s="13"/>
      <c r="B195" s="244"/>
      <c r="C195" s="245"/>
      <c r="D195" s="239" t="s">
        <v>219</v>
      </c>
      <c r="E195" s="246" t="s">
        <v>1</v>
      </c>
      <c r="F195" s="247" t="s">
        <v>1103</v>
      </c>
      <c r="G195" s="245"/>
      <c r="H195" s="248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219</v>
      </c>
      <c r="AU195" s="254" t="s">
        <v>89</v>
      </c>
      <c r="AV195" s="13" t="s">
        <v>89</v>
      </c>
      <c r="AW195" s="13" t="s">
        <v>36</v>
      </c>
      <c r="AX195" s="13" t="s">
        <v>87</v>
      </c>
      <c r="AY195" s="254" t="s">
        <v>194</v>
      </c>
    </row>
    <row r="196" s="2" customFormat="1" ht="16.5" customHeight="1">
      <c r="A196" s="38"/>
      <c r="B196" s="39"/>
      <c r="C196" s="279" t="s">
        <v>706</v>
      </c>
      <c r="D196" s="279" t="s">
        <v>353</v>
      </c>
      <c r="E196" s="280" t="s">
        <v>1104</v>
      </c>
      <c r="F196" s="281" t="s">
        <v>1105</v>
      </c>
      <c r="G196" s="282" t="s">
        <v>364</v>
      </c>
      <c r="H196" s="283">
        <v>1</v>
      </c>
      <c r="I196" s="284"/>
      <c r="J196" s="285">
        <f>ROUND(I196*H196,2)</f>
        <v>0</v>
      </c>
      <c r="K196" s="281" t="s">
        <v>306</v>
      </c>
      <c r="L196" s="286"/>
      <c r="M196" s="287" t="s">
        <v>1</v>
      </c>
      <c r="N196" s="288" t="s">
        <v>44</v>
      </c>
      <c r="O196" s="91"/>
      <c r="P196" s="235">
        <f>O196*H196</f>
        <v>0</v>
      </c>
      <c r="Q196" s="235">
        <v>0.088400000000000006</v>
      </c>
      <c r="R196" s="235">
        <f>Q196*H196</f>
        <v>0.088400000000000006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245</v>
      </c>
      <c r="AT196" s="237" t="s">
        <v>353</v>
      </c>
      <c r="AU196" s="237" t="s">
        <v>89</v>
      </c>
      <c r="AY196" s="17" t="s">
        <v>194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87</v>
      </c>
      <c r="BK196" s="238">
        <f>ROUND(I196*H196,2)</f>
        <v>0</v>
      </c>
      <c r="BL196" s="17" t="s">
        <v>222</v>
      </c>
      <c r="BM196" s="237" t="s">
        <v>1106</v>
      </c>
    </row>
    <row r="197" s="2" customFormat="1" ht="24.15" customHeight="1">
      <c r="A197" s="38"/>
      <c r="B197" s="39"/>
      <c r="C197" s="226" t="s">
        <v>708</v>
      </c>
      <c r="D197" s="226" t="s">
        <v>197</v>
      </c>
      <c r="E197" s="227" t="s">
        <v>831</v>
      </c>
      <c r="F197" s="228" t="s">
        <v>832</v>
      </c>
      <c r="G197" s="229" t="s">
        <v>364</v>
      </c>
      <c r="H197" s="230">
        <v>3</v>
      </c>
      <c r="I197" s="231"/>
      <c r="J197" s="232">
        <f>ROUND(I197*H197,2)</f>
        <v>0</v>
      </c>
      <c r="K197" s="228" t="s">
        <v>306</v>
      </c>
      <c r="L197" s="44"/>
      <c r="M197" s="233" t="s">
        <v>1</v>
      </c>
      <c r="N197" s="234" t="s">
        <v>44</v>
      </c>
      <c r="O197" s="91"/>
      <c r="P197" s="235">
        <f>O197*H197</f>
        <v>0</v>
      </c>
      <c r="Q197" s="235">
        <v>0.21734000000000001</v>
      </c>
      <c r="R197" s="235">
        <f>Q197*H197</f>
        <v>0.65202000000000004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222</v>
      </c>
      <c r="AT197" s="237" t="s">
        <v>197</v>
      </c>
      <c r="AU197" s="237" t="s">
        <v>89</v>
      </c>
      <c r="AY197" s="17" t="s">
        <v>194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87</v>
      </c>
      <c r="BK197" s="238">
        <f>ROUND(I197*H197,2)</f>
        <v>0</v>
      </c>
      <c r="BL197" s="17" t="s">
        <v>222</v>
      </c>
      <c r="BM197" s="237" t="s">
        <v>1107</v>
      </c>
    </row>
    <row r="198" s="13" customFormat="1">
      <c r="A198" s="13"/>
      <c r="B198" s="244"/>
      <c r="C198" s="245"/>
      <c r="D198" s="239" t="s">
        <v>219</v>
      </c>
      <c r="E198" s="246" t="s">
        <v>1</v>
      </c>
      <c r="F198" s="247" t="s">
        <v>210</v>
      </c>
      <c r="G198" s="245"/>
      <c r="H198" s="248">
        <v>3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219</v>
      </c>
      <c r="AU198" s="254" t="s">
        <v>89</v>
      </c>
      <c r="AV198" s="13" t="s">
        <v>89</v>
      </c>
      <c r="AW198" s="13" t="s">
        <v>36</v>
      </c>
      <c r="AX198" s="13" t="s">
        <v>87</v>
      </c>
      <c r="AY198" s="254" t="s">
        <v>194</v>
      </c>
    </row>
    <row r="199" s="2" customFormat="1" ht="16.5" customHeight="1">
      <c r="A199" s="38"/>
      <c r="B199" s="39"/>
      <c r="C199" s="279" t="s">
        <v>715</v>
      </c>
      <c r="D199" s="279" t="s">
        <v>353</v>
      </c>
      <c r="E199" s="280" t="s">
        <v>834</v>
      </c>
      <c r="F199" s="281" t="s">
        <v>835</v>
      </c>
      <c r="G199" s="282" t="s">
        <v>315</v>
      </c>
      <c r="H199" s="283">
        <v>3</v>
      </c>
      <c r="I199" s="284"/>
      <c r="J199" s="285">
        <f>ROUND(I199*H199,2)</f>
        <v>0</v>
      </c>
      <c r="K199" s="281" t="s">
        <v>1</v>
      </c>
      <c r="L199" s="286"/>
      <c r="M199" s="287" t="s">
        <v>1</v>
      </c>
      <c r="N199" s="288" t="s">
        <v>44</v>
      </c>
      <c r="O199" s="91"/>
      <c r="P199" s="235">
        <f>O199*H199</f>
        <v>0</v>
      </c>
      <c r="Q199" s="235">
        <v>0.0332</v>
      </c>
      <c r="R199" s="235">
        <f>Q199*H199</f>
        <v>0.099599999999999994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245</v>
      </c>
      <c r="AT199" s="237" t="s">
        <v>353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222</v>
      </c>
      <c r="BM199" s="237" t="s">
        <v>1108</v>
      </c>
    </row>
    <row r="200" s="12" customFormat="1" ht="22.8" customHeight="1">
      <c r="A200" s="12"/>
      <c r="B200" s="210"/>
      <c r="C200" s="211"/>
      <c r="D200" s="212" t="s">
        <v>78</v>
      </c>
      <c r="E200" s="224" t="s">
        <v>439</v>
      </c>
      <c r="F200" s="224" t="s">
        <v>440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P201</f>
        <v>0</v>
      </c>
      <c r="Q200" s="218"/>
      <c r="R200" s="219">
        <f>R201</f>
        <v>0</v>
      </c>
      <c r="S200" s="218"/>
      <c r="T200" s="22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87</v>
      </c>
      <c r="AT200" s="222" t="s">
        <v>78</v>
      </c>
      <c r="AU200" s="222" t="s">
        <v>87</v>
      </c>
      <c r="AY200" s="221" t="s">
        <v>194</v>
      </c>
      <c r="BK200" s="223">
        <f>BK201</f>
        <v>0</v>
      </c>
    </row>
    <row r="201" s="2" customFormat="1" ht="49.05" customHeight="1">
      <c r="A201" s="38"/>
      <c r="B201" s="39"/>
      <c r="C201" s="226" t="s">
        <v>720</v>
      </c>
      <c r="D201" s="226" t="s">
        <v>197</v>
      </c>
      <c r="E201" s="227" t="s">
        <v>837</v>
      </c>
      <c r="F201" s="228" t="s">
        <v>838</v>
      </c>
      <c r="G201" s="229" t="s">
        <v>339</v>
      </c>
      <c r="H201" s="230">
        <v>141.38300000000001</v>
      </c>
      <c r="I201" s="231"/>
      <c r="J201" s="232">
        <f>ROUND(I201*H201,2)</f>
        <v>0</v>
      </c>
      <c r="K201" s="228" t="s">
        <v>306</v>
      </c>
      <c r="L201" s="44"/>
      <c r="M201" s="289" t="s">
        <v>1</v>
      </c>
      <c r="N201" s="290" t="s">
        <v>44</v>
      </c>
      <c r="O201" s="291"/>
      <c r="P201" s="292">
        <f>O201*H201</f>
        <v>0</v>
      </c>
      <c r="Q201" s="292">
        <v>0</v>
      </c>
      <c r="R201" s="292">
        <f>Q201*H201</f>
        <v>0</v>
      </c>
      <c r="S201" s="292">
        <v>0</v>
      </c>
      <c r="T201" s="29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222</v>
      </c>
      <c r="AT201" s="237" t="s">
        <v>197</v>
      </c>
      <c r="AU201" s="237" t="s">
        <v>89</v>
      </c>
      <c r="AY201" s="17" t="s">
        <v>194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87</v>
      </c>
      <c r="BK201" s="238">
        <f>ROUND(I201*H201,2)</f>
        <v>0</v>
      </c>
      <c r="BL201" s="17" t="s">
        <v>222</v>
      </c>
      <c r="BM201" s="237" t="s">
        <v>1109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dmWazs8Ok7ptsq1pusWk584LH5KIlNuSvtLl7pr29JsseT0VCWLBA5O7jRJfx/mgdW9Y0S/8EuX79SzoWpM2mg==" hashValue="xyhW8QWRi4DzY6i5gkCQn0XDQ97o1Zz4HCTfEkrL0AUUl60l200MMuB+YUPotUwBWs502KViaH7yY6p+SCAWmw==" algorithmName="SHA-512" password="CC35"/>
  <autoFilter ref="C125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52" t="s">
        <v>1110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103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ROUND((SUM(BE121:BE167)),  2)</f>
        <v>0</v>
      </c>
      <c r="G33" s="38"/>
      <c r="H33" s="38"/>
      <c r="I33" s="164">
        <v>0.20999999999999999</v>
      </c>
      <c r="J33" s="163">
        <f>ROUND(((SUM(BE121:BE167))*I33),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ROUND((SUM(BF121:BF167)),  2)</f>
        <v>0</v>
      </c>
      <c r="G34" s="38"/>
      <c r="H34" s="38"/>
      <c r="I34" s="164">
        <v>0.14999999999999999</v>
      </c>
      <c r="J34" s="163">
        <f>ROUND(((SUM(BF121:BF167))*I34),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ROUND((SUM(BG121:BG167)),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ROUND((SUM(BH121:BH167)),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ROUND((SUM(BI121:BI167)),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30" customHeight="1">
      <c r="A87" s="38"/>
      <c r="B87" s="39"/>
      <c r="C87" s="40"/>
      <c r="D87" s="40"/>
      <c r="E87" s="76" t="str">
        <f>E9</f>
        <v>102.1 - Chodník ul. Rantířovská - část 2 - rozšíření silnice III/01945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296</v>
      </c>
      <c r="E99" s="196"/>
      <c r="F99" s="196"/>
      <c r="G99" s="196"/>
      <c r="H99" s="196"/>
      <c r="I99" s="196"/>
      <c r="J99" s="197">
        <f>J135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298</v>
      </c>
      <c r="E100" s="196"/>
      <c r="F100" s="196"/>
      <c r="G100" s="196"/>
      <c r="H100" s="196"/>
      <c r="I100" s="196"/>
      <c r="J100" s="197">
        <f>J158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299</v>
      </c>
      <c r="E101" s="196"/>
      <c r="F101" s="196"/>
      <c r="G101" s="196"/>
      <c r="H101" s="196"/>
      <c r="I101" s="196"/>
      <c r="J101" s="197">
        <f>J166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178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Vodovod a kanalizace ul. Rantířovská, Jihlava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102.1 - Chodník ul. Rantířovská - část 2 - rozšíření silnice III/01945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Jihlava</v>
      </c>
      <c r="G115" s="40"/>
      <c r="H115" s="40"/>
      <c r="I115" s="32" t="s">
        <v>22</v>
      </c>
      <c r="J115" s="79" t="str">
        <f>IF(J12="","",J12)</f>
        <v>8. 11. 2023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Statutární město Jihlava</v>
      </c>
      <c r="G117" s="40"/>
      <c r="H117" s="40"/>
      <c r="I117" s="32" t="s">
        <v>32</v>
      </c>
      <c r="J117" s="36" t="str">
        <f>E21</f>
        <v>PROfi Jihlava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179</v>
      </c>
      <c r="D120" s="202" t="s">
        <v>64</v>
      </c>
      <c r="E120" s="202" t="s">
        <v>60</v>
      </c>
      <c r="F120" s="202" t="s">
        <v>61</v>
      </c>
      <c r="G120" s="202" t="s">
        <v>180</v>
      </c>
      <c r="H120" s="202" t="s">
        <v>181</v>
      </c>
      <c r="I120" s="202" t="s">
        <v>182</v>
      </c>
      <c r="J120" s="202" t="s">
        <v>169</v>
      </c>
      <c r="K120" s="203" t="s">
        <v>183</v>
      </c>
      <c r="L120" s="204"/>
      <c r="M120" s="100" t="s">
        <v>1</v>
      </c>
      <c r="N120" s="101" t="s">
        <v>43</v>
      </c>
      <c r="O120" s="101" t="s">
        <v>184</v>
      </c>
      <c r="P120" s="101" t="s">
        <v>185</v>
      </c>
      <c r="Q120" s="101" t="s">
        <v>186</v>
      </c>
      <c r="R120" s="101" t="s">
        <v>187</v>
      </c>
      <c r="S120" s="101" t="s">
        <v>188</v>
      </c>
      <c r="T120" s="102" t="s">
        <v>189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190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90.004999999999995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171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78</v>
      </c>
      <c r="E122" s="213" t="s">
        <v>300</v>
      </c>
      <c r="F122" s="213" t="s">
        <v>301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P123+P135+P158+P166</f>
        <v>0</v>
      </c>
      <c r="Q122" s="218"/>
      <c r="R122" s="219">
        <f>R123+R135+R158+R166</f>
        <v>90.004999999999995</v>
      </c>
      <c r="S122" s="218"/>
      <c r="T122" s="220">
        <f>T123+T135+T158+T166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87</v>
      </c>
      <c r="AT122" s="222" t="s">
        <v>78</v>
      </c>
      <c r="AU122" s="222" t="s">
        <v>79</v>
      </c>
      <c r="AY122" s="221" t="s">
        <v>194</v>
      </c>
      <c r="BK122" s="223">
        <f>BK123+BK135+BK158+BK166</f>
        <v>0</v>
      </c>
    </row>
    <row r="123" s="12" customFormat="1" ht="22.8" customHeight="1">
      <c r="A123" s="12"/>
      <c r="B123" s="210"/>
      <c r="C123" s="211"/>
      <c r="D123" s="212" t="s">
        <v>78</v>
      </c>
      <c r="E123" s="224" t="s">
        <v>87</v>
      </c>
      <c r="F123" s="224" t="s">
        <v>302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SUM(P124:P134)</f>
        <v>0</v>
      </c>
      <c r="Q123" s="218"/>
      <c r="R123" s="219">
        <f>SUM(R124:R134)</f>
        <v>0</v>
      </c>
      <c r="S123" s="218"/>
      <c r="T123" s="22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87</v>
      </c>
      <c r="AT123" s="222" t="s">
        <v>78</v>
      </c>
      <c r="AU123" s="222" t="s">
        <v>87</v>
      </c>
      <c r="AY123" s="221" t="s">
        <v>194</v>
      </c>
      <c r="BK123" s="223">
        <f>SUM(BK124:BK134)</f>
        <v>0</v>
      </c>
    </row>
    <row r="124" s="2" customFormat="1" ht="37.8" customHeight="1">
      <c r="A124" s="38"/>
      <c r="B124" s="39"/>
      <c r="C124" s="226" t="s">
        <v>87</v>
      </c>
      <c r="D124" s="226" t="s">
        <v>197</v>
      </c>
      <c r="E124" s="227" t="s">
        <v>1111</v>
      </c>
      <c r="F124" s="228" t="s">
        <v>1112</v>
      </c>
      <c r="G124" s="229" t="s">
        <v>322</v>
      </c>
      <c r="H124" s="230">
        <v>103.84999999999999</v>
      </c>
      <c r="I124" s="231"/>
      <c r="J124" s="232">
        <f>ROUND(I124*H124,2)</f>
        <v>0</v>
      </c>
      <c r="K124" s="228" t="s">
        <v>306</v>
      </c>
      <c r="L124" s="44"/>
      <c r="M124" s="233" t="s">
        <v>1</v>
      </c>
      <c r="N124" s="234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222</v>
      </c>
      <c r="AT124" s="237" t="s">
        <v>197</v>
      </c>
      <c r="AU124" s="237" t="s">
        <v>89</v>
      </c>
      <c r="AY124" s="17" t="s">
        <v>194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87</v>
      </c>
      <c r="BK124" s="238">
        <f>ROUND(I124*H124,2)</f>
        <v>0</v>
      </c>
      <c r="BL124" s="17" t="s">
        <v>222</v>
      </c>
      <c r="BM124" s="237" t="s">
        <v>1113</v>
      </c>
    </row>
    <row r="125" s="13" customFormat="1">
      <c r="A125" s="13"/>
      <c r="B125" s="244"/>
      <c r="C125" s="245"/>
      <c r="D125" s="239" t="s">
        <v>219</v>
      </c>
      <c r="E125" s="246" t="s">
        <v>1</v>
      </c>
      <c r="F125" s="247" t="s">
        <v>1114</v>
      </c>
      <c r="G125" s="245"/>
      <c r="H125" s="248">
        <v>103.84999999999999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219</v>
      </c>
      <c r="AU125" s="254" t="s">
        <v>89</v>
      </c>
      <c r="AV125" s="13" t="s">
        <v>89</v>
      </c>
      <c r="AW125" s="13" t="s">
        <v>36</v>
      </c>
      <c r="AX125" s="13" t="s">
        <v>87</v>
      </c>
      <c r="AY125" s="254" t="s">
        <v>194</v>
      </c>
    </row>
    <row r="126" s="2" customFormat="1" ht="62.7" customHeight="1">
      <c r="A126" s="38"/>
      <c r="B126" s="39"/>
      <c r="C126" s="226" t="s">
        <v>89</v>
      </c>
      <c r="D126" s="226" t="s">
        <v>197</v>
      </c>
      <c r="E126" s="227" t="s">
        <v>854</v>
      </c>
      <c r="F126" s="228" t="s">
        <v>855</v>
      </c>
      <c r="G126" s="229" t="s">
        <v>322</v>
      </c>
      <c r="H126" s="230">
        <v>103.84999999999999</v>
      </c>
      <c r="I126" s="231"/>
      <c r="J126" s="232">
        <f>ROUND(I126*H126,2)</f>
        <v>0</v>
      </c>
      <c r="K126" s="228" t="s">
        <v>306</v>
      </c>
      <c r="L126" s="44"/>
      <c r="M126" s="233" t="s">
        <v>1</v>
      </c>
      <c r="N126" s="234" t="s">
        <v>44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222</v>
      </c>
      <c r="AT126" s="237" t="s">
        <v>197</v>
      </c>
      <c r="AU126" s="237" t="s">
        <v>89</v>
      </c>
      <c r="AY126" s="17" t="s">
        <v>194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87</v>
      </c>
      <c r="BK126" s="238">
        <f>ROUND(I126*H126,2)</f>
        <v>0</v>
      </c>
      <c r="BL126" s="17" t="s">
        <v>222</v>
      </c>
      <c r="BM126" s="237" t="s">
        <v>1115</v>
      </c>
    </row>
    <row r="127" s="2" customFormat="1">
      <c r="A127" s="38"/>
      <c r="B127" s="39"/>
      <c r="C127" s="40"/>
      <c r="D127" s="239" t="s">
        <v>204</v>
      </c>
      <c r="E127" s="40"/>
      <c r="F127" s="240" t="s">
        <v>752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204</v>
      </c>
      <c r="AU127" s="17" t="s">
        <v>89</v>
      </c>
    </row>
    <row r="128" s="13" customFormat="1">
      <c r="A128" s="13"/>
      <c r="B128" s="244"/>
      <c r="C128" s="245"/>
      <c r="D128" s="239" t="s">
        <v>219</v>
      </c>
      <c r="E128" s="246" t="s">
        <v>1</v>
      </c>
      <c r="F128" s="247" t="s">
        <v>1116</v>
      </c>
      <c r="G128" s="245"/>
      <c r="H128" s="248">
        <v>103.84999999999999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219</v>
      </c>
      <c r="AU128" s="254" t="s">
        <v>89</v>
      </c>
      <c r="AV128" s="13" t="s">
        <v>89</v>
      </c>
      <c r="AW128" s="13" t="s">
        <v>36</v>
      </c>
      <c r="AX128" s="13" t="s">
        <v>87</v>
      </c>
      <c r="AY128" s="254" t="s">
        <v>194</v>
      </c>
    </row>
    <row r="129" s="2" customFormat="1" ht="44.25" customHeight="1">
      <c r="A129" s="38"/>
      <c r="B129" s="39"/>
      <c r="C129" s="226" t="s">
        <v>210</v>
      </c>
      <c r="D129" s="226" t="s">
        <v>197</v>
      </c>
      <c r="E129" s="227" t="s">
        <v>337</v>
      </c>
      <c r="F129" s="228" t="s">
        <v>338</v>
      </c>
      <c r="G129" s="229" t="s">
        <v>339</v>
      </c>
      <c r="H129" s="230">
        <v>186.93000000000001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1117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1118</v>
      </c>
      <c r="G130" s="245"/>
      <c r="H130" s="248">
        <v>186.93000000000001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87</v>
      </c>
      <c r="AY130" s="254" t="s">
        <v>194</v>
      </c>
    </row>
    <row r="131" s="2" customFormat="1" ht="37.8" customHeight="1">
      <c r="A131" s="38"/>
      <c r="B131" s="39"/>
      <c r="C131" s="226" t="s">
        <v>222</v>
      </c>
      <c r="D131" s="226" t="s">
        <v>197</v>
      </c>
      <c r="E131" s="227" t="s">
        <v>342</v>
      </c>
      <c r="F131" s="228" t="s">
        <v>343</v>
      </c>
      <c r="G131" s="229" t="s">
        <v>322</v>
      </c>
      <c r="H131" s="230">
        <v>103.84999999999999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1119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1116</v>
      </c>
      <c r="G132" s="245"/>
      <c r="H132" s="248">
        <v>103.84999999999999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33" customHeight="1">
      <c r="A133" s="38"/>
      <c r="B133" s="39"/>
      <c r="C133" s="226" t="s">
        <v>193</v>
      </c>
      <c r="D133" s="226" t="s">
        <v>197</v>
      </c>
      <c r="E133" s="227" t="s">
        <v>1120</v>
      </c>
      <c r="F133" s="228" t="s">
        <v>1121</v>
      </c>
      <c r="G133" s="229" t="s">
        <v>305</v>
      </c>
      <c r="H133" s="230">
        <v>155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1122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1123</v>
      </c>
      <c r="G134" s="245"/>
      <c r="H134" s="248">
        <v>155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12" customFormat="1" ht="22.8" customHeight="1">
      <c r="A135" s="12"/>
      <c r="B135" s="210"/>
      <c r="C135" s="211"/>
      <c r="D135" s="212" t="s">
        <v>78</v>
      </c>
      <c r="E135" s="224" t="s">
        <v>193</v>
      </c>
      <c r="F135" s="224" t="s">
        <v>377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SUM(P136:P157)</f>
        <v>0</v>
      </c>
      <c r="Q135" s="218"/>
      <c r="R135" s="219">
        <f>SUM(R136:R157)</f>
        <v>90.004999999999995</v>
      </c>
      <c r="S135" s="218"/>
      <c r="T135" s="220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87</v>
      </c>
      <c r="AT135" s="222" t="s">
        <v>78</v>
      </c>
      <c r="AU135" s="222" t="s">
        <v>87</v>
      </c>
      <c r="AY135" s="221" t="s">
        <v>194</v>
      </c>
      <c r="BK135" s="223">
        <f>SUM(BK136:BK157)</f>
        <v>0</v>
      </c>
    </row>
    <row r="136" s="2" customFormat="1" ht="33" customHeight="1">
      <c r="A136" s="38"/>
      <c r="B136" s="39"/>
      <c r="C136" s="226" t="s">
        <v>233</v>
      </c>
      <c r="D136" s="226" t="s">
        <v>197</v>
      </c>
      <c r="E136" s="227" t="s">
        <v>1124</v>
      </c>
      <c r="F136" s="228" t="s">
        <v>1125</v>
      </c>
      <c r="G136" s="229" t="s">
        <v>305</v>
      </c>
      <c r="H136" s="230">
        <v>155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1126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1123</v>
      </c>
      <c r="G137" s="245"/>
      <c r="H137" s="248">
        <v>155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87</v>
      </c>
      <c r="AY137" s="254" t="s">
        <v>194</v>
      </c>
    </row>
    <row r="138" s="2" customFormat="1" ht="37.8" customHeight="1">
      <c r="A138" s="38"/>
      <c r="B138" s="39"/>
      <c r="C138" s="226" t="s">
        <v>238</v>
      </c>
      <c r="D138" s="226" t="s">
        <v>197</v>
      </c>
      <c r="E138" s="227" t="s">
        <v>1127</v>
      </c>
      <c r="F138" s="228" t="s">
        <v>1128</v>
      </c>
      <c r="G138" s="229" t="s">
        <v>305</v>
      </c>
      <c r="H138" s="230">
        <v>155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0.216</v>
      </c>
      <c r="R138" s="235">
        <f>Q138*H138</f>
        <v>33.479999999999997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1129</v>
      </c>
    </row>
    <row r="139" s="2" customFormat="1">
      <c r="A139" s="38"/>
      <c r="B139" s="39"/>
      <c r="C139" s="40"/>
      <c r="D139" s="239" t="s">
        <v>204</v>
      </c>
      <c r="E139" s="40"/>
      <c r="F139" s="240" t="s">
        <v>1130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204</v>
      </c>
      <c r="AU139" s="17" t="s">
        <v>89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1123</v>
      </c>
      <c r="G140" s="245"/>
      <c r="H140" s="248">
        <v>155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87</v>
      </c>
      <c r="AY140" s="254" t="s">
        <v>194</v>
      </c>
    </row>
    <row r="141" s="2" customFormat="1" ht="37.8" customHeight="1">
      <c r="A141" s="38"/>
      <c r="B141" s="39"/>
      <c r="C141" s="226" t="s">
        <v>245</v>
      </c>
      <c r="D141" s="226" t="s">
        <v>197</v>
      </c>
      <c r="E141" s="227" t="s">
        <v>1131</v>
      </c>
      <c r="F141" s="228" t="s">
        <v>1132</v>
      </c>
      <c r="G141" s="229" t="s">
        <v>305</v>
      </c>
      <c r="H141" s="230">
        <v>155</v>
      </c>
      <c r="I141" s="231"/>
      <c r="J141" s="232">
        <f>ROUND(I141*H141,2)</f>
        <v>0</v>
      </c>
      <c r="K141" s="228" t="s">
        <v>306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0.32400000000000001</v>
      </c>
      <c r="R141" s="235">
        <f>Q141*H141</f>
        <v>50.219999999999999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222</v>
      </c>
      <c r="AT141" s="237" t="s">
        <v>197</v>
      </c>
      <c r="AU141" s="237" t="s">
        <v>89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222</v>
      </c>
      <c r="BM141" s="237" t="s">
        <v>1133</v>
      </c>
    </row>
    <row r="142" s="2" customFormat="1">
      <c r="A142" s="38"/>
      <c r="B142" s="39"/>
      <c r="C142" s="40"/>
      <c r="D142" s="239" t="s">
        <v>204</v>
      </c>
      <c r="E142" s="40"/>
      <c r="F142" s="240" t="s">
        <v>1130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204</v>
      </c>
      <c r="AU142" s="17" t="s">
        <v>89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1123</v>
      </c>
      <c r="G143" s="245"/>
      <c r="H143" s="248">
        <v>155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66.75" customHeight="1">
      <c r="A144" s="38"/>
      <c r="B144" s="39"/>
      <c r="C144" s="226" t="s">
        <v>250</v>
      </c>
      <c r="D144" s="226" t="s">
        <v>197</v>
      </c>
      <c r="E144" s="227" t="s">
        <v>1134</v>
      </c>
      <c r="F144" s="228" t="s">
        <v>1135</v>
      </c>
      <c r="G144" s="229" t="s">
        <v>305</v>
      </c>
      <c r="H144" s="230">
        <v>155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1136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1137</v>
      </c>
      <c r="G145" s="245"/>
      <c r="H145" s="248">
        <v>155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16.5" customHeight="1">
      <c r="A146" s="38"/>
      <c r="B146" s="39"/>
      <c r="C146" s="279" t="s">
        <v>261</v>
      </c>
      <c r="D146" s="279" t="s">
        <v>353</v>
      </c>
      <c r="E146" s="280" t="s">
        <v>1138</v>
      </c>
      <c r="F146" s="281" t="s">
        <v>1139</v>
      </c>
      <c r="G146" s="282" t="s">
        <v>339</v>
      </c>
      <c r="H146" s="283">
        <v>4.5030000000000001</v>
      </c>
      <c r="I146" s="284"/>
      <c r="J146" s="285">
        <f>ROUND(I146*H146,2)</f>
        <v>0</v>
      </c>
      <c r="K146" s="281" t="s">
        <v>306</v>
      </c>
      <c r="L146" s="286"/>
      <c r="M146" s="287" t="s">
        <v>1</v>
      </c>
      <c r="N146" s="288" t="s">
        <v>44</v>
      </c>
      <c r="O146" s="91"/>
      <c r="P146" s="235">
        <f>O146*H146</f>
        <v>0</v>
      </c>
      <c r="Q146" s="235">
        <v>1</v>
      </c>
      <c r="R146" s="235">
        <f>Q146*H146</f>
        <v>4.5030000000000001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245</v>
      </c>
      <c r="AT146" s="237" t="s">
        <v>353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1140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1141</v>
      </c>
      <c r="G147" s="245"/>
      <c r="H147" s="248">
        <v>4.5030000000000001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21.75" customHeight="1">
      <c r="A148" s="38"/>
      <c r="B148" s="39"/>
      <c r="C148" s="279" t="s">
        <v>268</v>
      </c>
      <c r="D148" s="279" t="s">
        <v>353</v>
      </c>
      <c r="E148" s="280" t="s">
        <v>1142</v>
      </c>
      <c r="F148" s="281" t="s">
        <v>1143</v>
      </c>
      <c r="G148" s="282" t="s">
        <v>339</v>
      </c>
      <c r="H148" s="283">
        <v>1.8020000000000001</v>
      </c>
      <c r="I148" s="284"/>
      <c r="J148" s="285">
        <f>ROUND(I148*H148,2)</f>
        <v>0</v>
      </c>
      <c r="K148" s="281" t="s">
        <v>306</v>
      </c>
      <c r="L148" s="286"/>
      <c r="M148" s="287" t="s">
        <v>1</v>
      </c>
      <c r="N148" s="288" t="s">
        <v>44</v>
      </c>
      <c r="O148" s="91"/>
      <c r="P148" s="235">
        <f>O148*H148</f>
        <v>0</v>
      </c>
      <c r="Q148" s="235">
        <v>1</v>
      </c>
      <c r="R148" s="235">
        <f>Q148*H148</f>
        <v>1.8020000000000001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245</v>
      </c>
      <c r="AT148" s="237" t="s">
        <v>353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1144</v>
      </c>
    </row>
    <row r="149" s="2" customFormat="1">
      <c r="A149" s="38"/>
      <c r="B149" s="39"/>
      <c r="C149" s="40"/>
      <c r="D149" s="239" t="s">
        <v>204</v>
      </c>
      <c r="E149" s="40"/>
      <c r="F149" s="240" t="s">
        <v>1145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204</v>
      </c>
      <c r="AU149" s="17" t="s">
        <v>89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1146</v>
      </c>
      <c r="G150" s="245"/>
      <c r="H150" s="248">
        <v>1.8020000000000001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87</v>
      </c>
      <c r="AY150" s="254" t="s">
        <v>194</v>
      </c>
    </row>
    <row r="151" s="2" customFormat="1" ht="24.15" customHeight="1">
      <c r="A151" s="38"/>
      <c r="B151" s="39"/>
      <c r="C151" s="226" t="s">
        <v>274</v>
      </c>
      <c r="D151" s="226" t="s">
        <v>197</v>
      </c>
      <c r="E151" s="227" t="s">
        <v>1147</v>
      </c>
      <c r="F151" s="228" t="s">
        <v>1148</v>
      </c>
      <c r="G151" s="229" t="s">
        <v>305</v>
      </c>
      <c r="H151" s="230">
        <v>155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1149</v>
      </c>
    </row>
    <row r="152" s="2" customFormat="1">
      <c r="A152" s="38"/>
      <c r="B152" s="39"/>
      <c r="C152" s="40"/>
      <c r="D152" s="239" t="s">
        <v>204</v>
      </c>
      <c r="E152" s="40"/>
      <c r="F152" s="240" t="s">
        <v>1150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204</v>
      </c>
      <c r="AU152" s="17" t="s">
        <v>89</v>
      </c>
    </row>
    <row r="153" s="2" customFormat="1" ht="24.15" customHeight="1">
      <c r="A153" s="38"/>
      <c r="B153" s="39"/>
      <c r="C153" s="226" t="s">
        <v>215</v>
      </c>
      <c r="D153" s="226" t="s">
        <v>197</v>
      </c>
      <c r="E153" s="227" t="s">
        <v>668</v>
      </c>
      <c r="F153" s="228" t="s">
        <v>669</v>
      </c>
      <c r="G153" s="229" t="s">
        <v>305</v>
      </c>
      <c r="H153" s="230">
        <v>155</v>
      </c>
      <c r="I153" s="231"/>
      <c r="J153" s="232">
        <f>ROUND(I153*H153,2)</f>
        <v>0</v>
      </c>
      <c r="K153" s="228" t="s">
        <v>306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1151</v>
      </c>
    </row>
    <row r="154" s="2" customFormat="1">
      <c r="A154" s="38"/>
      <c r="B154" s="39"/>
      <c r="C154" s="40"/>
      <c r="D154" s="239" t="s">
        <v>204</v>
      </c>
      <c r="E154" s="40"/>
      <c r="F154" s="240" t="s">
        <v>671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204</v>
      </c>
      <c r="AU154" s="17" t="s">
        <v>89</v>
      </c>
    </row>
    <row r="155" s="2" customFormat="1" ht="44.25" customHeight="1">
      <c r="A155" s="38"/>
      <c r="B155" s="39"/>
      <c r="C155" s="226" t="s">
        <v>278</v>
      </c>
      <c r="D155" s="226" t="s">
        <v>197</v>
      </c>
      <c r="E155" s="227" t="s">
        <v>673</v>
      </c>
      <c r="F155" s="228" t="s">
        <v>674</v>
      </c>
      <c r="G155" s="229" t="s">
        <v>305</v>
      </c>
      <c r="H155" s="230">
        <v>155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1152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1137</v>
      </c>
      <c r="G156" s="245"/>
      <c r="H156" s="248">
        <v>155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2" customFormat="1" ht="44.25" customHeight="1">
      <c r="A157" s="38"/>
      <c r="B157" s="39"/>
      <c r="C157" s="226" t="s">
        <v>8</v>
      </c>
      <c r="D157" s="226" t="s">
        <v>197</v>
      </c>
      <c r="E157" s="227" t="s">
        <v>1153</v>
      </c>
      <c r="F157" s="228" t="s">
        <v>1154</v>
      </c>
      <c r="G157" s="229" t="s">
        <v>305</v>
      </c>
      <c r="H157" s="230">
        <v>155</v>
      </c>
      <c r="I157" s="231"/>
      <c r="J157" s="232">
        <f>ROUND(I157*H157,2)</f>
        <v>0</v>
      </c>
      <c r="K157" s="228" t="s">
        <v>306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1155</v>
      </c>
    </row>
    <row r="158" s="12" customFormat="1" ht="22.8" customHeight="1">
      <c r="A158" s="12"/>
      <c r="B158" s="210"/>
      <c r="C158" s="211"/>
      <c r="D158" s="212" t="s">
        <v>78</v>
      </c>
      <c r="E158" s="224" t="s">
        <v>421</v>
      </c>
      <c r="F158" s="224" t="s">
        <v>422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SUM(P159:P165)</f>
        <v>0</v>
      </c>
      <c r="Q158" s="218"/>
      <c r="R158" s="219">
        <f>SUM(R159:R165)</f>
        <v>0</v>
      </c>
      <c r="S158" s="218"/>
      <c r="T158" s="22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87</v>
      </c>
      <c r="AT158" s="222" t="s">
        <v>78</v>
      </c>
      <c r="AU158" s="222" t="s">
        <v>87</v>
      </c>
      <c r="AY158" s="221" t="s">
        <v>194</v>
      </c>
      <c r="BK158" s="223">
        <f>SUM(BK159:BK165)</f>
        <v>0</v>
      </c>
    </row>
    <row r="159" s="2" customFormat="1" ht="37.8" customHeight="1">
      <c r="A159" s="38"/>
      <c r="B159" s="39"/>
      <c r="C159" s="226" t="s">
        <v>369</v>
      </c>
      <c r="D159" s="226" t="s">
        <v>197</v>
      </c>
      <c r="E159" s="227" t="s">
        <v>1156</v>
      </c>
      <c r="F159" s="228" t="s">
        <v>1157</v>
      </c>
      <c r="G159" s="229" t="s">
        <v>339</v>
      </c>
      <c r="H159" s="230">
        <v>93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1158</v>
      </c>
    </row>
    <row r="160" s="15" customFormat="1">
      <c r="A160" s="15"/>
      <c r="B160" s="266"/>
      <c r="C160" s="267"/>
      <c r="D160" s="239" t="s">
        <v>219</v>
      </c>
      <c r="E160" s="268" t="s">
        <v>1</v>
      </c>
      <c r="F160" s="269" t="s">
        <v>1159</v>
      </c>
      <c r="G160" s="267"/>
      <c r="H160" s="268" t="s">
        <v>1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219</v>
      </c>
      <c r="AU160" s="275" t="s">
        <v>89</v>
      </c>
      <c r="AV160" s="15" t="s">
        <v>87</v>
      </c>
      <c r="AW160" s="15" t="s">
        <v>36</v>
      </c>
      <c r="AX160" s="15" t="s">
        <v>79</v>
      </c>
      <c r="AY160" s="275" t="s">
        <v>194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1160</v>
      </c>
      <c r="G161" s="245"/>
      <c r="H161" s="248">
        <v>93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2" customFormat="1" ht="37.8" customHeight="1">
      <c r="A162" s="38"/>
      <c r="B162" s="39"/>
      <c r="C162" s="226" t="s">
        <v>373</v>
      </c>
      <c r="D162" s="226" t="s">
        <v>197</v>
      </c>
      <c r="E162" s="227" t="s">
        <v>1161</v>
      </c>
      <c r="F162" s="228" t="s">
        <v>1162</v>
      </c>
      <c r="G162" s="229" t="s">
        <v>339</v>
      </c>
      <c r="H162" s="230">
        <v>837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1163</v>
      </c>
    </row>
    <row r="163" s="13" customFormat="1">
      <c r="A163" s="13"/>
      <c r="B163" s="244"/>
      <c r="C163" s="245"/>
      <c r="D163" s="239" t="s">
        <v>219</v>
      </c>
      <c r="E163" s="246" t="s">
        <v>1</v>
      </c>
      <c r="F163" s="247" t="s">
        <v>1164</v>
      </c>
      <c r="G163" s="245"/>
      <c r="H163" s="248">
        <v>837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36</v>
      </c>
      <c r="AX163" s="13" t="s">
        <v>87</v>
      </c>
      <c r="AY163" s="254" t="s">
        <v>194</v>
      </c>
    </row>
    <row r="164" s="2" customFormat="1" ht="24.15" customHeight="1">
      <c r="A164" s="38"/>
      <c r="B164" s="39"/>
      <c r="C164" s="226" t="s">
        <v>378</v>
      </c>
      <c r="D164" s="226" t="s">
        <v>197</v>
      </c>
      <c r="E164" s="227" t="s">
        <v>1165</v>
      </c>
      <c r="F164" s="228" t="s">
        <v>1166</v>
      </c>
      <c r="G164" s="229" t="s">
        <v>339</v>
      </c>
      <c r="H164" s="230">
        <v>93</v>
      </c>
      <c r="I164" s="231"/>
      <c r="J164" s="232">
        <f>ROUND(I164*H164,2)</f>
        <v>0</v>
      </c>
      <c r="K164" s="228" t="s">
        <v>306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222</v>
      </c>
      <c r="AT164" s="237" t="s">
        <v>197</v>
      </c>
      <c r="AU164" s="237" t="s">
        <v>89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1167</v>
      </c>
    </row>
    <row r="165" s="13" customFormat="1">
      <c r="A165" s="13"/>
      <c r="B165" s="244"/>
      <c r="C165" s="245"/>
      <c r="D165" s="239" t="s">
        <v>219</v>
      </c>
      <c r="E165" s="246" t="s">
        <v>1</v>
      </c>
      <c r="F165" s="247" t="s">
        <v>1168</v>
      </c>
      <c r="G165" s="245"/>
      <c r="H165" s="248">
        <v>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219</v>
      </c>
      <c r="AU165" s="254" t="s">
        <v>89</v>
      </c>
      <c r="AV165" s="13" t="s">
        <v>89</v>
      </c>
      <c r="AW165" s="13" t="s">
        <v>36</v>
      </c>
      <c r="AX165" s="13" t="s">
        <v>87</v>
      </c>
      <c r="AY165" s="254" t="s">
        <v>194</v>
      </c>
    </row>
    <row r="166" s="12" customFormat="1" ht="22.8" customHeight="1">
      <c r="A166" s="12"/>
      <c r="B166" s="210"/>
      <c r="C166" s="211"/>
      <c r="D166" s="212" t="s">
        <v>78</v>
      </c>
      <c r="E166" s="224" t="s">
        <v>439</v>
      </c>
      <c r="F166" s="224" t="s">
        <v>440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</v>
      </c>
      <c r="S166" s="218"/>
      <c r="T166" s="22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87</v>
      </c>
      <c r="AT166" s="222" t="s">
        <v>78</v>
      </c>
      <c r="AU166" s="222" t="s">
        <v>87</v>
      </c>
      <c r="AY166" s="221" t="s">
        <v>194</v>
      </c>
      <c r="BK166" s="223">
        <f>BK167</f>
        <v>0</v>
      </c>
    </row>
    <row r="167" s="2" customFormat="1" ht="44.25" customHeight="1">
      <c r="A167" s="38"/>
      <c r="B167" s="39"/>
      <c r="C167" s="226" t="s">
        <v>383</v>
      </c>
      <c r="D167" s="226" t="s">
        <v>197</v>
      </c>
      <c r="E167" s="227" t="s">
        <v>1169</v>
      </c>
      <c r="F167" s="228" t="s">
        <v>1170</v>
      </c>
      <c r="G167" s="229" t="s">
        <v>339</v>
      </c>
      <c r="H167" s="230">
        <v>90.004999999999995</v>
      </c>
      <c r="I167" s="231"/>
      <c r="J167" s="232">
        <f>ROUND(I167*H167,2)</f>
        <v>0</v>
      </c>
      <c r="K167" s="228" t="s">
        <v>306</v>
      </c>
      <c r="L167" s="44"/>
      <c r="M167" s="289" t="s">
        <v>1</v>
      </c>
      <c r="N167" s="290" t="s">
        <v>44</v>
      </c>
      <c r="O167" s="291"/>
      <c r="P167" s="292">
        <f>O167*H167</f>
        <v>0</v>
      </c>
      <c r="Q167" s="292">
        <v>0</v>
      </c>
      <c r="R167" s="292">
        <f>Q167*H167</f>
        <v>0</v>
      </c>
      <c r="S167" s="292">
        <v>0</v>
      </c>
      <c r="T167" s="29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1171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pCksFXcBz++E2EMRWx68ZkXcDe7CXhhAAX0Z2nGxqWHKQlSb4dadTYIyS3txegESsfqAWB8i9RYiq8xMKa9aVw==" hashValue="N1mUtT4loXfn1W9CZdCnRmFAIMQJOcF6isGQ/vrEnek3oUW+TlGIZlaxc4ynQ4JhQ/HJvvDX04yeH5Geo6X+zw==" algorithmName="SHA-512" password="CC35"/>
  <autoFilter ref="C120:K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1172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96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ROUND((SUM(BE121:BE190)),  2)</f>
        <v>0</v>
      </c>
      <c r="G33" s="38"/>
      <c r="H33" s="38"/>
      <c r="I33" s="164">
        <v>0.20999999999999999</v>
      </c>
      <c r="J33" s="163">
        <f>ROUND(((SUM(BE121:BE190))*I33),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ROUND((SUM(BF121:BF190)),  2)</f>
        <v>0</v>
      </c>
      <c r="G34" s="38"/>
      <c r="H34" s="38"/>
      <c r="I34" s="164">
        <v>0.14999999999999999</v>
      </c>
      <c r="J34" s="163">
        <f>ROUND(((SUM(BF121:BF190))*I34),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ROUND((SUM(BG121:BG190)),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ROUND((SUM(BH121:BH190)),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ROUND((SUM(BI121:BI190)),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104 - Zastávka VDV Jasmínová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296</v>
      </c>
      <c r="E99" s="196"/>
      <c r="F99" s="196"/>
      <c r="G99" s="196"/>
      <c r="H99" s="196"/>
      <c r="I99" s="196"/>
      <c r="J99" s="197">
        <f>J135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297</v>
      </c>
      <c r="E100" s="196"/>
      <c r="F100" s="196"/>
      <c r="G100" s="196"/>
      <c r="H100" s="196"/>
      <c r="I100" s="196"/>
      <c r="J100" s="197">
        <f>J151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299</v>
      </c>
      <c r="E101" s="196"/>
      <c r="F101" s="196"/>
      <c r="G101" s="196"/>
      <c r="H101" s="196"/>
      <c r="I101" s="196"/>
      <c r="J101" s="197">
        <f>J189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178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Vodovod a kanalizace ul. Rantířovská, Jihlava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104 - Zastávka VDV Jasmínová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Jihlava</v>
      </c>
      <c r="G115" s="40"/>
      <c r="H115" s="40"/>
      <c r="I115" s="32" t="s">
        <v>22</v>
      </c>
      <c r="J115" s="79" t="str">
        <f>IF(J12="","",J12)</f>
        <v>8. 11. 2023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Statutární město Jihlava</v>
      </c>
      <c r="G117" s="40"/>
      <c r="H117" s="40"/>
      <c r="I117" s="32" t="s">
        <v>32</v>
      </c>
      <c r="J117" s="36" t="str">
        <f>E21</f>
        <v>PROfi Jihlava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179</v>
      </c>
      <c r="D120" s="202" t="s">
        <v>64</v>
      </c>
      <c r="E120" s="202" t="s">
        <v>60</v>
      </c>
      <c r="F120" s="202" t="s">
        <v>61</v>
      </c>
      <c r="G120" s="202" t="s">
        <v>180</v>
      </c>
      <c r="H120" s="202" t="s">
        <v>181</v>
      </c>
      <c r="I120" s="202" t="s">
        <v>182</v>
      </c>
      <c r="J120" s="202" t="s">
        <v>169</v>
      </c>
      <c r="K120" s="203" t="s">
        <v>183</v>
      </c>
      <c r="L120" s="204"/>
      <c r="M120" s="100" t="s">
        <v>1</v>
      </c>
      <c r="N120" s="101" t="s">
        <v>43</v>
      </c>
      <c r="O120" s="101" t="s">
        <v>184</v>
      </c>
      <c r="P120" s="101" t="s">
        <v>185</v>
      </c>
      <c r="Q120" s="101" t="s">
        <v>186</v>
      </c>
      <c r="R120" s="101" t="s">
        <v>187</v>
      </c>
      <c r="S120" s="101" t="s">
        <v>188</v>
      </c>
      <c r="T120" s="102" t="s">
        <v>189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190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102.65469879999999</v>
      </c>
      <c r="S121" s="104"/>
      <c r="T121" s="208">
        <f>T122</f>
        <v>2.9279999999999999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171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78</v>
      </c>
      <c r="E122" s="213" t="s">
        <v>300</v>
      </c>
      <c r="F122" s="213" t="s">
        <v>301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P123+P135+P151+P189</f>
        <v>0</v>
      </c>
      <c r="Q122" s="218"/>
      <c r="R122" s="219">
        <f>R123+R135+R151+R189</f>
        <v>102.65469879999999</v>
      </c>
      <c r="S122" s="218"/>
      <c r="T122" s="220">
        <f>T123+T135+T151+T189</f>
        <v>2.9279999999999999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87</v>
      </c>
      <c r="AT122" s="222" t="s">
        <v>78</v>
      </c>
      <c r="AU122" s="222" t="s">
        <v>79</v>
      </c>
      <c r="AY122" s="221" t="s">
        <v>194</v>
      </c>
      <c r="BK122" s="223">
        <f>BK123+BK135+BK151+BK189</f>
        <v>0</v>
      </c>
    </row>
    <row r="123" s="12" customFormat="1" ht="22.8" customHeight="1">
      <c r="A123" s="12"/>
      <c r="B123" s="210"/>
      <c r="C123" s="211"/>
      <c r="D123" s="212" t="s">
        <v>78</v>
      </c>
      <c r="E123" s="224" t="s">
        <v>87</v>
      </c>
      <c r="F123" s="224" t="s">
        <v>302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SUM(P124:P134)</f>
        <v>0</v>
      </c>
      <c r="Q123" s="218"/>
      <c r="R123" s="219">
        <f>SUM(R124:R134)</f>
        <v>0.0085500000000000003</v>
      </c>
      <c r="S123" s="218"/>
      <c r="T123" s="22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87</v>
      </c>
      <c r="AT123" s="222" t="s">
        <v>78</v>
      </c>
      <c r="AU123" s="222" t="s">
        <v>87</v>
      </c>
      <c r="AY123" s="221" t="s">
        <v>194</v>
      </c>
      <c r="BK123" s="223">
        <f>SUM(BK124:BK134)</f>
        <v>0</v>
      </c>
    </row>
    <row r="124" s="2" customFormat="1" ht="24.15" customHeight="1">
      <c r="A124" s="38"/>
      <c r="B124" s="39"/>
      <c r="C124" s="226" t="s">
        <v>261</v>
      </c>
      <c r="D124" s="226" t="s">
        <v>197</v>
      </c>
      <c r="E124" s="227" t="s">
        <v>1173</v>
      </c>
      <c r="F124" s="228" t="s">
        <v>1174</v>
      </c>
      <c r="G124" s="229" t="s">
        <v>305</v>
      </c>
      <c r="H124" s="230">
        <v>90</v>
      </c>
      <c r="I124" s="231"/>
      <c r="J124" s="232">
        <f>ROUND(I124*H124,2)</f>
        <v>0</v>
      </c>
      <c r="K124" s="228" t="s">
        <v>306</v>
      </c>
      <c r="L124" s="44"/>
      <c r="M124" s="233" t="s">
        <v>1</v>
      </c>
      <c r="N124" s="234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222</v>
      </c>
      <c r="AT124" s="237" t="s">
        <v>197</v>
      </c>
      <c r="AU124" s="237" t="s">
        <v>89</v>
      </c>
      <c r="AY124" s="17" t="s">
        <v>194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87</v>
      </c>
      <c r="BK124" s="238">
        <f>ROUND(I124*H124,2)</f>
        <v>0</v>
      </c>
      <c r="BL124" s="17" t="s">
        <v>222</v>
      </c>
      <c r="BM124" s="237" t="s">
        <v>1175</v>
      </c>
    </row>
    <row r="125" s="13" customFormat="1">
      <c r="A125" s="13"/>
      <c r="B125" s="244"/>
      <c r="C125" s="245"/>
      <c r="D125" s="239" t="s">
        <v>219</v>
      </c>
      <c r="E125" s="246" t="s">
        <v>1</v>
      </c>
      <c r="F125" s="247" t="s">
        <v>1176</v>
      </c>
      <c r="G125" s="245"/>
      <c r="H125" s="248">
        <v>90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219</v>
      </c>
      <c r="AU125" s="254" t="s">
        <v>89</v>
      </c>
      <c r="AV125" s="13" t="s">
        <v>89</v>
      </c>
      <c r="AW125" s="13" t="s">
        <v>36</v>
      </c>
      <c r="AX125" s="13" t="s">
        <v>87</v>
      </c>
      <c r="AY125" s="254" t="s">
        <v>194</v>
      </c>
    </row>
    <row r="126" s="2" customFormat="1" ht="44.25" customHeight="1">
      <c r="A126" s="38"/>
      <c r="B126" s="39"/>
      <c r="C126" s="226" t="s">
        <v>369</v>
      </c>
      <c r="D126" s="226" t="s">
        <v>197</v>
      </c>
      <c r="E126" s="227" t="s">
        <v>333</v>
      </c>
      <c r="F126" s="228" t="s">
        <v>334</v>
      </c>
      <c r="G126" s="229" t="s">
        <v>322</v>
      </c>
      <c r="H126" s="230">
        <v>62</v>
      </c>
      <c r="I126" s="231"/>
      <c r="J126" s="232">
        <f>ROUND(I126*H126,2)</f>
        <v>0</v>
      </c>
      <c r="K126" s="228" t="s">
        <v>306</v>
      </c>
      <c r="L126" s="44"/>
      <c r="M126" s="233" t="s">
        <v>1</v>
      </c>
      <c r="N126" s="234" t="s">
        <v>44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222</v>
      </c>
      <c r="AT126" s="237" t="s">
        <v>197</v>
      </c>
      <c r="AU126" s="237" t="s">
        <v>89</v>
      </c>
      <c r="AY126" s="17" t="s">
        <v>194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87</v>
      </c>
      <c r="BK126" s="238">
        <f>ROUND(I126*H126,2)</f>
        <v>0</v>
      </c>
      <c r="BL126" s="17" t="s">
        <v>222</v>
      </c>
      <c r="BM126" s="237" t="s">
        <v>1177</v>
      </c>
    </row>
    <row r="127" s="13" customFormat="1">
      <c r="A127" s="13"/>
      <c r="B127" s="244"/>
      <c r="C127" s="245"/>
      <c r="D127" s="239" t="s">
        <v>219</v>
      </c>
      <c r="E127" s="246" t="s">
        <v>1</v>
      </c>
      <c r="F127" s="247" t="s">
        <v>1178</v>
      </c>
      <c r="G127" s="245"/>
      <c r="H127" s="248">
        <v>62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219</v>
      </c>
      <c r="AU127" s="254" t="s">
        <v>89</v>
      </c>
      <c r="AV127" s="13" t="s">
        <v>89</v>
      </c>
      <c r="AW127" s="13" t="s">
        <v>36</v>
      </c>
      <c r="AX127" s="13" t="s">
        <v>87</v>
      </c>
      <c r="AY127" s="254" t="s">
        <v>194</v>
      </c>
    </row>
    <row r="128" s="2" customFormat="1" ht="44.25" customHeight="1">
      <c r="A128" s="38"/>
      <c r="B128" s="39"/>
      <c r="C128" s="226" t="s">
        <v>215</v>
      </c>
      <c r="D128" s="226" t="s">
        <v>197</v>
      </c>
      <c r="E128" s="227" t="s">
        <v>1179</v>
      </c>
      <c r="F128" s="228" t="s">
        <v>1180</v>
      </c>
      <c r="G128" s="229" t="s">
        <v>305</v>
      </c>
      <c r="H128" s="230">
        <v>90</v>
      </c>
      <c r="I128" s="231"/>
      <c r="J128" s="232">
        <f>ROUND(I128*H128,2)</f>
        <v>0</v>
      </c>
      <c r="K128" s="228" t="s">
        <v>306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8.0000000000000007E-05</v>
      </c>
      <c r="R128" s="235">
        <f>Q128*H128</f>
        <v>0.0072000000000000007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222</v>
      </c>
      <c r="AT128" s="237" t="s">
        <v>197</v>
      </c>
      <c r="AU128" s="237" t="s">
        <v>89</v>
      </c>
      <c r="AY128" s="17" t="s">
        <v>194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87</v>
      </c>
      <c r="BK128" s="238">
        <f>ROUND(I128*H128,2)</f>
        <v>0</v>
      </c>
      <c r="BL128" s="17" t="s">
        <v>222</v>
      </c>
      <c r="BM128" s="237" t="s">
        <v>1181</v>
      </c>
    </row>
    <row r="129" s="2" customFormat="1" ht="16.5" customHeight="1">
      <c r="A129" s="38"/>
      <c r="B129" s="39"/>
      <c r="C129" s="279" t="s">
        <v>278</v>
      </c>
      <c r="D129" s="279" t="s">
        <v>353</v>
      </c>
      <c r="E129" s="280" t="s">
        <v>354</v>
      </c>
      <c r="F129" s="281" t="s">
        <v>355</v>
      </c>
      <c r="G129" s="282" t="s">
        <v>356</v>
      </c>
      <c r="H129" s="283">
        <v>1.3500000000000001</v>
      </c>
      <c r="I129" s="284"/>
      <c r="J129" s="285">
        <f>ROUND(I129*H129,2)</f>
        <v>0</v>
      </c>
      <c r="K129" s="281" t="s">
        <v>306</v>
      </c>
      <c r="L129" s="286"/>
      <c r="M129" s="287" t="s">
        <v>1</v>
      </c>
      <c r="N129" s="288" t="s">
        <v>44</v>
      </c>
      <c r="O129" s="91"/>
      <c r="P129" s="235">
        <f>O129*H129</f>
        <v>0</v>
      </c>
      <c r="Q129" s="235">
        <v>0.001</v>
      </c>
      <c r="R129" s="235">
        <f>Q129*H129</f>
        <v>0.0013500000000000001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245</v>
      </c>
      <c r="AT129" s="237" t="s">
        <v>353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1182</v>
      </c>
    </row>
    <row r="130" s="13" customFormat="1">
      <c r="A130" s="13"/>
      <c r="B130" s="244"/>
      <c r="C130" s="245"/>
      <c r="D130" s="239" t="s">
        <v>219</v>
      </c>
      <c r="E130" s="245"/>
      <c r="F130" s="247" t="s">
        <v>1183</v>
      </c>
      <c r="G130" s="245"/>
      <c r="H130" s="248">
        <v>1.3500000000000001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4</v>
      </c>
      <c r="AX130" s="13" t="s">
        <v>87</v>
      </c>
      <c r="AY130" s="254" t="s">
        <v>194</v>
      </c>
    </row>
    <row r="131" s="2" customFormat="1" ht="33" customHeight="1">
      <c r="A131" s="38"/>
      <c r="B131" s="39"/>
      <c r="C131" s="226" t="s">
        <v>274</v>
      </c>
      <c r="D131" s="226" t="s">
        <v>197</v>
      </c>
      <c r="E131" s="227" t="s">
        <v>359</v>
      </c>
      <c r="F131" s="228" t="s">
        <v>360</v>
      </c>
      <c r="G131" s="229" t="s">
        <v>305</v>
      </c>
      <c r="H131" s="230">
        <v>88.299999999999997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1184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1185</v>
      </c>
      <c r="G132" s="245"/>
      <c r="H132" s="248">
        <v>88.299999999999997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37.8" customHeight="1">
      <c r="A133" s="38"/>
      <c r="B133" s="39"/>
      <c r="C133" s="226" t="s">
        <v>268</v>
      </c>
      <c r="D133" s="226" t="s">
        <v>197</v>
      </c>
      <c r="E133" s="227" t="s">
        <v>1186</v>
      </c>
      <c r="F133" s="228" t="s">
        <v>1187</v>
      </c>
      <c r="G133" s="229" t="s">
        <v>305</v>
      </c>
      <c r="H133" s="230">
        <v>90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1188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1176</v>
      </c>
      <c r="G134" s="245"/>
      <c r="H134" s="248">
        <v>90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12" customFormat="1" ht="22.8" customHeight="1">
      <c r="A135" s="12"/>
      <c r="B135" s="210"/>
      <c r="C135" s="211"/>
      <c r="D135" s="212" t="s">
        <v>78</v>
      </c>
      <c r="E135" s="224" t="s">
        <v>193</v>
      </c>
      <c r="F135" s="224" t="s">
        <v>377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SUM(P136:P150)</f>
        <v>0</v>
      </c>
      <c r="Q135" s="218"/>
      <c r="R135" s="219">
        <f>SUM(R136:R150)</f>
        <v>66.354047999999992</v>
      </c>
      <c r="S135" s="218"/>
      <c r="T135" s="220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87</v>
      </c>
      <c r="AT135" s="222" t="s">
        <v>78</v>
      </c>
      <c r="AU135" s="222" t="s">
        <v>87</v>
      </c>
      <c r="AY135" s="221" t="s">
        <v>194</v>
      </c>
      <c r="BK135" s="223">
        <f>SUM(BK136:BK150)</f>
        <v>0</v>
      </c>
    </row>
    <row r="136" s="2" customFormat="1" ht="33" customHeight="1">
      <c r="A136" s="38"/>
      <c r="B136" s="39"/>
      <c r="C136" s="226" t="s">
        <v>373</v>
      </c>
      <c r="D136" s="226" t="s">
        <v>197</v>
      </c>
      <c r="E136" s="227" t="s">
        <v>379</v>
      </c>
      <c r="F136" s="228" t="s">
        <v>380</v>
      </c>
      <c r="G136" s="229" t="s">
        <v>305</v>
      </c>
      <c r="H136" s="230">
        <v>194.59999999999999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0.23999999999999999</v>
      </c>
      <c r="R136" s="235">
        <f>Q136*H136</f>
        <v>46.703999999999994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1189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1190</v>
      </c>
      <c r="G137" s="245"/>
      <c r="H137" s="248">
        <v>194.59999999999999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87</v>
      </c>
      <c r="AY137" s="254" t="s">
        <v>194</v>
      </c>
    </row>
    <row r="138" s="2" customFormat="1" ht="78" customHeight="1">
      <c r="A138" s="38"/>
      <c r="B138" s="39"/>
      <c r="C138" s="226" t="s">
        <v>378</v>
      </c>
      <c r="D138" s="226" t="s">
        <v>197</v>
      </c>
      <c r="E138" s="227" t="s">
        <v>384</v>
      </c>
      <c r="F138" s="228" t="s">
        <v>385</v>
      </c>
      <c r="G138" s="229" t="s">
        <v>305</v>
      </c>
      <c r="H138" s="230">
        <v>88.299999999999997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0.089219999999999994</v>
      </c>
      <c r="R138" s="235">
        <f>Q138*H138</f>
        <v>7.8781259999999991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1191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1192</v>
      </c>
      <c r="G139" s="245"/>
      <c r="H139" s="248">
        <v>75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79</v>
      </c>
      <c r="AY139" s="254" t="s">
        <v>194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1193</v>
      </c>
      <c r="G140" s="245"/>
      <c r="H140" s="248">
        <v>5.5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79</v>
      </c>
      <c r="AY140" s="254" t="s">
        <v>194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1194</v>
      </c>
      <c r="G141" s="245"/>
      <c r="H141" s="248">
        <v>7.7999999999999998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79</v>
      </c>
      <c r="AY141" s="254" t="s">
        <v>194</v>
      </c>
    </row>
    <row r="142" s="14" customFormat="1">
      <c r="A142" s="14"/>
      <c r="B142" s="255"/>
      <c r="C142" s="256"/>
      <c r="D142" s="239" t="s">
        <v>219</v>
      </c>
      <c r="E142" s="257" t="s">
        <v>1</v>
      </c>
      <c r="F142" s="258" t="s">
        <v>221</v>
      </c>
      <c r="G142" s="256"/>
      <c r="H142" s="259">
        <v>88.299999999999997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219</v>
      </c>
      <c r="AU142" s="265" t="s">
        <v>89</v>
      </c>
      <c r="AV142" s="14" t="s">
        <v>222</v>
      </c>
      <c r="AW142" s="14" t="s">
        <v>36</v>
      </c>
      <c r="AX142" s="14" t="s">
        <v>87</v>
      </c>
      <c r="AY142" s="265" t="s">
        <v>194</v>
      </c>
    </row>
    <row r="143" s="2" customFormat="1" ht="21.75" customHeight="1">
      <c r="A143" s="38"/>
      <c r="B143" s="39"/>
      <c r="C143" s="279" t="s">
        <v>383</v>
      </c>
      <c r="D143" s="279" t="s">
        <v>353</v>
      </c>
      <c r="E143" s="280" t="s">
        <v>390</v>
      </c>
      <c r="F143" s="281" t="s">
        <v>391</v>
      </c>
      <c r="G143" s="282" t="s">
        <v>305</v>
      </c>
      <c r="H143" s="283">
        <v>76.5</v>
      </c>
      <c r="I143" s="284"/>
      <c r="J143" s="285">
        <f>ROUND(I143*H143,2)</f>
        <v>0</v>
      </c>
      <c r="K143" s="281" t="s">
        <v>306</v>
      </c>
      <c r="L143" s="286"/>
      <c r="M143" s="287" t="s">
        <v>1</v>
      </c>
      <c r="N143" s="288" t="s">
        <v>44</v>
      </c>
      <c r="O143" s="91"/>
      <c r="P143" s="235">
        <f>O143*H143</f>
        <v>0</v>
      </c>
      <c r="Q143" s="235">
        <v>0.13100000000000001</v>
      </c>
      <c r="R143" s="235">
        <f>Q143*H143</f>
        <v>10.0215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245</v>
      </c>
      <c r="AT143" s="237" t="s">
        <v>353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1195</v>
      </c>
    </row>
    <row r="144" s="2" customFormat="1">
      <c r="A144" s="38"/>
      <c r="B144" s="39"/>
      <c r="C144" s="40"/>
      <c r="D144" s="239" t="s">
        <v>204</v>
      </c>
      <c r="E144" s="40"/>
      <c r="F144" s="240" t="s">
        <v>393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204</v>
      </c>
      <c r="AU144" s="17" t="s">
        <v>89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1196</v>
      </c>
      <c r="G145" s="245"/>
      <c r="H145" s="248">
        <v>76.5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24.15" customHeight="1">
      <c r="A146" s="38"/>
      <c r="B146" s="39"/>
      <c r="C146" s="279" t="s">
        <v>389</v>
      </c>
      <c r="D146" s="279" t="s">
        <v>353</v>
      </c>
      <c r="E146" s="280" t="s">
        <v>395</v>
      </c>
      <c r="F146" s="281" t="s">
        <v>396</v>
      </c>
      <c r="G146" s="282" t="s">
        <v>305</v>
      </c>
      <c r="H146" s="283">
        <v>5.4059999999999997</v>
      </c>
      <c r="I146" s="284"/>
      <c r="J146" s="285">
        <f>ROUND(I146*H146,2)</f>
        <v>0</v>
      </c>
      <c r="K146" s="281" t="s">
        <v>306</v>
      </c>
      <c r="L146" s="286"/>
      <c r="M146" s="287" t="s">
        <v>1</v>
      </c>
      <c r="N146" s="288" t="s">
        <v>44</v>
      </c>
      <c r="O146" s="91"/>
      <c r="P146" s="235">
        <f>O146*H146</f>
        <v>0</v>
      </c>
      <c r="Q146" s="235">
        <v>0.13100000000000001</v>
      </c>
      <c r="R146" s="235">
        <f>Q146*H146</f>
        <v>0.70818599999999998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245</v>
      </c>
      <c r="AT146" s="237" t="s">
        <v>353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1197</v>
      </c>
    </row>
    <row r="147" s="2" customFormat="1">
      <c r="A147" s="38"/>
      <c r="B147" s="39"/>
      <c r="C147" s="40"/>
      <c r="D147" s="239" t="s">
        <v>204</v>
      </c>
      <c r="E147" s="40"/>
      <c r="F147" s="240" t="s">
        <v>393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204</v>
      </c>
      <c r="AU147" s="17" t="s">
        <v>89</v>
      </c>
    </row>
    <row r="148" s="13" customFormat="1">
      <c r="A148" s="13"/>
      <c r="B148" s="244"/>
      <c r="C148" s="245"/>
      <c r="D148" s="239" t="s">
        <v>219</v>
      </c>
      <c r="E148" s="246" t="s">
        <v>1</v>
      </c>
      <c r="F148" s="247" t="s">
        <v>1198</v>
      </c>
      <c r="G148" s="245"/>
      <c r="H148" s="248">
        <v>5.4059999999999997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219</v>
      </c>
      <c r="AU148" s="254" t="s">
        <v>89</v>
      </c>
      <c r="AV148" s="13" t="s">
        <v>89</v>
      </c>
      <c r="AW148" s="13" t="s">
        <v>36</v>
      </c>
      <c r="AX148" s="13" t="s">
        <v>87</v>
      </c>
      <c r="AY148" s="254" t="s">
        <v>194</v>
      </c>
    </row>
    <row r="149" s="2" customFormat="1" ht="21.75" customHeight="1">
      <c r="A149" s="38"/>
      <c r="B149" s="39"/>
      <c r="C149" s="279" t="s">
        <v>400</v>
      </c>
      <c r="D149" s="279" t="s">
        <v>353</v>
      </c>
      <c r="E149" s="280" t="s">
        <v>1199</v>
      </c>
      <c r="F149" s="281" t="s">
        <v>1200</v>
      </c>
      <c r="G149" s="282" t="s">
        <v>305</v>
      </c>
      <c r="H149" s="283">
        <v>7.9560000000000004</v>
      </c>
      <c r="I149" s="284"/>
      <c r="J149" s="285">
        <f>ROUND(I149*H149,2)</f>
        <v>0</v>
      </c>
      <c r="K149" s="281" t="s">
        <v>306</v>
      </c>
      <c r="L149" s="286"/>
      <c r="M149" s="287" t="s">
        <v>1</v>
      </c>
      <c r="N149" s="288" t="s">
        <v>44</v>
      </c>
      <c r="O149" s="91"/>
      <c r="P149" s="235">
        <f>O149*H149</f>
        <v>0</v>
      </c>
      <c r="Q149" s="235">
        <v>0.13100000000000001</v>
      </c>
      <c r="R149" s="235">
        <f>Q149*H149</f>
        <v>1.0422360000000002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245</v>
      </c>
      <c r="AT149" s="237" t="s">
        <v>353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1201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1202</v>
      </c>
      <c r="G150" s="245"/>
      <c r="H150" s="248">
        <v>7.9560000000000004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87</v>
      </c>
      <c r="AY150" s="254" t="s">
        <v>194</v>
      </c>
    </row>
    <row r="151" s="12" customFormat="1" ht="22.8" customHeight="1">
      <c r="A151" s="12"/>
      <c r="B151" s="210"/>
      <c r="C151" s="211"/>
      <c r="D151" s="212" t="s">
        <v>78</v>
      </c>
      <c r="E151" s="224" t="s">
        <v>250</v>
      </c>
      <c r="F151" s="224" t="s">
        <v>399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SUM(P152:P188)</f>
        <v>0</v>
      </c>
      <c r="Q151" s="218"/>
      <c r="R151" s="219">
        <f>SUM(R152:R188)</f>
        <v>36.2921008</v>
      </c>
      <c r="S151" s="218"/>
      <c r="T151" s="220">
        <f>SUM(T152:T188)</f>
        <v>2.9279999999999999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87</v>
      </c>
      <c r="AT151" s="222" t="s">
        <v>78</v>
      </c>
      <c r="AU151" s="222" t="s">
        <v>87</v>
      </c>
      <c r="AY151" s="221" t="s">
        <v>194</v>
      </c>
      <c r="BK151" s="223">
        <f>SUM(BK152:BK188)</f>
        <v>0</v>
      </c>
    </row>
    <row r="152" s="2" customFormat="1" ht="24.15" customHeight="1">
      <c r="A152" s="38"/>
      <c r="B152" s="39"/>
      <c r="C152" s="226" t="s">
        <v>429</v>
      </c>
      <c r="D152" s="226" t="s">
        <v>197</v>
      </c>
      <c r="E152" s="227" t="s">
        <v>1203</v>
      </c>
      <c r="F152" s="228" t="s">
        <v>1204</v>
      </c>
      <c r="G152" s="229" t="s">
        <v>364</v>
      </c>
      <c r="H152" s="230">
        <v>2</v>
      </c>
      <c r="I152" s="231"/>
      <c r="J152" s="232">
        <f>ROUND(I152*H152,2)</f>
        <v>0</v>
      </c>
      <c r="K152" s="228" t="s">
        <v>306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1.0000000000000001E-05</v>
      </c>
      <c r="R152" s="235">
        <f>Q152*H152</f>
        <v>2.0000000000000002E-05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222</v>
      </c>
      <c r="AT152" s="237" t="s">
        <v>197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222</v>
      </c>
      <c r="BM152" s="237" t="s">
        <v>1205</v>
      </c>
    </row>
    <row r="153" s="2" customFormat="1" ht="21.75" customHeight="1">
      <c r="A153" s="38"/>
      <c r="B153" s="39"/>
      <c r="C153" s="279" t="s">
        <v>434</v>
      </c>
      <c r="D153" s="279" t="s">
        <v>353</v>
      </c>
      <c r="E153" s="280" t="s">
        <v>1206</v>
      </c>
      <c r="F153" s="281" t="s">
        <v>1207</v>
      </c>
      <c r="G153" s="282" t="s">
        <v>364</v>
      </c>
      <c r="H153" s="283">
        <v>2</v>
      </c>
      <c r="I153" s="284"/>
      <c r="J153" s="285">
        <f>ROUND(I153*H153,2)</f>
        <v>0</v>
      </c>
      <c r="K153" s="281" t="s">
        <v>306</v>
      </c>
      <c r="L153" s="286"/>
      <c r="M153" s="287" t="s">
        <v>1</v>
      </c>
      <c r="N153" s="288" t="s">
        <v>44</v>
      </c>
      <c r="O153" s="91"/>
      <c r="P153" s="235">
        <f>O153*H153</f>
        <v>0</v>
      </c>
      <c r="Q153" s="235">
        <v>0.0035999999999999999</v>
      </c>
      <c r="R153" s="235">
        <f>Q153*H153</f>
        <v>0.0071999999999999998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245</v>
      </c>
      <c r="AT153" s="237" t="s">
        <v>353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1208</v>
      </c>
    </row>
    <row r="154" s="2" customFormat="1" ht="24.15" customHeight="1">
      <c r="A154" s="38"/>
      <c r="B154" s="39"/>
      <c r="C154" s="226" t="s">
        <v>406</v>
      </c>
      <c r="D154" s="226" t="s">
        <v>197</v>
      </c>
      <c r="E154" s="227" t="s">
        <v>1009</v>
      </c>
      <c r="F154" s="228" t="s">
        <v>1010</v>
      </c>
      <c r="G154" s="229" t="s">
        <v>364</v>
      </c>
      <c r="H154" s="230">
        <v>3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0.10940999999999999</v>
      </c>
      <c r="R154" s="235">
        <f>Q154*H154</f>
        <v>0.32822999999999997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1209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89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79</v>
      </c>
      <c r="AY155" s="254" t="s">
        <v>194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1210</v>
      </c>
      <c r="G156" s="245"/>
      <c r="H156" s="248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79</v>
      </c>
      <c r="AY156" s="254" t="s">
        <v>194</v>
      </c>
    </row>
    <row r="157" s="14" customFormat="1">
      <c r="A157" s="14"/>
      <c r="B157" s="255"/>
      <c r="C157" s="256"/>
      <c r="D157" s="239" t="s">
        <v>219</v>
      </c>
      <c r="E157" s="257" t="s">
        <v>1</v>
      </c>
      <c r="F157" s="258" t="s">
        <v>221</v>
      </c>
      <c r="G157" s="256"/>
      <c r="H157" s="259">
        <v>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219</v>
      </c>
      <c r="AU157" s="265" t="s">
        <v>89</v>
      </c>
      <c r="AV157" s="14" t="s">
        <v>222</v>
      </c>
      <c r="AW157" s="14" t="s">
        <v>36</v>
      </c>
      <c r="AX157" s="14" t="s">
        <v>87</v>
      </c>
      <c r="AY157" s="265" t="s">
        <v>194</v>
      </c>
    </row>
    <row r="158" s="2" customFormat="1" ht="21.75" customHeight="1">
      <c r="A158" s="38"/>
      <c r="B158" s="39"/>
      <c r="C158" s="279" t="s">
        <v>411</v>
      </c>
      <c r="D158" s="279" t="s">
        <v>353</v>
      </c>
      <c r="E158" s="280" t="s">
        <v>1211</v>
      </c>
      <c r="F158" s="281" t="s">
        <v>1212</v>
      </c>
      <c r="G158" s="282" t="s">
        <v>364</v>
      </c>
      <c r="H158" s="283">
        <v>3</v>
      </c>
      <c r="I158" s="284"/>
      <c r="J158" s="285">
        <f>ROUND(I158*H158,2)</f>
        <v>0</v>
      </c>
      <c r="K158" s="281" t="s">
        <v>306</v>
      </c>
      <c r="L158" s="286"/>
      <c r="M158" s="287" t="s">
        <v>1</v>
      </c>
      <c r="N158" s="288" t="s">
        <v>44</v>
      </c>
      <c r="O158" s="91"/>
      <c r="P158" s="235">
        <f>O158*H158</f>
        <v>0</v>
      </c>
      <c r="Q158" s="235">
        <v>0.0061000000000000004</v>
      </c>
      <c r="R158" s="235">
        <f>Q158*H158</f>
        <v>0.0183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245</v>
      </c>
      <c r="AT158" s="237" t="s">
        <v>353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1213</v>
      </c>
    </row>
    <row r="159" s="2" customFormat="1" ht="16.5" customHeight="1">
      <c r="A159" s="38"/>
      <c r="B159" s="39"/>
      <c r="C159" s="279" t="s">
        <v>416</v>
      </c>
      <c r="D159" s="279" t="s">
        <v>353</v>
      </c>
      <c r="E159" s="280" t="s">
        <v>1214</v>
      </c>
      <c r="F159" s="281" t="s">
        <v>1215</v>
      </c>
      <c r="G159" s="282" t="s">
        <v>364</v>
      </c>
      <c r="H159" s="283">
        <v>3</v>
      </c>
      <c r="I159" s="284"/>
      <c r="J159" s="285">
        <f>ROUND(I159*H159,2)</f>
        <v>0</v>
      </c>
      <c r="K159" s="281" t="s">
        <v>306</v>
      </c>
      <c r="L159" s="286"/>
      <c r="M159" s="287" t="s">
        <v>1</v>
      </c>
      <c r="N159" s="288" t="s">
        <v>44</v>
      </c>
      <c r="O159" s="91"/>
      <c r="P159" s="235">
        <f>O159*H159</f>
        <v>0</v>
      </c>
      <c r="Q159" s="235">
        <v>0.0030000000000000001</v>
      </c>
      <c r="R159" s="235">
        <f>Q159*H159</f>
        <v>0.0090000000000000011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245</v>
      </c>
      <c r="AT159" s="237" t="s">
        <v>353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1216</v>
      </c>
    </row>
    <row r="160" s="2" customFormat="1" ht="16.5" customHeight="1">
      <c r="A160" s="38"/>
      <c r="B160" s="39"/>
      <c r="C160" s="279" t="s">
        <v>423</v>
      </c>
      <c r="D160" s="279" t="s">
        <v>353</v>
      </c>
      <c r="E160" s="280" t="s">
        <v>1217</v>
      </c>
      <c r="F160" s="281" t="s">
        <v>1218</v>
      </c>
      <c r="G160" s="282" t="s">
        <v>364</v>
      </c>
      <c r="H160" s="283">
        <v>3</v>
      </c>
      <c r="I160" s="284"/>
      <c r="J160" s="285">
        <f>ROUND(I160*H160,2)</f>
        <v>0</v>
      </c>
      <c r="K160" s="281" t="s">
        <v>306</v>
      </c>
      <c r="L160" s="286"/>
      <c r="M160" s="287" t="s">
        <v>1</v>
      </c>
      <c r="N160" s="288" t="s">
        <v>44</v>
      </c>
      <c r="O160" s="91"/>
      <c r="P160" s="235">
        <f>O160*H160</f>
        <v>0</v>
      </c>
      <c r="Q160" s="235">
        <v>0.00010000000000000001</v>
      </c>
      <c r="R160" s="235">
        <f>Q160*H160</f>
        <v>0.00030000000000000003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245</v>
      </c>
      <c r="AT160" s="237" t="s">
        <v>353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1219</v>
      </c>
    </row>
    <row r="161" s="2" customFormat="1" ht="33" customHeight="1">
      <c r="A161" s="38"/>
      <c r="B161" s="39"/>
      <c r="C161" s="226" t="s">
        <v>441</v>
      </c>
      <c r="D161" s="226" t="s">
        <v>197</v>
      </c>
      <c r="E161" s="227" t="s">
        <v>1220</v>
      </c>
      <c r="F161" s="228" t="s">
        <v>1221</v>
      </c>
      <c r="G161" s="229" t="s">
        <v>305</v>
      </c>
      <c r="H161" s="230">
        <v>9.75</v>
      </c>
      <c r="I161" s="231"/>
      <c r="J161" s="232">
        <f>ROUND(I161*H161,2)</f>
        <v>0</v>
      </c>
      <c r="K161" s="228" t="s">
        <v>306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0.0011999999999999999</v>
      </c>
      <c r="R161" s="235">
        <f>Q161*H161</f>
        <v>0.011699999999999999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222</v>
      </c>
      <c r="AT161" s="237" t="s">
        <v>197</v>
      </c>
      <c r="AU161" s="237" t="s">
        <v>89</v>
      </c>
      <c r="AY161" s="17" t="s">
        <v>194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87</v>
      </c>
      <c r="BK161" s="238">
        <f>ROUND(I161*H161,2)</f>
        <v>0</v>
      </c>
      <c r="BL161" s="17" t="s">
        <v>222</v>
      </c>
      <c r="BM161" s="237" t="s">
        <v>1222</v>
      </c>
    </row>
    <row r="162" s="13" customFormat="1">
      <c r="A162" s="13"/>
      <c r="B162" s="244"/>
      <c r="C162" s="245"/>
      <c r="D162" s="239" t="s">
        <v>219</v>
      </c>
      <c r="E162" s="246" t="s">
        <v>1</v>
      </c>
      <c r="F162" s="247" t="s">
        <v>1223</v>
      </c>
      <c r="G162" s="245"/>
      <c r="H162" s="248">
        <v>9.75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219</v>
      </c>
      <c r="AU162" s="254" t="s">
        <v>89</v>
      </c>
      <c r="AV162" s="13" t="s">
        <v>89</v>
      </c>
      <c r="AW162" s="13" t="s">
        <v>36</v>
      </c>
      <c r="AX162" s="13" t="s">
        <v>87</v>
      </c>
      <c r="AY162" s="254" t="s">
        <v>194</v>
      </c>
    </row>
    <row r="163" s="2" customFormat="1" ht="33" customHeight="1">
      <c r="A163" s="38"/>
      <c r="B163" s="39"/>
      <c r="C163" s="226" t="s">
        <v>539</v>
      </c>
      <c r="D163" s="226" t="s">
        <v>197</v>
      </c>
      <c r="E163" s="227" t="s">
        <v>1224</v>
      </c>
      <c r="F163" s="228" t="s">
        <v>1221</v>
      </c>
      <c r="G163" s="229" t="s">
        <v>305</v>
      </c>
      <c r="H163" s="230">
        <v>43.25</v>
      </c>
      <c r="I163" s="231"/>
      <c r="J163" s="232">
        <f>ROUND(I163*H163,2)</f>
        <v>0</v>
      </c>
      <c r="K163" s="228" t="s">
        <v>1225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0.0011999999999999999</v>
      </c>
      <c r="R163" s="235">
        <f>Q163*H163</f>
        <v>0.051899999999999995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1226</v>
      </c>
    </row>
    <row r="164" s="13" customFormat="1">
      <c r="A164" s="13"/>
      <c r="B164" s="244"/>
      <c r="C164" s="245"/>
      <c r="D164" s="239" t="s">
        <v>219</v>
      </c>
      <c r="E164" s="246" t="s">
        <v>1</v>
      </c>
      <c r="F164" s="247" t="s">
        <v>1227</v>
      </c>
      <c r="G164" s="245"/>
      <c r="H164" s="248">
        <v>13.25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36</v>
      </c>
      <c r="AX164" s="13" t="s">
        <v>79</v>
      </c>
      <c r="AY164" s="254" t="s">
        <v>194</v>
      </c>
    </row>
    <row r="165" s="13" customFormat="1">
      <c r="A165" s="13"/>
      <c r="B165" s="244"/>
      <c r="C165" s="245"/>
      <c r="D165" s="239" t="s">
        <v>219</v>
      </c>
      <c r="E165" s="246" t="s">
        <v>1</v>
      </c>
      <c r="F165" s="247" t="s">
        <v>1228</v>
      </c>
      <c r="G165" s="245"/>
      <c r="H165" s="248">
        <v>30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219</v>
      </c>
      <c r="AU165" s="254" t="s">
        <v>89</v>
      </c>
      <c r="AV165" s="13" t="s">
        <v>89</v>
      </c>
      <c r="AW165" s="13" t="s">
        <v>36</v>
      </c>
      <c r="AX165" s="13" t="s">
        <v>79</v>
      </c>
      <c r="AY165" s="254" t="s">
        <v>194</v>
      </c>
    </row>
    <row r="166" s="14" customFormat="1">
      <c r="A166" s="14"/>
      <c r="B166" s="255"/>
      <c r="C166" s="256"/>
      <c r="D166" s="239" t="s">
        <v>219</v>
      </c>
      <c r="E166" s="257" t="s">
        <v>1</v>
      </c>
      <c r="F166" s="258" t="s">
        <v>221</v>
      </c>
      <c r="G166" s="256"/>
      <c r="H166" s="259">
        <v>43.25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219</v>
      </c>
      <c r="AU166" s="265" t="s">
        <v>89</v>
      </c>
      <c r="AV166" s="14" t="s">
        <v>222</v>
      </c>
      <c r="AW166" s="14" t="s">
        <v>36</v>
      </c>
      <c r="AX166" s="14" t="s">
        <v>87</v>
      </c>
      <c r="AY166" s="265" t="s">
        <v>194</v>
      </c>
    </row>
    <row r="167" s="2" customFormat="1" ht="49.05" customHeight="1">
      <c r="A167" s="38"/>
      <c r="B167" s="39"/>
      <c r="C167" s="226" t="s">
        <v>87</v>
      </c>
      <c r="D167" s="226" t="s">
        <v>197</v>
      </c>
      <c r="E167" s="227" t="s">
        <v>684</v>
      </c>
      <c r="F167" s="228" t="s">
        <v>685</v>
      </c>
      <c r="G167" s="229" t="s">
        <v>315</v>
      </c>
      <c r="H167" s="230">
        <v>53</v>
      </c>
      <c r="I167" s="231"/>
      <c r="J167" s="232">
        <f>ROUND(I167*H167,2)</f>
        <v>0</v>
      </c>
      <c r="K167" s="228" t="s">
        <v>306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0.15540000000000001</v>
      </c>
      <c r="R167" s="235">
        <f>Q167*H167</f>
        <v>8.2362000000000002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1229</v>
      </c>
    </row>
    <row r="168" s="13" customFormat="1">
      <c r="A168" s="13"/>
      <c r="B168" s="244"/>
      <c r="C168" s="245"/>
      <c r="D168" s="239" t="s">
        <v>219</v>
      </c>
      <c r="E168" s="246" t="s">
        <v>1</v>
      </c>
      <c r="F168" s="247" t="s">
        <v>1230</v>
      </c>
      <c r="G168" s="245"/>
      <c r="H168" s="248">
        <v>53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36</v>
      </c>
      <c r="AX168" s="13" t="s">
        <v>87</v>
      </c>
      <c r="AY168" s="254" t="s">
        <v>194</v>
      </c>
    </row>
    <row r="169" s="2" customFormat="1" ht="16.5" customHeight="1">
      <c r="A169" s="38"/>
      <c r="B169" s="39"/>
      <c r="C169" s="279" t="s">
        <v>89</v>
      </c>
      <c r="D169" s="279" t="s">
        <v>353</v>
      </c>
      <c r="E169" s="280" t="s">
        <v>691</v>
      </c>
      <c r="F169" s="281" t="s">
        <v>692</v>
      </c>
      <c r="G169" s="282" t="s">
        <v>315</v>
      </c>
      <c r="H169" s="283">
        <v>48.960000000000001</v>
      </c>
      <c r="I169" s="284"/>
      <c r="J169" s="285">
        <f>ROUND(I169*H169,2)</f>
        <v>0</v>
      </c>
      <c r="K169" s="281" t="s">
        <v>306</v>
      </c>
      <c r="L169" s="286"/>
      <c r="M169" s="287" t="s">
        <v>1</v>
      </c>
      <c r="N169" s="288" t="s">
        <v>44</v>
      </c>
      <c r="O169" s="91"/>
      <c r="P169" s="235">
        <f>O169*H169</f>
        <v>0</v>
      </c>
      <c r="Q169" s="235">
        <v>0.080000000000000002</v>
      </c>
      <c r="R169" s="235">
        <f>Q169*H169</f>
        <v>3.9168000000000003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245</v>
      </c>
      <c r="AT169" s="237" t="s">
        <v>353</v>
      </c>
      <c r="AU169" s="237" t="s">
        <v>89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1231</v>
      </c>
    </row>
    <row r="170" s="13" customFormat="1">
      <c r="A170" s="13"/>
      <c r="B170" s="244"/>
      <c r="C170" s="245"/>
      <c r="D170" s="239" t="s">
        <v>219</v>
      </c>
      <c r="E170" s="245"/>
      <c r="F170" s="247" t="s">
        <v>1232</v>
      </c>
      <c r="G170" s="245"/>
      <c r="H170" s="248">
        <v>48.960000000000001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219</v>
      </c>
      <c r="AU170" s="254" t="s">
        <v>89</v>
      </c>
      <c r="AV170" s="13" t="s">
        <v>89</v>
      </c>
      <c r="AW170" s="13" t="s">
        <v>4</v>
      </c>
      <c r="AX170" s="13" t="s">
        <v>87</v>
      </c>
      <c r="AY170" s="254" t="s">
        <v>194</v>
      </c>
    </row>
    <row r="171" s="2" customFormat="1" ht="21.75" customHeight="1">
      <c r="A171" s="38"/>
      <c r="B171" s="39"/>
      <c r="C171" s="279" t="s">
        <v>210</v>
      </c>
      <c r="D171" s="279" t="s">
        <v>353</v>
      </c>
      <c r="E171" s="280" t="s">
        <v>1233</v>
      </c>
      <c r="F171" s="281" t="s">
        <v>1234</v>
      </c>
      <c r="G171" s="282" t="s">
        <v>315</v>
      </c>
      <c r="H171" s="283">
        <v>3.0600000000000001</v>
      </c>
      <c r="I171" s="284"/>
      <c r="J171" s="285">
        <f>ROUND(I171*H171,2)</f>
        <v>0</v>
      </c>
      <c r="K171" s="281" t="s">
        <v>306</v>
      </c>
      <c r="L171" s="286"/>
      <c r="M171" s="287" t="s">
        <v>1</v>
      </c>
      <c r="N171" s="288" t="s">
        <v>44</v>
      </c>
      <c r="O171" s="91"/>
      <c r="P171" s="235">
        <f>O171*H171</f>
        <v>0</v>
      </c>
      <c r="Q171" s="235">
        <v>0.048399999999999999</v>
      </c>
      <c r="R171" s="235">
        <f>Q171*H171</f>
        <v>0.14810399999999999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245</v>
      </c>
      <c r="AT171" s="237" t="s">
        <v>353</v>
      </c>
      <c r="AU171" s="237" t="s">
        <v>89</v>
      </c>
      <c r="AY171" s="17" t="s">
        <v>194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87</v>
      </c>
      <c r="BK171" s="238">
        <f>ROUND(I171*H171,2)</f>
        <v>0</v>
      </c>
      <c r="BL171" s="17" t="s">
        <v>222</v>
      </c>
      <c r="BM171" s="237" t="s">
        <v>1235</v>
      </c>
    </row>
    <row r="172" s="13" customFormat="1">
      <c r="A172" s="13"/>
      <c r="B172" s="244"/>
      <c r="C172" s="245"/>
      <c r="D172" s="239" t="s">
        <v>219</v>
      </c>
      <c r="E172" s="245"/>
      <c r="F172" s="247" t="s">
        <v>1236</v>
      </c>
      <c r="G172" s="245"/>
      <c r="H172" s="248">
        <v>3.0600000000000001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4</v>
      </c>
      <c r="AX172" s="13" t="s">
        <v>87</v>
      </c>
      <c r="AY172" s="254" t="s">
        <v>194</v>
      </c>
    </row>
    <row r="173" s="2" customFormat="1" ht="24.15" customHeight="1">
      <c r="A173" s="38"/>
      <c r="B173" s="39"/>
      <c r="C173" s="279" t="s">
        <v>222</v>
      </c>
      <c r="D173" s="279" t="s">
        <v>353</v>
      </c>
      <c r="E173" s="280" t="s">
        <v>702</v>
      </c>
      <c r="F173" s="281" t="s">
        <v>703</v>
      </c>
      <c r="G173" s="282" t="s">
        <v>315</v>
      </c>
      <c r="H173" s="283">
        <v>2.04</v>
      </c>
      <c r="I173" s="284"/>
      <c r="J173" s="285">
        <f>ROUND(I173*H173,2)</f>
        <v>0</v>
      </c>
      <c r="K173" s="281" t="s">
        <v>306</v>
      </c>
      <c r="L173" s="286"/>
      <c r="M173" s="287" t="s">
        <v>1</v>
      </c>
      <c r="N173" s="288" t="s">
        <v>44</v>
      </c>
      <c r="O173" s="91"/>
      <c r="P173" s="235">
        <f>O173*H173</f>
        <v>0</v>
      </c>
      <c r="Q173" s="235">
        <v>0.065670000000000006</v>
      </c>
      <c r="R173" s="235">
        <f>Q173*H173</f>
        <v>0.13396680000000003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245</v>
      </c>
      <c r="AT173" s="237" t="s">
        <v>353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1237</v>
      </c>
    </row>
    <row r="174" s="13" customFormat="1">
      <c r="A174" s="13"/>
      <c r="B174" s="244"/>
      <c r="C174" s="245"/>
      <c r="D174" s="239" t="s">
        <v>219</v>
      </c>
      <c r="E174" s="245"/>
      <c r="F174" s="247" t="s">
        <v>1238</v>
      </c>
      <c r="G174" s="245"/>
      <c r="H174" s="248">
        <v>2.04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4</v>
      </c>
      <c r="AX174" s="13" t="s">
        <v>87</v>
      </c>
      <c r="AY174" s="254" t="s">
        <v>194</v>
      </c>
    </row>
    <row r="175" s="2" customFormat="1" ht="49.05" customHeight="1">
      <c r="A175" s="38"/>
      <c r="B175" s="39"/>
      <c r="C175" s="226" t="s">
        <v>193</v>
      </c>
      <c r="D175" s="226" t="s">
        <v>197</v>
      </c>
      <c r="E175" s="227" t="s">
        <v>515</v>
      </c>
      <c r="F175" s="228" t="s">
        <v>516</v>
      </c>
      <c r="G175" s="229" t="s">
        <v>315</v>
      </c>
      <c r="H175" s="230">
        <v>50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0.1295</v>
      </c>
      <c r="R175" s="235">
        <f>Q175*H175</f>
        <v>6.4750000000000005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1239</v>
      </c>
    </row>
    <row r="176" s="13" customFormat="1">
      <c r="A176" s="13"/>
      <c r="B176" s="244"/>
      <c r="C176" s="245"/>
      <c r="D176" s="239" t="s">
        <v>219</v>
      </c>
      <c r="E176" s="246" t="s">
        <v>1</v>
      </c>
      <c r="F176" s="247" t="s">
        <v>1240</v>
      </c>
      <c r="G176" s="245"/>
      <c r="H176" s="248">
        <v>50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219</v>
      </c>
      <c r="AU176" s="254" t="s">
        <v>89</v>
      </c>
      <c r="AV176" s="13" t="s">
        <v>89</v>
      </c>
      <c r="AW176" s="13" t="s">
        <v>36</v>
      </c>
      <c r="AX176" s="13" t="s">
        <v>87</v>
      </c>
      <c r="AY176" s="254" t="s">
        <v>194</v>
      </c>
    </row>
    <row r="177" s="2" customFormat="1" ht="16.5" customHeight="1">
      <c r="A177" s="38"/>
      <c r="B177" s="39"/>
      <c r="C177" s="279" t="s">
        <v>233</v>
      </c>
      <c r="D177" s="279" t="s">
        <v>353</v>
      </c>
      <c r="E177" s="280" t="s">
        <v>519</v>
      </c>
      <c r="F177" s="281" t="s">
        <v>520</v>
      </c>
      <c r="G177" s="282" t="s">
        <v>315</v>
      </c>
      <c r="H177" s="283">
        <v>51</v>
      </c>
      <c r="I177" s="284"/>
      <c r="J177" s="285">
        <f>ROUND(I177*H177,2)</f>
        <v>0</v>
      </c>
      <c r="K177" s="281" t="s">
        <v>306</v>
      </c>
      <c r="L177" s="286"/>
      <c r="M177" s="287" t="s">
        <v>1</v>
      </c>
      <c r="N177" s="288" t="s">
        <v>44</v>
      </c>
      <c r="O177" s="91"/>
      <c r="P177" s="235">
        <f>O177*H177</f>
        <v>0</v>
      </c>
      <c r="Q177" s="235">
        <v>0.044999999999999998</v>
      </c>
      <c r="R177" s="235">
        <f>Q177*H177</f>
        <v>2.2949999999999999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245</v>
      </c>
      <c r="AT177" s="237" t="s">
        <v>353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1241</v>
      </c>
    </row>
    <row r="178" s="13" customFormat="1">
      <c r="A178" s="13"/>
      <c r="B178" s="244"/>
      <c r="C178" s="245"/>
      <c r="D178" s="239" t="s">
        <v>219</v>
      </c>
      <c r="E178" s="245"/>
      <c r="F178" s="247" t="s">
        <v>1242</v>
      </c>
      <c r="G178" s="245"/>
      <c r="H178" s="248">
        <v>51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4</v>
      </c>
      <c r="AX178" s="13" t="s">
        <v>87</v>
      </c>
      <c r="AY178" s="254" t="s">
        <v>194</v>
      </c>
    </row>
    <row r="179" s="2" customFormat="1" ht="37.8" customHeight="1">
      <c r="A179" s="38"/>
      <c r="B179" s="39"/>
      <c r="C179" s="226" t="s">
        <v>238</v>
      </c>
      <c r="D179" s="226" t="s">
        <v>197</v>
      </c>
      <c r="E179" s="227" t="s">
        <v>1243</v>
      </c>
      <c r="F179" s="228" t="s">
        <v>1244</v>
      </c>
      <c r="G179" s="229" t="s">
        <v>315</v>
      </c>
      <c r="H179" s="230">
        <v>26</v>
      </c>
      <c r="I179" s="231"/>
      <c r="J179" s="232">
        <f>ROUND(I179*H179,2)</f>
        <v>0</v>
      </c>
      <c r="K179" s="228" t="s">
        <v>306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0.34612999999999999</v>
      </c>
      <c r="R179" s="235">
        <f>Q179*H179</f>
        <v>8.9993800000000004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222</v>
      </c>
      <c r="AT179" s="237" t="s">
        <v>197</v>
      </c>
      <c r="AU179" s="237" t="s">
        <v>89</v>
      </c>
      <c r="AY179" s="17" t="s">
        <v>194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87</v>
      </c>
      <c r="BK179" s="238">
        <f>ROUND(I179*H179,2)</f>
        <v>0</v>
      </c>
      <c r="BL179" s="17" t="s">
        <v>222</v>
      </c>
      <c r="BM179" s="237" t="s">
        <v>1245</v>
      </c>
    </row>
    <row r="180" s="13" customFormat="1">
      <c r="A180" s="13"/>
      <c r="B180" s="244"/>
      <c r="C180" s="245"/>
      <c r="D180" s="239" t="s">
        <v>219</v>
      </c>
      <c r="E180" s="246" t="s">
        <v>1</v>
      </c>
      <c r="F180" s="247" t="s">
        <v>1246</v>
      </c>
      <c r="G180" s="245"/>
      <c r="H180" s="248">
        <v>26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219</v>
      </c>
      <c r="AU180" s="254" t="s">
        <v>89</v>
      </c>
      <c r="AV180" s="13" t="s">
        <v>89</v>
      </c>
      <c r="AW180" s="13" t="s">
        <v>36</v>
      </c>
      <c r="AX180" s="13" t="s">
        <v>87</v>
      </c>
      <c r="AY180" s="254" t="s">
        <v>194</v>
      </c>
    </row>
    <row r="181" s="2" customFormat="1" ht="16.5" customHeight="1">
      <c r="A181" s="38"/>
      <c r="B181" s="39"/>
      <c r="C181" s="279" t="s">
        <v>245</v>
      </c>
      <c r="D181" s="279" t="s">
        <v>353</v>
      </c>
      <c r="E181" s="280" t="s">
        <v>1247</v>
      </c>
      <c r="F181" s="281" t="s">
        <v>1248</v>
      </c>
      <c r="G181" s="282" t="s">
        <v>315</v>
      </c>
      <c r="H181" s="283">
        <v>4.0800000000000001</v>
      </c>
      <c r="I181" s="284"/>
      <c r="J181" s="285">
        <f>ROUND(I181*H181,2)</f>
        <v>0</v>
      </c>
      <c r="K181" s="281" t="s">
        <v>306</v>
      </c>
      <c r="L181" s="286"/>
      <c r="M181" s="287" t="s">
        <v>1</v>
      </c>
      <c r="N181" s="288" t="s">
        <v>44</v>
      </c>
      <c r="O181" s="91"/>
      <c r="P181" s="235">
        <f>O181*H181</f>
        <v>0</v>
      </c>
      <c r="Q181" s="235">
        <v>0.14999999999999999</v>
      </c>
      <c r="R181" s="235">
        <f>Q181*H181</f>
        <v>0.61199999999999999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245</v>
      </c>
      <c r="AT181" s="237" t="s">
        <v>353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1249</v>
      </c>
    </row>
    <row r="182" s="13" customFormat="1">
      <c r="A182" s="13"/>
      <c r="B182" s="244"/>
      <c r="C182" s="245"/>
      <c r="D182" s="239" t="s">
        <v>219</v>
      </c>
      <c r="E182" s="245"/>
      <c r="F182" s="247" t="s">
        <v>1250</v>
      </c>
      <c r="G182" s="245"/>
      <c r="H182" s="248">
        <v>4.0800000000000001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4</v>
      </c>
      <c r="AX182" s="13" t="s">
        <v>87</v>
      </c>
      <c r="AY182" s="254" t="s">
        <v>194</v>
      </c>
    </row>
    <row r="183" s="2" customFormat="1" ht="16.5" customHeight="1">
      <c r="A183" s="38"/>
      <c r="B183" s="39"/>
      <c r="C183" s="279" t="s">
        <v>250</v>
      </c>
      <c r="D183" s="279" t="s">
        <v>353</v>
      </c>
      <c r="E183" s="280" t="s">
        <v>1251</v>
      </c>
      <c r="F183" s="281" t="s">
        <v>1252</v>
      </c>
      <c r="G183" s="282" t="s">
        <v>315</v>
      </c>
      <c r="H183" s="283">
        <v>22.440000000000001</v>
      </c>
      <c r="I183" s="284"/>
      <c r="J183" s="285">
        <f>ROUND(I183*H183,2)</f>
        <v>0</v>
      </c>
      <c r="K183" s="281" t="s">
        <v>306</v>
      </c>
      <c r="L183" s="286"/>
      <c r="M183" s="287" t="s">
        <v>1</v>
      </c>
      <c r="N183" s="288" t="s">
        <v>44</v>
      </c>
      <c r="O183" s="91"/>
      <c r="P183" s="235">
        <f>O183*H183</f>
        <v>0</v>
      </c>
      <c r="Q183" s="235">
        <v>0.22500000000000001</v>
      </c>
      <c r="R183" s="235">
        <f>Q183*H183</f>
        <v>5.0490000000000004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245</v>
      </c>
      <c r="AT183" s="237" t="s">
        <v>353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1253</v>
      </c>
    </row>
    <row r="184" s="13" customFormat="1">
      <c r="A184" s="13"/>
      <c r="B184" s="244"/>
      <c r="C184" s="245"/>
      <c r="D184" s="239" t="s">
        <v>219</v>
      </c>
      <c r="E184" s="245"/>
      <c r="F184" s="247" t="s">
        <v>1254</v>
      </c>
      <c r="G184" s="245"/>
      <c r="H184" s="248">
        <v>22.440000000000001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4</v>
      </c>
      <c r="AX184" s="13" t="s">
        <v>87</v>
      </c>
      <c r="AY184" s="254" t="s">
        <v>194</v>
      </c>
    </row>
    <row r="185" s="2" customFormat="1" ht="62.7" customHeight="1">
      <c r="A185" s="38"/>
      <c r="B185" s="39"/>
      <c r="C185" s="226" t="s">
        <v>8</v>
      </c>
      <c r="D185" s="226" t="s">
        <v>197</v>
      </c>
      <c r="E185" s="227" t="s">
        <v>1255</v>
      </c>
      <c r="F185" s="228" t="s">
        <v>1256</v>
      </c>
      <c r="G185" s="229" t="s">
        <v>315</v>
      </c>
      <c r="H185" s="230">
        <v>17</v>
      </c>
      <c r="I185" s="231"/>
      <c r="J185" s="232">
        <f>ROUND(I185*H185,2)</f>
        <v>0</v>
      </c>
      <c r="K185" s="228" t="s">
        <v>306</v>
      </c>
      <c r="L185" s="44"/>
      <c r="M185" s="233" t="s">
        <v>1</v>
      </c>
      <c r="N185" s="234" t="s">
        <v>44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0.17199999999999999</v>
      </c>
      <c r="T185" s="236">
        <f>S185*H185</f>
        <v>2.9239999999999999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222</v>
      </c>
      <c r="AT185" s="237" t="s">
        <v>197</v>
      </c>
      <c r="AU185" s="237" t="s">
        <v>89</v>
      </c>
      <c r="AY185" s="17" t="s">
        <v>194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87</v>
      </c>
      <c r="BK185" s="238">
        <f>ROUND(I185*H185,2)</f>
        <v>0</v>
      </c>
      <c r="BL185" s="17" t="s">
        <v>222</v>
      </c>
      <c r="BM185" s="237" t="s">
        <v>1257</v>
      </c>
    </row>
    <row r="186" s="13" customFormat="1">
      <c r="A186" s="13"/>
      <c r="B186" s="244"/>
      <c r="C186" s="245"/>
      <c r="D186" s="239" t="s">
        <v>219</v>
      </c>
      <c r="E186" s="246" t="s">
        <v>1</v>
      </c>
      <c r="F186" s="247" t="s">
        <v>1258</v>
      </c>
      <c r="G186" s="245"/>
      <c r="H186" s="248">
        <v>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219</v>
      </c>
      <c r="AU186" s="254" t="s">
        <v>89</v>
      </c>
      <c r="AV186" s="13" t="s">
        <v>89</v>
      </c>
      <c r="AW186" s="13" t="s">
        <v>36</v>
      </c>
      <c r="AX186" s="13" t="s">
        <v>87</v>
      </c>
      <c r="AY186" s="254" t="s">
        <v>194</v>
      </c>
    </row>
    <row r="187" s="2" customFormat="1" ht="55.5" customHeight="1">
      <c r="A187" s="38"/>
      <c r="B187" s="39"/>
      <c r="C187" s="226" t="s">
        <v>543</v>
      </c>
      <c r="D187" s="226" t="s">
        <v>197</v>
      </c>
      <c r="E187" s="227" t="s">
        <v>1259</v>
      </c>
      <c r="F187" s="228" t="s">
        <v>1260</v>
      </c>
      <c r="G187" s="229" t="s">
        <v>364</v>
      </c>
      <c r="H187" s="230">
        <v>1</v>
      </c>
      <c r="I187" s="231"/>
      <c r="J187" s="232">
        <f>ROUND(I187*H187,2)</f>
        <v>0</v>
      </c>
      <c r="K187" s="228" t="s">
        <v>306</v>
      </c>
      <c r="L187" s="44"/>
      <c r="M187" s="233" t="s">
        <v>1</v>
      </c>
      <c r="N187" s="234" t="s">
        <v>44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0.0040000000000000001</v>
      </c>
      <c r="T187" s="236">
        <f>S187*H187</f>
        <v>0.0040000000000000001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222</v>
      </c>
      <c r="AT187" s="237" t="s">
        <v>197</v>
      </c>
      <c r="AU187" s="237" t="s">
        <v>89</v>
      </c>
      <c r="AY187" s="17" t="s">
        <v>194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87</v>
      </c>
      <c r="BK187" s="238">
        <f>ROUND(I187*H187,2)</f>
        <v>0</v>
      </c>
      <c r="BL187" s="17" t="s">
        <v>222</v>
      </c>
      <c r="BM187" s="237" t="s">
        <v>1261</v>
      </c>
    </row>
    <row r="188" s="13" customFormat="1">
      <c r="A188" s="13"/>
      <c r="B188" s="244"/>
      <c r="C188" s="245"/>
      <c r="D188" s="239" t="s">
        <v>219</v>
      </c>
      <c r="E188" s="246" t="s">
        <v>1</v>
      </c>
      <c r="F188" s="247" t="s">
        <v>1262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219</v>
      </c>
      <c r="AU188" s="254" t="s">
        <v>89</v>
      </c>
      <c r="AV188" s="13" t="s">
        <v>89</v>
      </c>
      <c r="AW188" s="13" t="s">
        <v>36</v>
      </c>
      <c r="AX188" s="13" t="s">
        <v>87</v>
      </c>
      <c r="AY188" s="254" t="s">
        <v>194</v>
      </c>
    </row>
    <row r="189" s="12" customFormat="1" ht="22.8" customHeight="1">
      <c r="A189" s="12"/>
      <c r="B189" s="210"/>
      <c r="C189" s="211"/>
      <c r="D189" s="212" t="s">
        <v>78</v>
      </c>
      <c r="E189" s="224" t="s">
        <v>439</v>
      </c>
      <c r="F189" s="224" t="s">
        <v>440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87</v>
      </c>
      <c r="AT189" s="222" t="s">
        <v>78</v>
      </c>
      <c r="AU189" s="222" t="s">
        <v>87</v>
      </c>
      <c r="AY189" s="221" t="s">
        <v>194</v>
      </c>
      <c r="BK189" s="223">
        <f>BK190</f>
        <v>0</v>
      </c>
    </row>
    <row r="190" s="2" customFormat="1" ht="37.8" customHeight="1">
      <c r="A190" s="38"/>
      <c r="B190" s="39"/>
      <c r="C190" s="226" t="s">
        <v>7</v>
      </c>
      <c r="D190" s="226" t="s">
        <v>197</v>
      </c>
      <c r="E190" s="227" t="s">
        <v>442</v>
      </c>
      <c r="F190" s="228" t="s">
        <v>443</v>
      </c>
      <c r="G190" s="229" t="s">
        <v>339</v>
      </c>
      <c r="H190" s="230">
        <v>102.655</v>
      </c>
      <c r="I190" s="231"/>
      <c r="J190" s="232">
        <f>ROUND(I190*H190,2)</f>
        <v>0</v>
      </c>
      <c r="K190" s="228" t="s">
        <v>306</v>
      </c>
      <c r="L190" s="44"/>
      <c r="M190" s="289" t="s">
        <v>1</v>
      </c>
      <c r="N190" s="290" t="s">
        <v>44</v>
      </c>
      <c r="O190" s="291"/>
      <c r="P190" s="292">
        <f>O190*H190</f>
        <v>0</v>
      </c>
      <c r="Q190" s="292">
        <v>0</v>
      </c>
      <c r="R190" s="292">
        <f>Q190*H190</f>
        <v>0</v>
      </c>
      <c r="S190" s="292">
        <v>0</v>
      </c>
      <c r="T190" s="29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222</v>
      </c>
      <c r="AT190" s="237" t="s">
        <v>197</v>
      </c>
      <c r="AU190" s="237" t="s">
        <v>89</v>
      </c>
      <c r="AY190" s="17" t="s">
        <v>194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87</v>
      </c>
      <c r="BK190" s="238">
        <f>ROUND(I190*H190,2)</f>
        <v>0</v>
      </c>
      <c r="BL190" s="17" t="s">
        <v>222</v>
      </c>
      <c r="BM190" s="237" t="s">
        <v>1263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iTsyUcOh6cbhJipWIBksv+VpBTGCJUXAKtDvESaPrVtLIe3A9a4LGiERJCxaVHKMeanUdAngnghXrKzgRcDawQ==" hashValue="drC9n/AZ54fc6h1JJZmNDlKdDQ3G5255BgYnH/kId4vGJvo00f0GqY6IS6FqvaYQtKoO4bYPWAT13fKxAtpeEg==" algorithmName="SHA-512" password="CC35"/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1264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96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ROUND((SUM(BE121:BE143)),  2)</f>
        <v>0</v>
      </c>
      <c r="G33" s="38"/>
      <c r="H33" s="38"/>
      <c r="I33" s="164">
        <v>0.20999999999999999</v>
      </c>
      <c r="J33" s="163">
        <f>ROUND(((SUM(BE121:BE143))*I33),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ROUND((SUM(BF121:BF143)),  2)</f>
        <v>0</v>
      </c>
      <c r="G34" s="38"/>
      <c r="H34" s="38"/>
      <c r="I34" s="164">
        <v>0.14999999999999999</v>
      </c>
      <c r="J34" s="163">
        <f>ROUND(((SUM(BF121:BF143))*I34),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ROUND((SUM(BG121:BG143)),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ROUND((SUM(BH121:BH143)),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ROUND((SUM(BI121:BI143)),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104.0 - Chodník propojení do ul. Jasmínová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296</v>
      </c>
      <c r="E99" s="196"/>
      <c r="F99" s="196"/>
      <c r="G99" s="196"/>
      <c r="H99" s="196"/>
      <c r="I99" s="196"/>
      <c r="J99" s="197">
        <f>J128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297</v>
      </c>
      <c r="E100" s="196"/>
      <c r="F100" s="196"/>
      <c r="G100" s="196"/>
      <c r="H100" s="196"/>
      <c r="I100" s="196"/>
      <c r="J100" s="197">
        <f>J137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299</v>
      </c>
      <c r="E101" s="196"/>
      <c r="F101" s="196"/>
      <c r="G101" s="196"/>
      <c r="H101" s="196"/>
      <c r="I101" s="196"/>
      <c r="J101" s="197">
        <f>J142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178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Vodovod a kanalizace ul. Rantířovská, Jihlava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104.0 - Chodník propojení do ul. Jasmínová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Jihlava</v>
      </c>
      <c r="G115" s="40"/>
      <c r="H115" s="40"/>
      <c r="I115" s="32" t="s">
        <v>22</v>
      </c>
      <c r="J115" s="79" t="str">
        <f>IF(J12="","",J12)</f>
        <v>8. 11. 2023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Statutární město Jihlava</v>
      </c>
      <c r="G117" s="40"/>
      <c r="H117" s="40"/>
      <c r="I117" s="32" t="s">
        <v>32</v>
      </c>
      <c r="J117" s="36" t="str">
        <f>E21</f>
        <v>PROfi Jihlava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179</v>
      </c>
      <c r="D120" s="202" t="s">
        <v>64</v>
      </c>
      <c r="E120" s="202" t="s">
        <v>60</v>
      </c>
      <c r="F120" s="202" t="s">
        <v>61</v>
      </c>
      <c r="G120" s="202" t="s">
        <v>180</v>
      </c>
      <c r="H120" s="202" t="s">
        <v>181</v>
      </c>
      <c r="I120" s="202" t="s">
        <v>182</v>
      </c>
      <c r="J120" s="202" t="s">
        <v>169</v>
      </c>
      <c r="K120" s="203" t="s">
        <v>183</v>
      </c>
      <c r="L120" s="204"/>
      <c r="M120" s="100" t="s">
        <v>1</v>
      </c>
      <c r="N120" s="101" t="s">
        <v>43</v>
      </c>
      <c r="O120" s="101" t="s">
        <v>184</v>
      </c>
      <c r="P120" s="101" t="s">
        <v>185</v>
      </c>
      <c r="Q120" s="101" t="s">
        <v>186</v>
      </c>
      <c r="R120" s="101" t="s">
        <v>187</v>
      </c>
      <c r="S120" s="101" t="s">
        <v>188</v>
      </c>
      <c r="T120" s="102" t="s">
        <v>189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190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8.6057600000000001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171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78</v>
      </c>
      <c r="E122" s="213" t="s">
        <v>300</v>
      </c>
      <c r="F122" s="213" t="s">
        <v>301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P123+P128+P137+P142</f>
        <v>0</v>
      </c>
      <c r="Q122" s="218"/>
      <c r="R122" s="219">
        <f>R123+R128+R137+R142</f>
        <v>8.6057600000000001</v>
      </c>
      <c r="S122" s="218"/>
      <c r="T122" s="220">
        <f>T123+T128+T137+T142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87</v>
      </c>
      <c r="AT122" s="222" t="s">
        <v>78</v>
      </c>
      <c r="AU122" s="222" t="s">
        <v>79</v>
      </c>
      <c r="AY122" s="221" t="s">
        <v>194</v>
      </c>
      <c r="BK122" s="223">
        <f>BK123+BK128+BK137+BK142</f>
        <v>0</v>
      </c>
    </row>
    <row r="123" s="12" customFormat="1" ht="22.8" customHeight="1">
      <c r="A123" s="12"/>
      <c r="B123" s="210"/>
      <c r="C123" s="211"/>
      <c r="D123" s="212" t="s">
        <v>78</v>
      </c>
      <c r="E123" s="224" t="s">
        <v>87</v>
      </c>
      <c r="F123" s="224" t="s">
        <v>302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SUM(P124:P127)</f>
        <v>0</v>
      </c>
      <c r="Q123" s="218"/>
      <c r="R123" s="219">
        <f>SUM(R124:R127)</f>
        <v>0</v>
      </c>
      <c r="S123" s="218"/>
      <c r="T123" s="22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87</v>
      </c>
      <c r="AT123" s="222" t="s">
        <v>78</v>
      </c>
      <c r="AU123" s="222" t="s">
        <v>87</v>
      </c>
      <c r="AY123" s="221" t="s">
        <v>194</v>
      </c>
      <c r="BK123" s="223">
        <f>SUM(BK124:BK127)</f>
        <v>0</v>
      </c>
    </row>
    <row r="124" s="2" customFormat="1" ht="24.15" customHeight="1">
      <c r="A124" s="38"/>
      <c r="B124" s="39"/>
      <c r="C124" s="226" t="s">
        <v>261</v>
      </c>
      <c r="D124" s="226" t="s">
        <v>197</v>
      </c>
      <c r="E124" s="227" t="s">
        <v>1265</v>
      </c>
      <c r="F124" s="228" t="s">
        <v>1266</v>
      </c>
      <c r="G124" s="229" t="s">
        <v>322</v>
      </c>
      <c r="H124" s="230">
        <v>1.8</v>
      </c>
      <c r="I124" s="231"/>
      <c r="J124" s="232">
        <f>ROUND(I124*H124,2)</f>
        <v>0</v>
      </c>
      <c r="K124" s="228" t="s">
        <v>306</v>
      </c>
      <c r="L124" s="44"/>
      <c r="M124" s="233" t="s">
        <v>1</v>
      </c>
      <c r="N124" s="234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222</v>
      </c>
      <c r="AT124" s="237" t="s">
        <v>197</v>
      </c>
      <c r="AU124" s="237" t="s">
        <v>89</v>
      </c>
      <c r="AY124" s="17" t="s">
        <v>194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87</v>
      </c>
      <c r="BK124" s="238">
        <f>ROUND(I124*H124,2)</f>
        <v>0</v>
      </c>
      <c r="BL124" s="17" t="s">
        <v>222</v>
      </c>
      <c r="BM124" s="237" t="s">
        <v>1267</v>
      </c>
    </row>
    <row r="125" s="13" customFormat="1">
      <c r="A125" s="13"/>
      <c r="B125" s="244"/>
      <c r="C125" s="245"/>
      <c r="D125" s="239" t="s">
        <v>219</v>
      </c>
      <c r="E125" s="246" t="s">
        <v>1</v>
      </c>
      <c r="F125" s="247" t="s">
        <v>1268</v>
      </c>
      <c r="G125" s="245"/>
      <c r="H125" s="248">
        <v>1.8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219</v>
      </c>
      <c r="AU125" s="254" t="s">
        <v>89</v>
      </c>
      <c r="AV125" s="13" t="s">
        <v>89</v>
      </c>
      <c r="AW125" s="13" t="s">
        <v>36</v>
      </c>
      <c r="AX125" s="13" t="s">
        <v>87</v>
      </c>
      <c r="AY125" s="254" t="s">
        <v>194</v>
      </c>
    </row>
    <row r="126" s="2" customFormat="1" ht="33" customHeight="1">
      <c r="A126" s="38"/>
      <c r="B126" s="39"/>
      <c r="C126" s="226" t="s">
        <v>87</v>
      </c>
      <c r="D126" s="226" t="s">
        <v>197</v>
      </c>
      <c r="E126" s="227" t="s">
        <v>359</v>
      </c>
      <c r="F126" s="228" t="s">
        <v>360</v>
      </c>
      <c r="G126" s="229" t="s">
        <v>305</v>
      </c>
      <c r="H126" s="230">
        <v>9</v>
      </c>
      <c r="I126" s="231"/>
      <c r="J126" s="232">
        <f>ROUND(I126*H126,2)</f>
        <v>0</v>
      </c>
      <c r="K126" s="228" t="s">
        <v>306</v>
      </c>
      <c r="L126" s="44"/>
      <c r="M126" s="233" t="s">
        <v>1</v>
      </c>
      <c r="N126" s="234" t="s">
        <v>44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222</v>
      </c>
      <c r="AT126" s="237" t="s">
        <v>197</v>
      </c>
      <c r="AU126" s="237" t="s">
        <v>89</v>
      </c>
      <c r="AY126" s="17" t="s">
        <v>194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87</v>
      </c>
      <c r="BK126" s="238">
        <f>ROUND(I126*H126,2)</f>
        <v>0</v>
      </c>
      <c r="BL126" s="17" t="s">
        <v>222</v>
      </c>
      <c r="BM126" s="237" t="s">
        <v>1269</v>
      </c>
    </row>
    <row r="127" s="13" customFormat="1">
      <c r="A127" s="13"/>
      <c r="B127" s="244"/>
      <c r="C127" s="245"/>
      <c r="D127" s="239" t="s">
        <v>219</v>
      </c>
      <c r="E127" s="246" t="s">
        <v>1</v>
      </c>
      <c r="F127" s="247" t="s">
        <v>250</v>
      </c>
      <c r="G127" s="245"/>
      <c r="H127" s="248">
        <v>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219</v>
      </c>
      <c r="AU127" s="254" t="s">
        <v>89</v>
      </c>
      <c r="AV127" s="13" t="s">
        <v>89</v>
      </c>
      <c r="AW127" s="13" t="s">
        <v>36</v>
      </c>
      <c r="AX127" s="13" t="s">
        <v>87</v>
      </c>
      <c r="AY127" s="254" t="s">
        <v>194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193</v>
      </c>
      <c r="F128" s="224" t="s">
        <v>377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SUM(P129:P136)</f>
        <v>0</v>
      </c>
      <c r="Q128" s="218"/>
      <c r="R128" s="219">
        <f>SUM(R129:R136)</f>
        <v>6.3255600000000003</v>
      </c>
      <c r="S128" s="218"/>
      <c r="T128" s="22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87</v>
      </c>
      <c r="AY128" s="221" t="s">
        <v>194</v>
      </c>
      <c r="BK128" s="223">
        <f>SUM(BK129:BK136)</f>
        <v>0</v>
      </c>
    </row>
    <row r="129" s="2" customFormat="1" ht="33" customHeight="1">
      <c r="A129" s="38"/>
      <c r="B129" s="39"/>
      <c r="C129" s="226" t="s">
        <v>89</v>
      </c>
      <c r="D129" s="226" t="s">
        <v>197</v>
      </c>
      <c r="E129" s="227" t="s">
        <v>379</v>
      </c>
      <c r="F129" s="228" t="s">
        <v>380</v>
      </c>
      <c r="G129" s="229" t="s">
        <v>305</v>
      </c>
      <c r="H129" s="230">
        <v>18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0.23999999999999999</v>
      </c>
      <c r="R129" s="235">
        <f>Q129*H129</f>
        <v>4.3200000000000003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1270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1271</v>
      </c>
      <c r="G130" s="245"/>
      <c r="H130" s="248">
        <v>18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87</v>
      </c>
      <c r="AY130" s="254" t="s">
        <v>194</v>
      </c>
    </row>
    <row r="131" s="2" customFormat="1" ht="78" customHeight="1">
      <c r="A131" s="38"/>
      <c r="B131" s="39"/>
      <c r="C131" s="226" t="s">
        <v>210</v>
      </c>
      <c r="D131" s="226" t="s">
        <v>197</v>
      </c>
      <c r="E131" s="227" t="s">
        <v>384</v>
      </c>
      <c r="F131" s="228" t="s">
        <v>385</v>
      </c>
      <c r="G131" s="229" t="s">
        <v>305</v>
      </c>
      <c r="H131" s="230">
        <v>9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0.089219999999999994</v>
      </c>
      <c r="R131" s="235">
        <f>Q131*H131</f>
        <v>0.80297999999999992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1272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1273</v>
      </c>
      <c r="G132" s="245"/>
      <c r="H132" s="248">
        <v>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79</v>
      </c>
      <c r="AY132" s="254" t="s">
        <v>194</v>
      </c>
    </row>
    <row r="133" s="14" customFormat="1">
      <c r="A133" s="14"/>
      <c r="B133" s="255"/>
      <c r="C133" s="256"/>
      <c r="D133" s="239" t="s">
        <v>219</v>
      </c>
      <c r="E133" s="257" t="s">
        <v>1</v>
      </c>
      <c r="F133" s="258" t="s">
        <v>221</v>
      </c>
      <c r="G133" s="256"/>
      <c r="H133" s="259">
        <v>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219</v>
      </c>
      <c r="AU133" s="265" t="s">
        <v>89</v>
      </c>
      <c r="AV133" s="14" t="s">
        <v>222</v>
      </c>
      <c r="AW133" s="14" t="s">
        <v>36</v>
      </c>
      <c r="AX133" s="14" t="s">
        <v>87</v>
      </c>
      <c r="AY133" s="265" t="s">
        <v>194</v>
      </c>
    </row>
    <row r="134" s="2" customFormat="1" ht="21.75" customHeight="1">
      <c r="A134" s="38"/>
      <c r="B134" s="39"/>
      <c r="C134" s="279" t="s">
        <v>222</v>
      </c>
      <c r="D134" s="279" t="s">
        <v>353</v>
      </c>
      <c r="E134" s="280" t="s">
        <v>390</v>
      </c>
      <c r="F134" s="281" t="s">
        <v>391</v>
      </c>
      <c r="G134" s="282" t="s">
        <v>305</v>
      </c>
      <c r="H134" s="283">
        <v>9.1799999999999997</v>
      </c>
      <c r="I134" s="284"/>
      <c r="J134" s="285">
        <f>ROUND(I134*H134,2)</f>
        <v>0</v>
      </c>
      <c r="K134" s="281" t="s">
        <v>306</v>
      </c>
      <c r="L134" s="286"/>
      <c r="M134" s="287" t="s">
        <v>1</v>
      </c>
      <c r="N134" s="288" t="s">
        <v>44</v>
      </c>
      <c r="O134" s="91"/>
      <c r="P134" s="235">
        <f>O134*H134</f>
        <v>0</v>
      </c>
      <c r="Q134" s="235">
        <v>0.13100000000000001</v>
      </c>
      <c r="R134" s="235">
        <f>Q134*H134</f>
        <v>1.20258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245</v>
      </c>
      <c r="AT134" s="237" t="s">
        <v>353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1274</v>
      </c>
    </row>
    <row r="135" s="2" customFormat="1">
      <c r="A135" s="38"/>
      <c r="B135" s="39"/>
      <c r="C135" s="40"/>
      <c r="D135" s="239" t="s">
        <v>204</v>
      </c>
      <c r="E135" s="40"/>
      <c r="F135" s="240" t="s">
        <v>393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204</v>
      </c>
      <c r="AU135" s="17" t="s">
        <v>89</v>
      </c>
    </row>
    <row r="136" s="13" customFormat="1">
      <c r="A136" s="13"/>
      <c r="B136" s="244"/>
      <c r="C136" s="245"/>
      <c r="D136" s="239" t="s">
        <v>219</v>
      </c>
      <c r="E136" s="245"/>
      <c r="F136" s="247" t="s">
        <v>1275</v>
      </c>
      <c r="G136" s="245"/>
      <c r="H136" s="248">
        <v>9.1799999999999997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4</v>
      </c>
      <c r="AX136" s="13" t="s">
        <v>87</v>
      </c>
      <c r="AY136" s="254" t="s">
        <v>194</v>
      </c>
    </row>
    <row r="137" s="12" customFormat="1" ht="22.8" customHeight="1">
      <c r="A137" s="12"/>
      <c r="B137" s="210"/>
      <c r="C137" s="211"/>
      <c r="D137" s="212" t="s">
        <v>78</v>
      </c>
      <c r="E137" s="224" t="s">
        <v>250</v>
      </c>
      <c r="F137" s="224" t="s">
        <v>399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SUM(P138:P141)</f>
        <v>0</v>
      </c>
      <c r="Q137" s="218"/>
      <c r="R137" s="219">
        <f>SUM(R138:R141)</f>
        <v>2.2801999999999998</v>
      </c>
      <c r="S137" s="218"/>
      <c r="T137" s="22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87</v>
      </c>
      <c r="AT137" s="222" t="s">
        <v>78</v>
      </c>
      <c r="AU137" s="222" t="s">
        <v>87</v>
      </c>
      <c r="AY137" s="221" t="s">
        <v>194</v>
      </c>
      <c r="BK137" s="223">
        <f>SUM(BK138:BK141)</f>
        <v>0</v>
      </c>
    </row>
    <row r="138" s="2" customFormat="1" ht="49.05" customHeight="1">
      <c r="A138" s="38"/>
      <c r="B138" s="39"/>
      <c r="C138" s="226" t="s">
        <v>238</v>
      </c>
      <c r="D138" s="226" t="s">
        <v>197</v>
      </c>
      <c r="E138" s="227" t="s">
        <v>515</v>
      </c>
      <c r="F138" s="228" t="s">
        <v>516</v>
      </c>
      <c r="G138" s="229" t="s">
        <v>315</v>
      </c>
      <c r="H138" s="230">
        <v>13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0.1295</v>
      </c>
      <c r="R138" s="235">
        <f>Q138*H138</f>
        <v>1.6835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1276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215</v>
      </c>
      <c r="G139" s="245"/>
      <c r="H139" s="248">
        <v>13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87</v>
      </c>
      <c r="AY139" s="254" t="s">
        <v>194</v>
      </c>
    </row>
    <row r="140" s="2" customFormat="1" ht="16.5" customHeight="1">
      <c r="A140" s="38"/>
      <c r="B140" s="39"/>
      <c r="C140" s="279" t="s">
        <v>245</v>
      </c>
      <c r="D140" s="279" t="s">
        <v>353</v>
      </c>
      <c r="E140" s="280" t="s">
        <v>519</v>
      </c>
      <c r="F140" s="281" t="s">
        <v>520</v>
      </c>
      <c r="G140" s="282" t="s">
        <v>315</v>
      </c>
      <c r="H140" s="283">
        <v>13.26</v>
      </c>
      <c r="I140" s="284"/>
      <c r="J140" s="285">
        <f>ROUND(I140*H140,2)</f>
        <v>0</v>
      </c>
      <c r="K140" s="281" t="s">
        <v>306</v>
      </c>
      <c r="L140" s="286"/>
      <c r="M140" s="287" t="s">
        <v>1</v>
      </c>
      <c r="N140" s="288" t="s">
        <v>44</v>
      </c>
      <c r="O140" s="91"/>
      <c r="P140" s="235">
        <f>O140*H140</f>
        <v>0</v>
      </c>
      <c r="Q140" s="235">
        <v>0.044999999999999998</v>
      </c>
      <c r="R140" s="235">
        <f>Q140*H140</f>
        <v>0.59670000000000001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245</v>
      </c>
      <c r="AT140" s="237" t="s">
        <v>353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1277</v>
      </c>
    </row>
    <row r="141" s="13" customFormat="1">
      <c r="A141" s="13"/>
      <c r="B141" s="244"/>
      <c r="C141" s="245"/>
      <c r="D141" s="239" t="s">
        <v>219</v>
      </c>
      <c r="E141" s="245"/>
      <c r="F141" s="247" t="s">
        <v>1023</v>
      </c>
      <c r="G141" s="245"/>
      <c r="H141" s="248">
        <v>13.26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4</v>
      </c>
      <c r="AX141" s="13" t="s">
        <v>87</v>
      </c>
      <c r="AY141" s="254" t="s">
        <v>194</v>
      </c>
    </row>
    <row r="142" s="12" customFormat="1" ht="22.8" customHeight="1">
      <c r="A142" s="12"/>
      <c r="B142" s="210"/>
      <c r="C142" s="211"/>
      <c r="D142" s="212" t="s">
        <v>78</v>
      </c>
      <c r="E142" s="224" t="s">
        <v>439</v>
      </c>
      <c r="F142" s="224" t="s">
        <v>440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87</v>
      </c>
      <c r="AT142" s="222" t="s">
        <v>78</v>
      </c>
      <c r="AU142" s="222" t="s">
        <v>87</v>
      </c>
      <c r="AY142" s="221" t="s">
        <v>194</v>
      </c>
      <c r="BK142" s="223">
        <f>BK143</f>
        <v>0</v>
      </c>
    </row>
    <row r="143" s="2" customFormat="1" ht="37.8" customHeight="1">
      <c r="A143" s="38"/>
      <c r="B143" s="39"/>
      <c r="C143" s="226" t="s">
        <v>250</v>
      </c>
      <c r="D143" s="226" t="s">
        <v>197</v>
      </c>
      <c r="E143" s="227" t="s">
        <v>442</v>
      </c>
      <c r="F143" s="228" t="s">
        <v>443</v>
      </c>
      <c r="G143" s="229" t="s">
        <v>339</v>
      </c>
      <c r="H143" s="230">
        <v>8.6059999999999999</v>
      </c>
      <c r="I143" s="231"/>
      <c r="J143" s="232">
        <f>ROUND(I143*H143,2)</f>
        <v>0</v>
      </c>
      <c r="K143" s="228" t="s">
        <v>306</v>
      </c>
      <c r="L143" s="44"/>
      <c r="M143" s="289" t="s">
        <v>1</v>
      </c>
      <c r="N143" s="290" t="s">
        <v>44</v>
      </c>
      <c r="O143" s="291"/>
      <c r="P143" s="292">
        <f>O143*H143</f>
        <v>0</v>
      </c>
      <c r="Q143" s="292">
        <v>0</v>
      </c>
      <c r="R143" s="292">
        <f>Q143*H143</f>
        <v>0</v>
      </c>
      <c r="S143" s="292">
        <v>0</v>
      </c>
      <c r="T143" s="29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1278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gGReblsRsnrH7H603S5rGtPmYati2pBzl6K66HMH9wGHgyXJ3xoRSpiSGpMmcrVdHK3/jWPu1fSMu0GaHgnvKQ==" hashValue="14uud8pY+O8wHnlzHrfLScqRPCUsoYj3Y2SHB4UZELTQ+0Q09MuOafw+ZlHV8BNAAODIicMiKnZI/2SpBwpbSw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1279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1280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1281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ROUND((SUM(BE122:BE173)),  2)</f>
        <v>0</v>
      </c>
      <c r="G33" s="38"/>
      <c r="H33" s="38"/>
      <c r="I33" s="164">
        <v>0.20999999999999999</v>
      </c>
      <c r="J33" s="163">
        <f>ROUND(((SUM(BE122:BE173))*I33),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ROUND((SUM(BF122:BF173)),  2)</f>
        <v>0</v>
      </c>
      <c r="G34" s="38"/>
      <c r="H34" s="38"/>
      <c r="I34" s="164">
        <v>0.14999999999999999</v>
      </c>
      <c r="J34" s="163">
        <f>ROUND(((SUM(BF122:BF173))*I34),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ROUND((SUM(BG122:BG173)),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ROUND((SUM(BH122:BH173)),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ROUND((SUM(BI122:BI173)),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104.1 - Nasvětlení přechodu zastávka VDV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1282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88"/>
      <c r="C98" s="189"/>
      <c r="D98" s="190" t="s">
        <v>1283</v>
      </c>
      <c r="E98" s="191"/>
      <c r="F98" s="191"/>
      <c r="G98" s="191"/>
      <c r="H98" s="191"/>
      <c r="I98" s="191"/>
      <c r="J98" s="192">
        <f>J152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88"/>
      <c r="C99" s="189"/>
      <c r="D99" s="190" t="s">
        <v>1284</v>
      </c>
      <c r="E99" s="191"/>
      <c r="F99" s="191"/>
      <c r="G99" s="191"/>
      <c r="H99" s="191"/>
      <c r="I99" s="191"/>
      <c r="J99" s="192">
        <f>J153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8"/>
      <c r="C100" s="189"/>
      <c r="D100" s="190" t="s">
        <v>1285</v>
      </c>
      <c r="E100" s="191"/>
      <c r="F100" s="191"/>
      <c r="G100" s="191"/>
      <c r="H100" s="191"/>
      <c r="I100" s="191"/>
      <c r="J100" s="192">
        <f>J170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8"/>
      <c r="C101" s="189"/>
      <c r="D101" s="190" t="s">
        <v>294</v>
      </c>
      <c r="E101" s="191"/>
      <c r="F101" s="191"/>
      <c r="G101" s="191"/>
      <c r="H101" s="191"/>
      <c r="I101" s="191"/>
      <c r="J101" s="192">
        <f>J171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4"/>
      <c r="C102" s="133"/>
      <c r="D102" s="195" t="s">
        <v>295</v>
      </c>
      <c r="E102" s="196"/>
      <c r="F102" s="196"/>
      <c r="G102" s="196"/>
      <c r="H102" s="196"/>
      <c r="I102" s="196"/>
      <c r="J102" s="197">
        <f>J172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178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Vodovod a kanalizace ul. Rantířovská, Jihlava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104.1 - Nasvětlení přechodu zastávka VDV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8. 11. 2023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Jihlava</v>
      </c>
      <c r="G118" s="40"/>
      <c r="H118" s="40"/>
      <c r="I118" s="32" t="s">
        <v>32</v>
      </c>
      <c r="J118" s="36" t="str">
        <f>E21</f>
        <v>PROfi Jihlava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PROfi Jihlava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179</v>
      </c>
      <c r="D121" s="202" t="s">
        <v>64</v>
      </c>
      <c r="E121" s="202" t="s">
        <v>60</v>
      </c>
      <c r="F121" s="202" t="s">
        <v>61</v>
      </c>
      <c r="G121" s="202" t="s">
        <v>180</v>
      </c>
      <c r="H121" s="202" t="s">
        <v>181</v>
      </c>
      <c r="I121" s="202" t="s">
        <v>182</v>
      </c>
      <c r="J121" s="202" t="s">
        <v>169</v>
      </c>
      <c r="K121" s="203" t="s">
        <v>183</v>
      </c>
      <c r="L121" s="204"/>
      <c r="M121" s="100" t="s">
        <v>1</v>
      </c>
      <c r="N121" s="101" t="s">
        <v>43</v>
      </c>
      <c r="O121" s="101" t="s">
        <v>184</v>
      </c>
      <c r="P121" s="101" t="s">
        <v>185</v>
      </c>
      <c r="Q121" s="101" t="s">
        <v>186</v>
      </c>
      <c r="R121" s="101" t="s">
        <v>187</v>
      </c>
      <c r="S121" s="101" t="s">
        <v>188</v>
      </c>
      <c r="T121" s="102" t="s">
        <v>189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190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P123+P152+P153+P170+P171</f>
        <v>0</v>
      </c>
      <c r="Q122" s="104"/>
      <c r="R122" s="207">
        <f>R123+R152+R153+R170+R171</f>
        <v>0</v>
      </c>
      <c r="S122" s="104"/>
      <c r="T122" s="208">
        <f>T123+T152+T153+T170+T171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171</v>
      </c>
      <c r="BK122" s="209">
        <f>BK123+BK152+BK153+BK170+BK171</f>
        <v>0</v>
      </c>
    </row>
    <row r="123" s="12" customFormat="1" ht="25.92" customHeight="1">
      <c r="A123" s="12"/>
      <c r="B123" s="210"/>
      <c r="C123" s="211"/>
      <c r="D123" s="212" t="s">
        <v>78</v>
      </c>
      <c r="E123" s="213" t="s">
        <v>1286</v>
      </c>
      <c r="F123" s="213" t="s">
        <v>1287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SUM(P124:P151)</f>
        <v>0</v>
      </c>
      <c r="Q123" s="218"/>
      <c r="R123" s="219">
        <f>SUM(R124:R151)</f>
        <v>0</v>
      </c>
      <c r="S123" s="218"/>
      <c r="T123" s="220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87</v>
      </c>
      <c r="AT123" s="222" t="s">
        <v>78</v>
      </c>
      <c r="AU123" s="222" t="s">
        <v>79</v>
      </c>
      <c r="AY123" s="221" t="s">
        <v>194</v>
      </c>
      <c r="BK123" s="223">
        <f>SUM(BK124:BK151)</f>
        <v>0</v>
      </c>
    </row>
    <row r="124" s="2" customFormat="1" ht="16.5" customHeight="1">
      <c r="A124" s="38"/>
      <c r="B124" s="39"/>
      <c r="C124" s="279" t="s">
        <v>87</v>
      </c>
      <c r="D124" s="279" t="s">
        <v>353</v>
      </c>
      <c r="E124" s="280" t="s">
        <v>1288</v>
      </c>
      <c r="F124" s="281" t="s">
        <v>1289</v>
      </c>
      <c r="G124" s="282" t="s">
        <v>315</v>
      </c>
      <c r="H124" s="283">
        <v>47</v>
      </c>
      <c r="I124" s="284"/>
      <c r="J124" s="285">
        <f>ROUND(I124*H124,2)</f>
        <v>0</v>
      </c>
      <c r="K124" s="281" t="s">
        <v>1</v>
      </c>
      <c r="L124" s="286"/>
      <c r="M124" s="287" t="s">
        <v>1</v>
      </c>
      <c r="N124" s="288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245</v>
      </c>
      <c r="AT124" s="237" t="s">
        <v>353</v>
      </c>
      <c r="AU124" s="237" t="s">
        <v>87</v>
      </c>
      <c r="AY124" s="17" t="s">
        <v>194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87</v>
      </c>
      <c r="BK124" s="238">
        <f>ROUND(I124*H124,2)</f>
        <v>0</v>
      </c>
      <c r="BL124" s="17" t="s">
        <v>222</v>
      </c>
      <c r="BM124" s="237" t="s">
        <v>89</v>
      </c>
    </row>
    <row r="125" s="2" customFormat="1" ht="16.5" customHeight="1">
      <c r="A125" s="38"/>
      <c r="B125" s="39"/>
      <c r="C125" s="279" t="s">
        <v>89</v>
      </c>
      <c r="D125" s="279" t="s">
        <v>353</v>
      </c>
      <c r="E125" s="280" t="s">
        <v>1290</v>
      </c>
      <c r="F125" s="281" t="s">
        <v>1291</v>
      </c>
      <c r="G125" s="282" t="s">
        <v>315</v>
      </c>
      <c r="H125" s="283">
        <v>19</v>
      </c>
      <c r="I125" s="284"/>
      <c r="J125" s="285">
        <f>ROUND(I125*H125,2)</f>
        <v>0</v>
      </c>
      <c r="K125" s="281" t="s">
        <v>1</v>
      </c>
      <c r="L125" s="286"/>
      <c r="M125" s="287" t="s">
        <v>1</v>
      </c>
      <c r="N125" s="288" t="s">
        <v>44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245</v>
      </c>
      <c r="AT125" s="237" t="s">
        <v>353</v>
      </c>
      <c r="AU125" s="237" t="s">
        <v>87</v>
      </c>
      <c r="AY125" s="17" t="s">
        <v>194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87</v>
      </c>
      <c r="BK125" s="238">
        <f>ROUND(I125*H125,2)</f>
        <v>0</v>
      </c>
      <c r="BL125" s="17" t="s">
        <v>222</v>
      </c>
      <c r="BM125" s="237" t="s">
        <v>222</v>
      </c>
    </row>
    <row r="126" s="2" customFormat="1" ht="16.5" customHeight="1">
      <c r="A126" s="38"/>
      <c r="B126" s="39"/>
      <c r="C126" s="279" t="s">
        <v>210</v>
      </c>
      <c r="D126" s="279" t="s">
        <v>353</v>
      </c>
      <c r="E126" s="280" t="s">
        <v>1292</v>
      </c>
      <c r="F126" s="281" t="s">
        <v>1293</v>
      </c>
      <c r="G126" s="282" t="s">
        <v>1294</v>
      </c>
      <c r="H126" s="283">
        <v>4</v>
      </c>
      <c r="I126" s="284"/>
      <c r="J126" s="285">
        <f>ROUND(I126*H126,2)</f>
        <v>0</v>
      </c>
      <c r="K126" s="281" t="s">
        <v>1</v>
      </c>
      <c r="L126" s="286"/>
      <c r="M126" s="287" t="s">
        <v>1</v>
      </c>
      <c r="N126" s="288" t="s">
        <v>44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245</v>
      </c>
      <c r="AT126" s="237" t="s">
        <v>353</v>
      </c>
      <c r="AU126" s="237" t="s">
        <v>87</v>
      </c>
      <c r="AY126" s="17" t="s">
        <v>194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87</v>
      </c>
      <c r="BK126" s="238">
        <f>ROUND(I126*H126,2)</f>
        <v>0</v>
      </c>
      <c r="BL126" s="17" t="s">
        <v>222</v>
      </c>
      <c r="BM126" s="237" t="s">
        <v>233</v>
      </c>
    </row>
    <row r="127" s="2" customFormat="1" ht="24.15" customHeight="1">
      <c r="A127" s="38"/>
      <c r="B127" s="39"/>
      <c r="C127" s="279" t="s">
        <v>222</v>
      </c>
      <c r="D127" s="279" t="s">
        <v>353</v>
      </c>
      <c r="E127" s="280" t="s">
        <v>1295</v>
      </c>
      <c r="F127" s="281" t="s">
        <v>1296</v>
      </c>
      <c r="G127" s="282" t="s">
        <v>1294</v>
      </c>
      <c r="H127" s="283">
        <v>2</v>
      </c>
      <c r="I127" s="284"/>
      <c r="J127" s="285">
        <f>ROUND(I127*H127,2)</f>
        <v>0</v>
      </c>
      <c r="K127" s="281" t="s">
        <v>1</v>
      </c>
      <c r="L127" s="286"/>
      <c r="M127" s="287" t="s">
        <v>1</v>
      </c>
      <c r="N127" s="288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245</v>
      </c>
      <c r="AT127" s="237" t="s">
        <v>353</v>
      </c>
      <c r="AU127" s="237" t="s">
        <v>87</v>
      </c>
      <c r="AY127" s="17" t="s">
        <v>194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87</v>
      </c>
      <c r="BK127" s="238">
        <f>ROUND(I127*H127,2)</f>
        <v>0</v>
      </c>
      <c r="BL127" s="17" t="s">
        <v>222</v>
      </c>
      <c r="BM127" s="237" t="s">
        <v>245</v>
      </c>
    </row>
    <row r="128" s="2" customFormat="1" ht="16.5" customHeight="1">
      <c r="A128" s="38"/>
      <c r="B128" s="39"/>
      <c r="C128" s="279" t="s">
        <v>193</v>
      </c>
      <c r="D128" s="279" t="s">
        <v>353</v>
      </c>
      <c r="E128" s="280" t="s">
        <v>1297</v>
      </c>
      <c r="F128" s="281" t="s">
        <v>1298</v>
      </c>
      <c r="G128" s="282" t="s">
        <v>1294</v>
      </c>
      <c r="H128" s="283">
        <v>2</v>
      </c>
      <c r="I128" s="284"/>
      <c r="J128" s="285">
        <f>ROUND(I128*H128,2)</f>
        <v>0</v>
      </c>
      <c r="K128" s="281" t="s">
        <v>1</v>
      </c>
      <c r="L128" s="286"/>
      <c r="M128" s="287" t="s">
        <v>1</v>
      </c>
      <c r="N128" s="288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245</v>
      </c>
      <c r="AT128" s="237" t="s">
        <v>353</v>
      </c>
      <c r="AU128" s="237" t="s">
        <v>87</v>
      </c>
      <c r="AY128" s="17" t="s">
        <v>194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87</v>
      </c>
      <c r="BK128" s="238">
        <f>ROUND(I128*H128,2)</f>
        <v>0</v>
      </c>
      <c r="BL128" s="17" t="s">
        <v>222</v>
      </c>
      <c r="BM128" s="237" t="s">
        <v>261</v>
      </c>
    </row>
    <row r="129" s="2" customFormat="1" ht="66.75" customHeight="1">
      <c r="A129" s="38"/>
      <c r="B129" s="39"/>
      <c r="C129" s="279" t="s">
        <v>233</v>
      </c>
      <c r="D129" s="279" t="s">
        <v>353</v>
      </c>
      <c r="E129" s="280" t="s">
        <v>1299</v>
      </c>
      <c r="F129" s="281" t="s">
        <v>1300</v>
      </c>
      <c r="G129" s="282" t="s">
        <v>1294</v>
      </c>
      <c r="H129" s="283">
        <v>2</v>
      </c>
      <c r="I129" s="284"/>
      <c r="J129" s="285">
        <f>ROUND(I129*H129,2)</f>
        <v>0</v>
      </c>
      <c r="K129" s="281" t="s">
        <v>1</v>
      </c>
      <c r="L129" s="286"/>
      <c r="M129" s="287" t="s">
        <v>1</v>
      </c>
      <c r="N129" s="288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245</v>
      </c>
      <c r="AT129" s="237" t="s">
        <v>353</v>
      </c>
      <c r="AU129" s="237" t="s">
        <v>87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274</v>
      </c>
    </row>
    <row r="130" s="2" customFormat="1" ht="37.8" customHeight="1">
      <c r="A130" s="38"/>
      <c r="B130" s="39"/>
      <c r="C130" s="279" t="s">
        <v>238</v>
      </c>
      <c r="D130" s="279" t="s">
        <v>353</v>
      </c>
      <c r="E130" s="280" t="s">
        <v>1301</v>
      </c>
      <c r="F130" s="281" t="s">
        <v>1302</v>
      </c>
      <c r="G130" s="282" t="s">
        <v>1294</v>
      </c>
      <c r="H130" s="283">
        <v>2</v>
      </c>
      <c r="I130" s="284"/>
      <c r="J130" s="285">
        <f>ROUND(I130*H130,2)</f>
        <v>0</v>
      </c>
      <c r="K130" s="281" t="s">
        <v>1</v>
      </c>
      <c r="L130" s="286"/>
      <c r="M130" s="287" t="s">
        <v>1</v>
      </c>
      <c r="N130" s="288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245</v>
      </c>
      <c r="AT130" s="237" t="s">
        <v>353</v>
      </c>
      <c r="AU130" s="237" t="s">
        <v>87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278</v>
      </c>
    </row>
    <row r="131" s="2" customFormat="1" ht="16.5" customHeight="1">
      <c r="A131" s="38"/>
      <c r="B131" s="39"/>
      <c r="C131" s="279" t="s">
        <v>245</v>
      </c>
      <c r="D131" s="279" t="s">
        <v>353</v>
      </c>
      <c r="E131" s="280" t="s">
        <v>1303</v>
      </c>
      <c r="F131" s="281" t="s">
        <v>1304</v>
      </c>
      <c r="G131" s="282" t="s">
        <v>1294</v>
      </c>
      <c r="H131" s="283">
        <v>2</v>
      </c>
      <c r="I131" s="284"/>
      <c r="J131" s="285">
        <f>ROUND(I131*H131,2)</f>
        <v>0</v>
      </c>
      <c r="K131" s="281" t="s">
        <v>1</v>
      </c>
      <c r="L131" s="286"/>
      <c r="M131" s="287" t="s">
        <v>1</v>
      </c>
      <c r="N131" s="288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245</v>
      </c>
      <c r="AT131" s="237" t="s">
        <v>353</v>
      </c>
      <c r="AU131" s="237" t="s">
        <v>87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369</v>
      </c>
    </row>
    <row r="132" s="2" customFormat="1" ht="16.5" customHeight="1">
      <c r="A132" s="38"/>
      <c r="B132" s="39"/>
      <c r="C132" s="279" t="s">
        <v>250</v>
      </c>
      <c r="D132" s="279" t="s">
        <v>353</v>
      </c>
      <c r="E132" s="280" t="s">
        <v>1305</v>
      </c>
      <c r="F132" s="281" t="s">
        <v>1306</v>
      </c>
      <c r="G132" s="282" t="s">
        <v>1294</v>
      </c>
      <c r="H132" s="283">
        <v>1</v>
      </c>
      <c r="I132" s="284"/>
      <c r="J132" s="285">
        <f>ROUND(I132*H132,2)</f>
        <v>0</v>
      </c>
      <c r="K132" s="281" t="s">
        <v>1</v>
      </c>
      <c r="L132" s="286"/>
      <c r="M132" s="287" t="s">
        <v>1</v>
      </c>
      <c r="N132" s="288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245</v>
      </c>
      <c r="AT132" s="237" t="s">
        <v>353</v>
      </c>
      <c r="AU132" s="237" t="s">
        <v>87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378</v>
      </c>
    </row>
    <row r="133" s="2" customFormat="1" ht="16.5" customHeight="1">
      <c r="A133" s="38"/>
      <c r="B133" s="39"/>
      <c r="C133" s="279" t="s">
        <v>261</v>
      </c>
      <c r="D133" s="279" t="s">
        <v>353</v>
      </c>
      <c r="E133" s="280" t="s">
        <v>1307</v>
      </c>
      <c r="F133" s="281" t="s">
        <v>1308</v>
      </c>
      <c r="G133" s="282" t="s">
        <v>1294</v>
      </c>
      <c r="H133" s="283">
        <v>2</v>
      </c>
      <c r="I133" s="284"/>
      <c r="J133" s="285">
        <f>ROUND(I133*H133,2)</f>
        <v>0</v>
      </c>
      <c r="K133" s="281" t="s">
        <v>1</v>
      </c>
      <c r="L133" s="286"/>
      <c r="M133" s="287" t="s">
        <v>1</v>
      </c>
      <c r="N133" s="288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245</v>
      </c>
      <c r="AT133" s="237" t="s">
        <v>353</v>
      </c>
      <c r="AU133" s="237" t="s">
        <v>87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389</v>
      </c>
    </row>
    <row r="134" s="2" customFormat="1" ht="16.5" customHeight="1">
      <c r="A134" s="38"/>
      <c r="B134" s="39"/>
      <c r="C134" s="279" t="s">
        <v>268</v>
      </c>
      <c r="D134" s="279" t="s">
        <v>353</v>
      </c>
      <c r="E134" s="280" t="s">
        <v>1309</v>
      </c>
      <c r="F134" s="281" t="s">
        <v>1310</v>
      </c>
      <c r="G134" s="282" t="s">
        <v>315</v>
      </c>
      <c r="H134" s="283">
        <v>33</v>
      </c>
      <c r="I134" s="284"/>
      <c r="J134" s="285">
        <f>ROUND(I134*H134,2)</f>
        <v>0</v>
      </c>
      <c r="K134" s="281" t="s">
        <v>1</v>
      </c>
      <c r="L134" s="286"/>
      <c r="M134" s="287" t="s">
        <v>1</v>
      </c>
      <c r="N134" s="288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245</v>
      </c>
      <c r="AT134" s="237" t="s">
        <v>353</v>
      </c>
      <c r="AU134" s="237" t="s">
        <v>87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400</v>
      </c>
    </row>
    <row r="135" s="2" customFormat="1" ht="16.5" customHeight="1">
      <c r="A135" s="38"/>
      <c r="B135" s="39"/>
      <c r="C135" s="279" t="s">
        <v>274</v>
      </c>
      <c r="D135" s="279" t="s">
        <v>353</v>
      </c>
      <c r="E135" s="280" t="s">
        <v>1311</v>
      </c>
      <c r="F135" s="281" t="s">
        <v>1312</v>
      </c>
      <c r="G135" s="282" t="s">
        <v>315</v>
      </c>
      <c r="H135" s="283">
        <v>33</v>
      </c>
      <c r="I135" s="284"/>
      <c r="J135" s="285">
        <f>ROUND(I135*H135,2)</f>
        <v>0</v>
      </c>
      <c r="K135" s="281" t="s">
        <v>1</v>
      </c>
      <c r="L135" s="286"/>
      <c r="M135" s="287" t="s">
        <v>1</v>
      </c>
      <c r="N135" s="288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245</v>
      </c>
      <c r="AT135" s="237" t="s">
        <v>353</v>
      </c>
      <c r="AU135" s="237" t="s">
        <v>87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411</v>
      </c>
    </row>
    <row r="136" s="2" customFormat="1" ht="16.5" customHeight="1">
      <c r="A136" s="38"/>
      <c r="B136" s="39"/>
      <c r="C136" s="279" t="s">
        <v>215</v>
      </c>
      <c r="D136" s="279" t="s">
        <v>353</v>
      </c>
      <c r="E136" s="280" t="s">
        <v>1313</v>
      </c>
      <c r="F136" s="281" t="s">
        <v>1314</v>
      </c>
      <c r="G136" s="282" t="s">
        <v>315</v>
      </c>
      <c r="H136" s="283">
        <v>6</v>
      </c>
      <c r="I136" s="284"/>
      <c r="J136" s="285">
        <f>ROUND(I136*H136,2)</f>
        <v>0</v>
      </c>
      <c r="K136" s="281" t="s">
        <v>1</v>
      </c>
      <c r="L136" s="286"/>
      <c r="M136" s="287" t="s">
        <v>1</v>
      </c>
      <c r="N136" s="288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245</v>
      </c>
      <c r="AT136" s="237" t="s">
        <v>353</v>
      </c>
      <c r="AU136" s="237" t="s">
        <v>87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423</v>
      </c>
    </row>
    <row r="137" s="2" customFormat="1" ht="16.5" customHeight="1">
      <c r="A137" s="38"/>
      <c r="B137" s="39"/>
      <c r="C137" s="279" t="s">
        <v>278</v>
      </c>
      <c r="D137" s="279" t="s">
        <v>353</v>
      </c>
      <c r="E137" s="280" t="s">
        <v>1315</v>
      </c>
      <c r="F137" s="281" t="s">
        <v>1316</v>
      </c>
      <c r="G137" s="282" t="s">
        <v>1294</v>
      </c>
      <c r="H137" s="283">
        <v>2</v>
      </c>
      <c r="I137" s="284"/>
      <c r="J137" s="285">
        <f>ROUND(I137*H137,2)</f>
        <v>0</v>
      </c>
      <c r="K137" s="281" t="s">
        <v>1</v>
      </c>
      <c r="L137" s="286"/>
      <c r="M137" s="287" t="s">
        <v>1</v>
      </c>
      <c r="N137" s="288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245</v>
      </c>
      <c r="AT137" s="237" t="s">
        <v>353</v>
      </c>
      <c r="AU137" s="237" t="s">
        <v>87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434</v>
      </c>
    </row>
    <row r="138" s="2" customFormat="1" ht="16.5" customHeight="1">
      <c r="A138" s="38"/>
      <c r="B138" s="39"/>
      <c r="C138" s="279" t="s">
        <v>8</v>
      </c>
      <c r="D138" s="279" t="s">
        <v>353</v>
      </c>
      <c r="E138" s="280" t="s">
        <v>1317</v>
      </c>
      <c r="F138" s="281" t="s">
        <v>1318</v>
      </c>
      <c r="G138" s="282" t="s">
        <v>1294</v>
      </c>
      <c r="H138" s="283">
        <v>4</v>
      </c>
      <c r="I138" s="284"/>
      <c r="J138" s="285">
        <f>ROUND(I138*H138,2)</f>
        <v>0</v>
      </c>
      <c r="K138" s="281" t="s">
        <v>1</v>
      </c>
      <c r="L138" s="286"/>
      <c r="M138" s="287" t="s">
        <v>1</v>
      </c>
      <c r="N138" s="288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245</v>
      </c>
      <c r="AT138" s="237" t="s">
        <v>353</v>
      </c>
      <c r="AU138" s="237" t="s">
        <v>87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539</v>
      </c>
    </row>
    <row r="139" s="2" customFormat="1" ht="16.5" customHeight="1">
      <c r="A139" s="38"/>
      <c r="B139" s="39"/>
      <c r="C139" s="279" t="s">
        <v>369</v>
      </c>
      <c r="D139" s="279" t="s">
        <v>353</v>
      </c>
      <c r="E139" s="280" t="s">
        <v>1319</v>
      </c>
      <c r="F139" s="281" t="s">
        <v>1320</v>
      </c>
      <c r="G139" s="282" t="s">
        <v>1294</v>
      </c>
      <c r="H139" s="283">
        <v>4</v>
      </c>
      <c r="I139" s="284"/>
      <c r="J139" s="285">
        <f>ROUND(I139*H139,2)</f>
        <v>0</v>
      </c>
      <c r="K139" s="281" t="s">
        <v>1</v>
      </c>
      <c r="L139" s="286"/>
      <c r="M139" s="287" t="s">
        <v>1</v>
      </c>
      <c r="N139" s="288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245</v>
      </c>
      <c r="AT139" s="237" t="s">
        <v>353</v>
      </c>
      <c r="AU139" s="237" t="s">
        <v>87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312</v>
      </c>
    </row>
    <row r="140" s="2" customFormat="1" ht="16.5" customHeight="1">
      <c r="A140" s="38"/>
      <c r="B140" s="39"/>
      <c r="C140" s="279" t="s">
        <v>373</v>
      </c>
      <c r="D140" s="279" t="s">
        <v>353</v>
      </c>
      <c r="E140" s="280" t="s">
        <v>1321</v>
      </c>
      <c r="F140" s="281" t="s">
        <v>1322</v>
      </c>
      <c r="G140" s="282" t="s">
        <v>1294</v>
      </c>
      <c r="H140" s="283">
        <v>6</v>
      </c>
      <c r="I140" s="284"/>
      <c r="J140" s="285">
        <f>ROUND(I140*H140,2)</f>
        <v>0</v>
      </c>
      <c r="K140" s="281" t="s">
        <v>1</v>
      </c>
      <c r="L140" s="286"/>
      <c r="M140" s="287" t="s">
        <v>1</v>
      </c>
      <c r="N140" s="288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245</v>
      </c>
      <c r="AT140" s="237" t="s">
        <v>353</v>
      </c>
      <c r="AU140" s="237" t="s">
        <v>87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696</v>
      </c>
    </row>
    <row r="141" s="2" customFormat="1" ht="16.5" customHeight="1">
      <c r="A141" s="38"/>
      <c r="B141" s="39"/>
      <c r="C141" s="279" t="s">
        <v>378</v>
      </c>
      <c r="D141" s="279" t="s">
        <v>353</v>
      </c>
      <c r="E141" s="280" t="s">
        <v>1323</v>
      </c>
      <c r="F141" s="281" t="s">
        <v>1324</v>
      </c>
      <c r="G141" s="282" t="s">
        <v>315</v>
      </c>
      <c r="H141" s="283">
        <v>2</v>
      </c>
      <c r="I141" s="284"/>
      <c r="J141" s="285">
        <f>ROUND(I141*H141,2)</f>
        <v>0</v>
      </c>
      <c r="K141" s="281" t="s">
        <v>1</v>
      </c>
      <c r="L141" s="286"/>
      <c r="M141" s="287" t="s">
        <v>1</v>
      </c>
      <c r="N141" s="288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245</v>
      </c>
      <c r="AT141" s="237" t="s">
        <v>353</v>
      </c>
      <c r="AU141" s="237" t="s">
        <v>87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222</v>
      </c>
      <c r="BM141" s="237" t="s">
        <v>706</v>
      </c>
    </row>
    <row r="142" s="2" customFormat="1" ht="24.15" customHeight="1">
      <c r="A142" s="38"/>
      <c r="B142" s="39"/>
      <c r="C142" s="226" t="s">
        <v>383</v>
      </c>
      <c r="D142" s="226" t="s">
        <v>197</v>
      </c>
      <c r="E142" s="227" t="s">
        <v>1325</v>
      </c>
      <c r="F142" s="228" t="s">
        <v>1326</v>
      </c>
      <c r="G142" s="229" t="s">
        <v>895</v>
      </c>
      <c r="H142" s="230">
        <v>16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87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715</v>
      </c>
    </row>
    <row r="143" s="2" customFormat="1" ht="44.25" customHeight="1">
      <c r="A143" s="38"/>
      <c r="B143" s="39"/>
      <c r="C143" s="226" t="s">
        <v>389</v>
      </c>
      <c r="D143" s="226" t="s">
        <v>197</v>
      </c>
      <c r="E143" s="227" t="s">
        <v>1327</v>
      </c>
      <c r="F143" s="228" t="s">
        <v>1328</v>
      </c>
      <c r="G143" s="229" t="s">
        <v>200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87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725</v>
      </c>
    </row>
    <row r="144" s="2" customFormat="1" ht="16.5" customHeight="1">
      <c r="A144" s="38"/>
      <c r="B144" s="39"/>
      <c r="C144" s="226" t="s">
        <v>7</v>
      </c>
      <c r="D144" s="226" t="s">
        <v>197</v>
      </c>
      <c r="E144" s="227" t="s">
        <v>1329</v>
      </c>
      <c r="F144" s="228" t="s">
        <v>1330</v>
      </c>
      <c r="G144" s="229" t="s">
        <v>895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87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732</v>
      </c>
    </row>
    <row r="145" s="2" customFormat="1" ht="16.5" customHeight="1">
      <c r="A145" s="38"/>
      <c r="B145" s="39"/>
      <c r="C145" s="226" t="s">
        <v>400</v>
      </c>
      <c r="D145" s="226" t="s">
        <v>197</v>
      </c>
      <c r="E145" s="227" t="s">
        <v>1331</v>
      </c>
      <c r="F145" s="228" t="s">
        <v>1332</v>
      </c>
      <c r="G145" s="229" t="s">
        <v>1333</v>
      </c>
      <c r="H145" s="230">
        <v>30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222</v>
      </c>
      <c r="AT145" s="237" t="s">
        <v>197</v>
      </c>
      <c r="AU145" s="237" t="s">
        <v>87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607</v>
      </c>
    </row>
    <row r="146" s="2" customFormat="1" ht="33" customHeight="1">
      <c r="A146" s="38"/>
      <c r="B146" s="39"/>
      <c r="C146" s="226" t="s">
        <v>406</v>
      </c>
      <c r="D146" s="226" t="s">
        <v>197</v>
      </c>
      <c r="E146" s="227" t="s">
        <v>1334</v>
      </c>
      <c r="F146" s="228" t="s">
        <v>1335</v>
      </c>
      <c r="G146" s="229" t="s">
        <v>895</v>
      </c>
      <c r="H146" s="230">
        <v>6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87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667</v>
      </c>
    </row>
    <row r="147" s="2" customFormat="1" ht="16.5" customHeight="1">
      <c r="A147" s="38"/>
      <c r="B147" s="39"/>
      <c r="C147" s="226" t="s">
        <v>411</v>
      </c>
      <c r="D147" s="226" t="s">
        <v>197</v>
      </c>
      <c r="E147" s="227" t="s">
        <v>1336</v>
      </c>
      <c r="F147" s="228" t="s">
        <v>1337</v>
      </c>
      <c r="G147" s="229" t="s">
        <v>1333</v>
      </c>
      <c r="H147" s="230">
        <v>30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222</v>
      </c>
      <c r="AT147" s="237" t="s">
        <v>197</v>
      </c>
      <c r="AU147" s="237" t="s">
        <v>87</v>
      </c>
      <c r="AY147" s="17" t="s">
        <v>194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87</v>
      </c>
      <c r="BK147" s="238">
        <f>ROUND(I147*H147,2)</f>
        <v>0</v>
      </c>
      <c r="BL147" s="17" t="s">
        <v>222</v>
      </c>
      <c r="BM147" s="237" t="s">
        <v>711</v>
      </c>
    </row>
    <row r="148" s="2" customFormat="1" ht="24.15" customHeight="1">
      <c r="A148" s="38"/>
      <c r="B148" s="39"/>
      <c r="C148" s="226" t="s">
        <v>416</v>
      </c>
      <c r="D148" s="226" t="s">
        <v>197</v>
      </c>
      <c r="E148" s="227" t="s">
        <v>1338</v>
      </c>
      <c r="F148" s="228" t="s">
        <v>1339</v>
      </c>
      <c r="G148" s="229" t="s">
        <v>895</v>
      </c>
      <c r="H148" s="230">
        <v>14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87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1240</v>
      </c>
    </row>
    <row r="149" s="2" customFormat="1" ht="16.5" customHeight="1">
      <c r="A149" s="38"/>
      <c r="B149" s="39"/>
      <c r="C149" s="226" t="s">
        <v>423</v>
      </c>
      <c r="D149" s="226" t="s">
        <v>197</v>
      </c>
      <c r="E149" s="227" t="s">
        <v>1340</v>
      </c>
      <c r="F149" s="228" t="s">
        <v>1341</v>
      </c>
      <c r="G149" s="229" t="s">
        <v>1333</v>
      </c>
      <c r="H149" s="230">
        <v>0.040000000000000001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222</v>
      </c>
      <c r="AT149" s="237" t="s">
        <v>197</v>
      </c>
      <c r="AU149" s="237" t="s">
        <v>87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1342</v>
      </c>
    </row>
    <row r="150" s="2" customFormat="1" ht="16.5" customHeight="1">
      <c r="A150" s="38"/>
      <c r="B150" s="39"/>
      <c r="C150" s="226" t="s">
        <v>429</v>
      </c>
      <c r="D150" s="226" t="s">
        <v>197</v>
      </c>
      <c r="E150" s="227" t="s">
        <v>1343</v>
      </c>
      <c r="F150" s="228" t="s">
        <v>1344</v>
      </c>
      <c r="G150" s="229" t="s">
        <v>1333</v>
      </c>
      <c r="H150" s="230">
        <v>0.040000000000000001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222</v>
      </c>
      <c r="AT150" s="237" t="s">
        <v>197</v>
      </c>
      <c r="AU150" s="237" t="s">
        <v>87</v>
      </c>
      <c r="AY150" s="17" t="s">
        <v>194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87</v>
      </c>
      <c r="BK150" s="238">
        <f>ROUND(I150*H150,2)</f>
        <v>0</v>
      </c>
      <c r="BL150" s="17" t="s">
        <v>222</v>
      </c>
      <c r="BM150" s="237" t="s">
        <v>1345</v>
      </c>
    </row>
    <row r="151" s="2" customFormat="1">
      <c r="A151" s="38"/>
      <c r="B151" s="39"/>
      <c r="C151" s="40"/>
      <c r="D151" s="239" t="s">
        <v>204</v>
      </c>
      <c r="E151" s="40"/>
      <c r="F151" s="240" t="s">
        <v>1346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204</v>
      </c>
      <c r="AU151" s="17" t="s">
        <v>87</v>
      </c>
    </row>
    <row r="152" s="12" customFormat="1" ht="25.92" customHeight="1">
      <c r="A152" s="12"/>
      <c r="B152" s="210"/>
      <c r="C152" s="211"/>
      <c r="D152" s="212" t="s">
        <v>78</v>
      </c>
      <c r="E152" s="213" t="s">
        <v>1347</v>
      </c>
      <c r="F152" s="213" t="s">
        <v>1348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v>0</v>
      </c>
      <c r="Q152" s="218"/>
      <c r="R152" s="219">
        <v>0</v>
      </c>
      <c r="S152" s="218"/>
      <c r="T152" s="220"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87</v>
      </c>
      <c r="AT152" s="222" t="s">
        <v>78</v>
      </c>
      <c r="AU152" s="222" t="s">
        <v>79</v>
      </c>
      <c r="AY152" s="221" t="s">
        <v>194</v>
      </c>
      <c r="BK152" s="223">
        <v>0</v>
      </c>
    </row>
    <row r="153" s="12" customFormat="1" ht="25.92" customHeight="1">
      <c r="A153" s="12"/>
      <c r="B153" s="210"/>
      <c r="C153" s="211"/>
      <c r="D153" s="212" t="s">
        <v>78</v>
      </c>
      <c r="E153" s="213" t="s">
        <v>1349</v>
      </c>
      <c r="F153" s="213" t="s">
        <v>302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SUM(P154:P169)</f>
        <v>0</v>
      </c>
      <c r="Q153" s="218"/>
      <c r="R153" s="219">
        <f>SUM(R154:R169)</f>
        <v>0</v>
      </c>
      <c r="S153" s="218"/>
      <c r="T153" s="220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87</v>
      </c>
      <c r="AT153" s="222" t="s">
        <v>78</v>
      </c>
      <c r="AU153" s="222" t="s">
        <v>79</v>
      </c>
      <c r="AY153" s="221" t="s">
        <v>194</v>
      </c>
      <c r="BK153" s="223">
        <f>SUM(BK154:BK169)</f>
        <v>0</v>
      </c>
    </row>
    <row r="154" s="2" customFormat="1" ht="16.5" customHeight="1">
      <c r="A154" s="38"/>
      <c r="B154" s="39"/>
      <c r="C154" s="226" t="s">
        <v>441</v>
      </c>
      <c r="D154" s="226" t="s">
        <v>197</v>
      </c>
      <c r="E154" s="227" t="s">
        <v>1350</v>
      </c>
      <c r="F154" s="228" t="s">
        <v>1351</v>
      </c>
      <c r="G154" s="229" t="s">
        <v>1333</v>
      </c>
      <c r="H154" s="230">
        <v>0.040000000000000001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87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1352</v>
      </c>
    </row>
    <row r="155" s="2" customFormat="1" ht="16.5" customHeight="1">
      <c r="A155" s="38"/>
      <c r="B155" s="39"/>
      <c r="C155" s="226" t="s">
        <v>539</v>
      </c>
      <c r="D155" s="226" t="s">
        <v>197</v>
      </c>
      <c r="E155" s="227" t="s">
        <v>1353</v>
      </c>
      <c r="F155" s="228" t="s">
        <v>1354</v>
      </c>
      <c r="G155" s="229" t="s">
        <v>322</v>
      </c>
      <c r="H155" s="230">
        <v>4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87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1355</v>
      </c>
    </row>
    <row r="156" s="2" customFormat="1" ht="16.5" customHeight="1">
      <c r="A156" s="38"/>
      <c r="B156" s="39"/>
      <c r="C156" s="279" t="s">
        <v>543</v>
      </c>
      <c r="D156" s="279" t="s">
        <v>353</v>
      </c>
      <c r="E156" s="280" t="s">
        <v>1356</v>
      </c>
      <c r="F156" s="281" t="s">
        <v>1357</v>
      </c>
      <c r="G156" s="282" t="s">
        <v>1294</v>
      </c>
      <c r="H156" s="283">
        <v>2</v>
      </c>
      <c r="I156" s="284"/>
      <c r="J156" s="285">
        <f>ROUND(I156*H156,2)</f>
        <v>0</v>
      </c>
      <c r="K156" s="281" t="s">
        <v>1</v>
      </c>
      <c r="L156" s="286"/>
      <c r="M156" s="287" t="s">
        <v>1</v>
      </c>
      <c r="N156" s="288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245</v>
      </c>
      <c r="AT156" s="237" t="s">
        <v>353</v>
      </c>
      <c r="AU156" s="237" t="s">
        <v>87</v>
      </c>
      <c r="AY156" s="17" t="s">
        <v>194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87</v>
      </c>
      <c r="BK156" s="238">
        <f>ROUND(I156*H156,2)</f>
        <v>0</v>
      </c>
      <c r="BL156" s="17" t="s">
        <v>222</v>
      </c>
      <c r="BM156" s="237" t="s">
        <v>1358</v>
      </c>
    </row>
    <row r="157" s="2" customFormat="1" ht="16.5" customHeight="1">
      <c r="A157" s="38"/>
      <c r="B157" s="39"/>
      <c r="C157" s="226" t="s">
        <v>312</v>
      </c>
      <c r="D157" s="226" t="s">
        <v>197</v>
      </c>
      <c r="E157" s="227" t="s">
        <v>1359</v>
      </c>
      <c r="F157" s="228" t="s">
        <v>1360</v>
      </c>
      <c r="G157" s="229" t="s">
        <v>322</v>
      </c>
      <c r="H157" s="230">
        <v>4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87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1361</v>
      </c>
    </row>
    <row r="158" s="2" customFormat="1" ht="16.5" customHeight="1">
      <c r="A158" s="38"/>
      <c r="B158" s="39"/>
      <c r="C158" s="226" t="s">
        <v>690</v>
      </c>
      <c r="D158" s="226" t="s">
        <v>197</v>
      </c>
      <c r="E158" s="227" t="s">
        <v>1362</v>
      </c>
      <c r="F158" s="228" t="s">
        <v>1363</v>
      </c>
      <c r="G158" s="229" t="s">
        <v>322</v>
      </c>
      <c r="H158" s="230">
        <v>4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222</v>
      </c>
      <c r="AT158" s="237" t="s">
        <v>197</v>
      </c>
      <c r="AU158" s="237" t="s">
        <v>87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876</v>
      </c>
    </row>
    <row r="159" s="2" customFormat="1" ht="16.5" customHeight="1">
      <c r="A159" s="38"/>
      <c r="B159" s="39"/>
      <c r="C159" s="226" t="s">
        <v>696</v>
      </c>
      <c r="D159" s="226" t="s">
        <v>197</v>
      </c>
      <c r="E159" s="227" t="s">
        <v>1364</v>
      </c>
      <c r="F159" s="228" t="s">
        <v>1365</v>
      </c>
      <c r="G159" s="229" t="s">
        <v>315</v>
      </c>
      <c r="H159" s="230">
        <v>10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87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1366</v>
      </c>
    </row>
    <row r="160" s="2" customFormat="1" ht="24.15" customHeight="1">
      <c r="A160" s="38"/>
      <c r="B160" s="39"/>
      <c r="C160" s="226" t="s">
        <v>701</v>
      </c>
      <c r="D160" s="226" t="s">
        <v>197</v>
      </c>
      <c r="E160" s="227" t="s">
        <v>1367</v>
      </c>
      <c r="F160" s="228" t="s">
        <v>1368</v>
      </c>
      <c r="G160" s="229" t="s">
        <v>315</v>
      </c>
      <c r="H160" s="230">
        <v>20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87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1369</v>
      </c>
    </row>
    <row r="161" s="2" customFormat="1" ht="16.5" customHeight="1">
      <c r="A161" s="38"/>
      <c r="B161" s="39"/>
      <c r="C161" s="226" t="s">
        <v>706</v>
      </c>
      <c r="D161" s="226" t="s">
        <v>197</v>
      </c>
      <c r="E161" s="227" t="s">
        <v>1370</v>
      </c>
      <c r="F161" s="228" t="s">
        <v>1371</v>
      </c>
      <c r="G161" s="229" t="s">
        <v>315</v>
      </c>
      <c r="H161" s="230">
        <v>10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222</v>
      </c>
      <c r="AT161" s="237" t="s">
        <v>197</v>
      </c>
      <c r="AU161" s="237" t="s">
        <v>87</v>
      </c>
      <c r="AY161" s="17" t="s">
        <v>194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87</v>
      </c>
      <c r="BK161" s="238">
        <f>ROUND(I161*H161,2)</f>
        <v>0</v>
      </c>
      <c r="BL161" s="17" t="s">
        <v>222</v>
      </c>
      <c r="BM161" s="237" t="s">
        <v>1372</v>
      </c>
    </row>
    <row r="162" s="2" customFormat="1" ht="16.5" customHeight="1">
      <c r="A162" s="38"/>
      <c r="B162" s="39"/>
      <c r="C162" s="226" t="s">
        <v>708</v>
      </c>
      <c r="D162" s="226" t="s">
        <v>197</v>
      </c>
      <c r="E162" s="227" t="s">
        <v>1373</v>
      </c>
      <c r="F162" s="228" t="s">
        <v>1365</v>
      </c>
      <c r="G162" s="229" t="s">
        <v>315</v>
      </c>
      <c r="H162" s="230">
        <v>10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87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1374</v>
      </c>
    </row>
    <row r="163" s="2" customFormat="1" ht="16.5" customHeight="1">
      <c r="A163" s="38"/>
      <c r="B163" s="39"/>
      <c r="C163" s="226" t="s">
        <v>715</v>
      </c>
      <c r="D163" s="226" t="s">
        <v>197</v>
      </c>
      <c r="E163" s="227" t="s">
        <v>1375</v>
      </c>
      <c r="F163" s="228" t="s">
        <v>1376</v>
      </c>
      <c r="G163" s="229" t="s">
        <v>322</v>
      </c>
      <c r="H163" s="230">
        <v>8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87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1377</v>
      </c>
    </row>
    <row r="164" s="2" customFormat="1" ht="16.5" customHeight="1">
      <c r="A164" s="38"/>
      <c r="B164" s="39"/>
      <c r="C164" s="226" t="s">
        <v>720</v>
      </c>
      <c r="D164" s="226" t="s">
        <v>197</v>
      </c>
      <c r="E164" s="227" t="s">
        <v>1378</v>
      </c>
      <c r="F164" s="228" t="s">
        <v>1379</v>
      </c>
      <c r="G164" s="229" t="s">
        <v>315</v>
      </c>
      <c r="H164" s="230">
        <v>4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222</v>
      </c>
      <c r="AT164" s="237" t="s">
        <v>197</v>
      </c>
      <c r="AU164" s="237" t="s">
        <v>87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1380</v>
      </c>
    </row>
    <row r="165" s="2" customFormat="1" ht="16.5" customHeight="1">
      <c r="A165" s="38"/>
      <c r="B165" s="39"/>
      <c r="C165" s="226" t="s">
        <v>725</v>
      </c>
      <c r="D165" s="226" t="s">
        <v>197</v>
      </c>
      <c r="E165" s="227" t="s">
        <v>1381</v>
      </c>
      <c r="F165" s="228" t="s">
        <v>1379</v>
      </c>
      <c r="G165" s="229" t="s">
        <v>315</v>
      </c>
      <c r="H165" s="230">
        <v>4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87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1382</v>
      </c>
    </row>
    <row r="166" s="2" customFormat="1" ht="16.5" customHeight="1">
      <c r="A166" s="38"/>
      <c r="B166" s="39"/>
      <c r="C166" s="226" t="s">
        <v>729</v>
      </c>
      <c r="D166" s="226" t="s">
        <v>197</v>
      </c>
      <c r="E166" s="227" t="s">
        <v>1383</v>
      </c>
      <c r="F166" s="228" t="s">
        <v>1384</v>
      </c>
      <c r="G166" s="229" t="s">
        <v>322</v>
      </c>
      <c r="H166" s="230">
        <v>8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44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222</v>
      </c>
      <c r="AT166" s="237" t="s">
        <v>197</v>
      </c>
      <c r="AU166" s="237" t="s">
        <v>87</v>
      </c>
      <c r="AY166" s="17" t="s">
        <v>194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87</v>
      </c>
      <c r="BK166" s="238">
        <f>ROUND(I166*H166,2)</f>
        <v>0</v>
      </c>
      <c r="BL166" s="17" t="s">
        <v>222</v>
      </c>
      <c r="BM166" s="237" t="s">
        <v>1385</v>
      </c>
    </row>
    <row r="167" s="2" customFormat="1" ht="16.5" customHeight="1">
      <c r="A167" s="38"/>
      <c r="B167" s="39"/>
      <c r="C167" s="226" t="s">
        <v>732</v>
      </c>
      <c r="D167" s="226" t="s">
        <v>197</v>
      </c>
      <c r="E167" s="227" t="s">
        <v>1386</v>
      </c>
      <c r="F167" s="228" t="s">
        <v>1387</v>
      </c>
      <c r="G167" s="229" t="s">
        <v>315</v>
      </c>
      <c r="H167" s="230">
        <v>10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87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1388</v>
      </c>
    </row>
    <row r="168" s="2" customFormat="1" ht="16.5" customHeight="1">
      <c r="A168" s="38"/>
      <c r="B168" s="39"/>
      <c r="C168" s="226" t="s">
        <v>735</v>
      </c>
      <c r="D168" s="226" t="s">
        <v>197</v>
      </c>
      <c r="E168" s="227" t="s">
        <v>1389</v>
      </c>
      <c r="F168" s="228" t="s">
        <v>1390</v>
      </c>
      <c r="G168" s="229" t="s">
        <v>305</v>
      </c>
      <c r="H168" s="230">
        <v>13.1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44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222</v>
      </c>
      <c r="AT168" s="237" t="s">
        <v>197</v>
      </c>
      <c r="AU168" s="237" t="s">
        <v>87</v>
      </c>
      <c r="AY168" s="17" t="s">
        <v>194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87</v>
      </c>
      <c r="BK168" s="238">
        <f>ROUND(I168*H168,2)</f>
        <v>0</v>
      </c>
      <c r="BL168" s="17" t="s">
        <v>222</v>
      </c>
      <c r="BM168" s="237" t="s">
        <v>1391</v>
      </c>
    </row>
    <row r="169" s="2" customFormat="1" ht="24.15" customHeight="1">
      <c r="A169" s="38"/>
      <c r="B169" s="39"/>
      <c r="C169" s="226" t="s">
        <v>607</v>
      </c>
      <c r="D169" s="226" t="s">
        <v>197</v>
      </c>
      <c r="E169" s="227" t="s">
        <v>1392</v>
      </c>
      <c r="F169" s="228" t="s">
        <v>1393</v>
      </c>
      <c r="G169" s="229" t="s">
        <v>339</v>
      </c>
      <c r="H169" s="230">
        <v>8.6999999999999993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222</v>
      </c>
      <c r="AT169" s="237" t="s">
        <v>197</v>
      </c>
      <c r="AU169" s="237" t="s">
        <v>87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1394</v>
      </c>
    </row>
    <row r="170" s="12" customFormat="1" ht="25.92" customHeight="1">
      <c r="A170" s="12"/>
      <c r="B170" s="210"/>
      <c r="C170" s="211"/>
      <c r="D170" s="212" t="s">
        <v>78</v>
      </c>
      <c r="E170" s="213" t="s">
        <v>1395</v>
      </c>
      <c r="F170" s="213" t="s">
        <v>1396</v>
      </c>
      <c r="G170" s="211"/>
      <c r="H170" s="211"/>
      <c r="I170" s="214"/>
      <c r="J170" s="215">
        <f>BK170</f>
        <v>0</v>
      </c>
      <c r="K170" s="211"/>
      <c r="L170" s="216"/>
      <c r="M170" s="217"/>
      <c r="N170" s="218"/>
      <c r="O170" s="218"/>
      <c r="P170" s="219">
        <v>0</v>
      </c>
      <c r="Q170" s="218"/>
      <c r="R170" s="219">
        <v>0</v>
      </c>
      <c r="S170" s="218"/>
      <c r="T170" s="220"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87</v>
      </c>
      <c r="AT170" s="222" t="s">
        <v>78</v>
      </c>
      <c r="AU170" s="222" t="s">
        <v>79</v>
      </c>
      <c r="AY170" s="221" t="s">
        <v>194</v>
      </c>
      <c r="BK170" s="223">
        <v>0</v>
      </c>
    </row>
    <row r="171" s="12" customFormat="1" ht="25.92" customHeight="1">
      <c r="A171" s="12"/>
      <c r="B171" s="210"/>
      <c r="C171" s="211"/>
      <c r="D171" s="212" t="s">
        <v>78</v>
      </c>
      <c r="E171" s="213" t="s">
        <v>300</v>
      </c>
      <c r="F171" s="213" t="s">
        <v>301</v>
      </c>
      <c r="G171" s="211"/>
      <c r="H171" s="211"/>
      <c r="I171" s="214"/>
      <c r="J171" s="21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87</v>
      </c>
      <c r="AT171" s="222" t="s">
        <v>78</v>
      </c>
      <c r="AU171" s="222" t="s">
        <v>79</v>
      </c>
      <c r="AY171" s="221" t="s">
        <v>194</v>
      </c>
      <c r="BK171" s="223">
        <f>BK172</f>
        <v>0</v>
      </c>
    </row>
    <row r="172" s="12" customFormat="1" ht="22.8" customHeight="1">
      <c r="A172" s="12"/>
      <c r="B172" s="210"/>
      <c r="C172" s="211"/>
      <c r="D172" s="212" t="s">
        <v>78</v>
      </c>
      <c r="E172" s="224" t="s">
        <v>87</v>
      </c>
      <c r="F172" s="224" t="s">
        <v>302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P173</f>
        <v>0</v>
      </c>
      <c r="Q172" s="218"/>
      <c r="R172" s="219">
        <f>R173</f>
        <v>0</v>
      </c>
      <c r="S172" s="218"/>
      <c r="T172" s="22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87</v>
      </c>
      <c r="AT172" s="222" t="s">
        <v>78</v>
      </c>
      <c r="AU172" s="222" t="s">
        <v>87</v>
      </c>
      <c r="AY172" s="221" t="s">
        <v>194</v>
      </c>
      <c r="BK172" s="223">
        <f>BK173</f>
        <v>0</v>
      </c>
    </row>
    <row r="173" s="2" customFormat="1" ht="33" customHeight="1">
      <c r="A173" s="38"/>
      <c r="B173" s="39"/>
      <c r="C173" s="226" t="s">
        <v>992</v>
      </c>
      <c r="D173" s="226" t="s">
        <v>197</v>
      </c>
      <c r="E173" s="227" t="s">
        <v>1397</v>
      </c>
      <c r="F173" s="228" t="s">
        <v>1398</v>
      </c>
      <c r="G173" s="229" t="s">
        <v>315</v>
      </c>
      <c r="H173" s="230">
        <v>10</v>
      </c>
      <c r="I173" s="231"/>
      <c r="J173" s="232">
        <f>ROUND(I173*H173,2)</f>
        <v>0</v>
      </c>
      <c r="K173" s="228" t="s">
        <v>1</v>
      </c>
      <c r="L173" s="44"/>
      <c r="M173" s="289" t="s">
        <v>1</v>
      </c>
      <c r="N173" s="290" t="s">
        <v>44</v>
      </c>
      <c r="O173" s="291"/>
      <c r="P173" s="292">
        <f>O173*H173</f>
        <v>0</v>
      </c>
      <c r="Q173" s="292">
        <v>0</v>
      </c>
      <c r="R173" s="292">
        <f>Q173*H173</f>
        <v>0</v>
      </c>
      <c r="S173" s="292">
        <v>0</v>
      </c>
      <c r="T173" s="29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1399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ejk2xOE+VO0KYctXzE7Y8ghf/k4Wvr6jUU5jv4ZT3iZu8ozx5eUXZmwolA8iM2YrqEFHhjRe1TYaCXJaLNTNOw==" hashValue="8qHR1sE6ZPQDxHl7JS1+1ROoHV89WQyiddYJp4ioon60328S7rLJfQtZzSrx6ienwQXHbO84G9Iw5C2fidqdRw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1400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1401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140</v>
      </c>
      <c r="G13" s="38"/>
      <c r="H13" s="38"/>
      <c r="I13" s="150" t="s">
        <v>19</v>
      </c>
      <c r="J13" s="141" t="s">
        <v>1402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ROUND((SUM(BE128:BE243)),  2)</f>
        <v>0</v>
      </c>
      <c r="G35" s="38"/>
      <c r="H35" s="38"/>
      <c r="I35" s="164">
        <v>0.20999999999999999</v>
      </c>
      <c r="J35" s="163">
        <f>ROUND(((SUM(BE128:BE243))*I35),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ROUND((SUM(BF128:BF243)),  2)</f>
        <v>0</v>
      </c>
      <c r="G36" s="38"/>
      <c r="H36" s="38"/>
      <c r="I36" s="164">
        <v>0.14999999999999999</v>
      </c>
      <c r="J36" s="163">
        <f>ROUND(((SUM(BF128:BF243))*I36),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ROUND((SUM(BG128:BG243)),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ROUND((SUM(BH128:BH243)),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ROUND((SUM(BI128:BI243)),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1400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301.1 - Přeložka vodovodu TLT DN300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296</v>
      </c>
      <c r="E102" s="196"/>
      <c r="F102" s="196"/>
      <c r="G102" s="196"/>
      <c r="H102" s="196"/>
      <c r="I102" s="196"/>
      <c r="J102" s="197">
        <f>J164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447</v>
      </c>
      <c r="E103" s="196"/>
      <c r="F103" s="196"/>
      <c r="G103" s="196"/>
      <c r="H103" s="196"/>
      <c r="I103" s="196"/>
      <c r="J103" s="197">
        <f>J179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297</v>
      </c>
      <c r="E104" s="196"/>
      <c r="F104" s="196"/>
      <c r="G104" s="196"/>
      <c r="H104" s="196"/>
      <c r="I104" s="196"/>
      <c r="J104" s="197">
        <f>J232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298</v>
      </c>
      <c r="E105" s="196"/>
      <c r="F105" s="196"/>
      <c r="G105" s="196"/>
      <c r="H105" s="196"/>
      <c r="I105" s="196"/>
      <c r="J105" s="197">
        <f>J235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4"/>
      <c r="C106" s="133"/>
      <c r="D106" s="195" t="s">
        <v>299</v>
      </c>
      <c r="E106" s="196"/>
      <c r="F106" s="196"/>
      <c r="G106" s="196"/>
      <c r="H106" s="196"/>
      <c r="I106" s="196"/>
      <c r="J106" s="197">
        <f>J242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178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Vodovod a kanalizace ul. Rantířovská, Jihlava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165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1400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548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301.1 - Přeložka vodovodu TLT DN300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Jihlava</v>
      </c>
      <c r="G122" s="40"/>
      <c r="H122" s="40"/>
      <c r="I122" s="32" t="s">
        <v>22</v>
      </c>
      <c r="J122" s="79" t="str">
        <f>IF(J14="","",J14)</f>
        <v>8. 11. 2023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Statutární město Jihlava</v>
      </c>
      <c r="G124" s="40"/>
      <c r="H124" s="40"/>
      <c r="I124" s="32" t="s">
        <v>32</v>
      </c>
      <c r="J124" s="36" t="str">
        <f>E23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>PROfi Jihlava spol. s 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179</v>
      </c>
      <c r="D127" s="202" t="s">
        <v>64</v>
      </c>
      <c r="E127" s="202" t="s">
        <v>60</v>
      </c>
      <c r="F127" s="202" t="s">
        <v>61</v>
      </c>
      <c r="G127" s="202" t="s">
        <v>180</v>
      </c>
      <c r="H127" s="202" t="s">
        <v>181</v>
      </c>
      <c r="I127" s="202" t="s">
        <v>182</v>
      </c>
      <c r="J127" s="202" t="s">
        <v>169</v>
      </c>
      <c r="K127" s="203" t="s">
        <v>183</v>
      </c>
      <c r="L127" s="204"/>
      <c r="M127" s="100" t="s">
        <v>1</v>
      </c>
      <c r="N127" s="101" t="s">
        <v>43</v>
      </c>
      <c r="O127" s="101" t="s">
        <v>184</v>
      </c>
      <c r="P127" s="101" t="s">
        <v>185</v>
      </c>
      <c r="Q127" s="101" t="s">
        <v>186</v>
      </c>
      <c r="R127" s="101" t="s">
        <v>187</v>
      </c>
      <c r="S127" s="101" t="s">
        <v>188</v>
      </c>
      <c r="T127" s="102" t="s">
        <v>189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190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</f>
        <v>0</v>
      </c>
      <c r="Q128" s="104"/>
      <c r="R128" s="207">
        <f>R129</f>
        <v>179.37510455999998</v>
      </c>
      <c r="S128" s="104"/>
      <c r="T128" s="208">
        <f>T129</f>
        <v>40.248820000000002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171</v>
      </c>
      <c r="BK128" s="209">
        <f>BK129</f>
        <v>0</v>
      </c>
    </row>
    <row r="129" s="12" customFormat="1" ht="25.92" customHeight="1">
      <c r="A129" s="12"/>
      <c r="B129" s="210"/>
      <c r="C129" s="211"/>
      <c r="D129" s="212" t="s">
        <v>78</v>
      </c>
      <c r="E129" s="213" t="s">
        <v>300</v>
      </c>
      <c r="F129" s="213" t="s">
        <v>301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P130+P159+P164+P179+P232+P235+P242</f>
        <v>0</v>
      </c>
      <c r="Q129" s="218"/>
      <c r="R129" s="219">
        <f>R130+R159+R164+R179+R232+R235+R242</f>
        <v>179.37510455999998</v>
      </c>
      <c r="S129" s="218"/>
      <c r="T129" s="220">
        <f>T130+T159+T164+T179+T232+T235+T242</f>
        <v>40.248820000000002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79</v>
      </c>
      <c r="AY129" s="221" t="s">
        <v>194</v>
      </c>
      <c r="BK129" s="223">
        <f>BK130+BK159+BK164+BK179+BK232+BK235+BK242</f>
        <v>0</v>
      </c>
    </row>
    <row r="130" s="12" customFormat="1" ht="22.8" customHeight="1">
      <c r="A130" s="12"/>
      <c r="B130" s="210"/>
      <c r="C130" s="211"/>
      <c r="D130" s="212" t="s">
        <v>78</v>
      </c>
      <c r="E130" s="224" t="s">
        <v>87</v>
      </c>
      <c r="F130" s="224" t="s">
        <v>302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SUM(P131:P158)</f>
        <v>0</v>
      </c>
      <c r="Q130" s="218"/>
      <c r="R130" s="219">
        <f>SUM(R131:R158)</f>
        <v>74.186579999999992</v>
      </c>
      <c r="S130" s="218"/>
      <c r="T130" s="220">
        <f>SUM(T131:T158)</f>
        <v>29.920000000000002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87</v>
      </c>
      <c r="AT130" s="222" t="s">
        <v>78</v>
      </c>
      <c r="AU130" s="222" t="s">
        <v>87</v>
      </c>
      <c r="AY130" s="221" t="s">
        <v>194</v>
      </c>
      <c r="BK130" s="223">
        <f>SUM(BK131:BK158)</f>
        <v>0</v>
      </c>
    </row>
    <row r="131" s="2" customFormat="1" ht="66.75" customHeight="1">
      <c r="A131" s="38"/>
      <c r="B131" s="39"/>
      <c r="C131" s="226" t="s">
        <v>87</v>
      </c>
      <c r="D131" s="226" t="s">
        <v>197</v>
      </c>
      <c r="E131" s="227" t="s">
        <v>1403</v>
      </c>
      <c r="F131" s="228" t="s">
        <v>1404</v>
      </c>
      <c r="G131" s="229" t="s">
        <v>305</v>
      </c>
      <c r="H131" s="230">
        <v>136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0.22</v>
      </c>
      <c r="T131" s="236">
        <f>S131*H131</f>
        <v>29.920000000000002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1405</v>
      </c>
    </row>
    <row r="132" s="2" customFormat="1">
      <c r="A132" s="38"/>
      <c r="B132" s="39"/>
      <c r="C132" s="40"/>
      <c r="D132" s="239" t="s">
        <v>204</v>
      </c>
      <c r="E132" s="40"/>
      <c r="F132" s="240" t="s">
        <v>1406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204</v>
      </c>
      <c r="AU132" s="17" t="s">
        <v>89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1407</v>
      </c>
      <c r="G133" s="245"/>
      <c r="H133" s="248">
        <v>136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2" customFormat="1" ht="100.5" customHeight="1">
      <c r="A134" s="38"/>
      <c r="B134" s="39"/>
      <c r="C134" s="226" t="s">
        <v>89</v>
      </c>
      <c r="D134" s="226" t="s">
        <v>197</v>
      </c>
      <c r="E134" s="227" t="s">
        <v>1408</v>
      </c>
      <c r="F134" s="228" t="s">
        <v>1409</v>
      </c>
      <c r="G134" s="229" t="s">
        <v>315</v>
      </c>
      <c r="H134" s="230">
        <v>6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0.01068</v>
      </c>
      <c r="R134" s="235">
        <f>Q134*H134</f>
        <v>0.064079999999999998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1410</v>
      </c>
    </row>
    <row r="135" s="2" customFormat="1" ht="90" customHeight="1">
      <c r="A135" s="38"/>
      <c r="B135" s="39"/>
      <c r="C135" s="226" t="s">
        <v>210</v>
      </c>
      <c r="D135" s="226" t="s">
        <v>197</v>
      </c>
      <c r="E135" s="227" t="s">
        <v>1411</v>
      </c>
      <c r="F135" s="228" t="s">
        <v>1412</v>
      </c>
      <c r="G135" s="229" t="s">
        <v>315</v>
      </c>
      <c r="H135" s="230">
        <v>15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0.036900000000000002</v>
      </c>
      <c r="R135" s="235">
        <f>Q135*H135</f>
        <v>0.55349999999999999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1413</v>
      </c>
    </row>
    <row r="136" s="2" customFormat="1" ht="49.05" customHeight="1">
      <c r="A136" s="38"/>
      <c r="B136" s="39"/>
      <c r="C136" s="226" t="s">
        <v>222</v>
      </c>
      <c r="D136" s="226" t="s">
        <v>197</v>
      </c>
      <c r="E136" s="227" t="s">
        <v>1414</v>
      </c>
      <c r="F136" s="228" t="s">
        <v>1415</v>
      </c>
      <c r="G136" s="229" t="s">
        <v>322</v>
      </c>
      <c r="H136" s="230">
        <v>112.70999999999999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1416</v>
      </c>
    </row>
    <row r="137" s="15" customFormat="1">
      <c r="A137" s="15"/>
      <c r="B137" s="266"/>
      <c r="C137" s="267"/>
      <c r="D137" s="239" t="s">
        <v>219</v>
      </c>
      <c r="E137" s="268" t="s">
        <v>1</v>
      </c>
      <c r="F137" s="269" t="s">
        <v>1417</v>
      </c>
      <c r="G137" s="267"/>
      <c r="H137" s="268" t="s">
        <v>1</v>
      </c>
      <c r="I137" s="270"/>
      <c r="J137" s="267"/>
      <c r="K137" s="267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219</v>
      </c>
      <c r="AU137" s="275" t="s">
        <v>89</v>
      </c>
      <c r="AV137" s="15" t="s">
        <v>87</v>
      </c>
      <c r="AW137" s="15" t="s">
        <v>36</v>
      </c>
      <c r="AX137" s="15" t="s">
        <v>79</v>
      </c>
      <c r="AY137" s="275" t="s">
        <v>194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1418</v>
      </c>
      <c r="G138" s="245"/>
      <c r="H138" s="248">
        <v>87.75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79</v>
      </c>
      <c r="AY138" s="254" t="s">
        <v>194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1419</v>
      </c>
      <c r="G139" s="245"/>
      <c r="H139" s="248">
        <v>15.6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79</v>
      </c>
      <c r="AY139" s="254" t="s">
        <v>194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1420</v>
      </c>
      <c r="G140" s="245"/>
      <c r="H140" s="248">
        <v>9.3599999999999994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79</v>
      </c>
      <c r="AY140" s="254" t="s">
        <v>194</v>
      </c>
    </row>
    <row r="141" s="14" customFormat="1">
      <c r="A141" s="14"/>
      <c r="B141" s="255"/>
      <c r="C141" s="256"/>
      <c r="D141" s="239" t="s">
        <v>219</v>
      </c>
      <c r="E141" s="257" t="s">
        <v>1</v>
      </c>
      <c r="F141" s="258" t="s">
        <v>221</v>
      </c>
      <c r="G141" s="256"/>
      <c r="H141" s="259">
        <v>112.70999999999999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219</v>
      </c>
      <c r="AU141" s="265" t="s">
        <v>89</v>
      </c>
      <c r="AV141" s="14" t="s">
        <v>222</v>
      </c>
      <c r="AW141" s="14" t="s">
        <v>36</v>
      </c>
      <c r="AX141" s="14" t="s">
        <v>87</v>
      </c>
      <c r="AY141" s="265" t="s">
        <v>194</v>
      </c>
    </row>
    <row r="142" s="2" customFormat="1" ht="37.8" customHeight="1">
      <c r="A142" s="38"/>
      <c r="B142" s="39"/>
      <c r="C142" s="226" t="s">
        <v>193</v>
      </c>
      <c r="D142" s="226" t="s">
        <v>197</v>
      </c>
      <c r="E142" s="227" t="s">
        <v>742</v>
      </c>
      <c r="F142" s="228" t="s">
        <v>743</v>
      </c>
      <c r="G142" s="229" t="s">
        <v>305</v>
      </c>
      <c r="H142" s="230">
        <v>225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0.00084000000000000003</v>
      </c>
      <c r="R142" s="235">
        <f>Q142*H142</f>
        <v>0.189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1421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1422</v>
      </c>
      <c r="G143" s="245"/>
      <c r="H143" s="248">
        <v>225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44.25" customHeight="1">
      <c r="A144" s="38"/>
      <c r="B144" s="39"/>
      <c r="C144" s="226" t="s">
        <v>233</v>
      </c>
      <c r="D144" s="226" t="s">
        <v>197</v>
      </c>
      <c r="E144" s="227" t="s">
        <v>746</v>
      </c>
      <c r="F144" s="228" t="s">
        <v>747</v>
      </c>
      <c r="G144" s="229" t="s">
        <v>305</v>
      </c>
      <c r="H144" s="230">
        <v>225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1423</v>
      </c>
    </row>
    <row r="145" s="2" customFormat="1" ht="62.7" customHeight="1">
      <c r="A145" s="38"/>
      <c r="B145" s="39"/>
      <c r="C145" s="226" t="s">
        <v>238</v>
      </c>
      <c r="D145" s="226" t="s">
        <v>197</v>
      </c>
      <c r="E145" s="227" t="s">
        <v>854</v>
      </c>
      <c r="F145" s="228" t="s">
        <v>855</v>
      </c>
      <c r="G145" s="229" t="s">
        <v>322</v>
      </c>
      <c r="H145" s="230">
        <v>37.590000000000003</v>
      </c>
      <c r="I145" s="231"/>
      <c r="J145" s="232">
        <f>ROUND(I145*H145,2)</f>
        <v>0</v>
      </c>
      <c r="K145" s="228" t="s">
        <v>306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222</v>
      </c>
      <c r="AT145" s="237" t="s">
        <v>197</v>
      </c>
      <c r="AU145" s="237" t="s">
        <v>89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1424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1425</v>
      </c>
      <c r="G146" s="245"/>
      <c r="H146" s="248">
        <v>37.590000000000003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87</v>
      </c>
      <c r="AY146" s="254" t="s">
        <v>194</v>
      </c>
    </row>
    <row r="147" s="2" customFormat="1" ht="44.25" customHeight="1">
      <c r="A147" s="38"/>
      <c r="B147" s="39"/>
      <c r="C147" s="226" t="s">
        <v>245</v>
      </c>
      <c r="D147" s="226" t="s">
        <v>197</v>
      </c>
      <c r="E147" s="227" t="s">
        <v>1426</v>
      </c>
      <c r="F147" s="228" t="s">
        <v>1427</v>
      </c>
      <c r="G147" s="229" t="s">
        <v>339</v>
      </c>
      <c r="H147" s="230">
        <v>67.662000000000006</v>
      </c>
      <c r="I147" s="231"/>
      <c r="J147" s="232">
        <f>ROUND(I147*H147,2)</f>
        <v>0</v>
      </c>
      <c r="K147" s="228" t="s">
        <v>306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222</v>
      </c>
      <c r="AT147" s="237" t="s">
        <v>197</v>
      </c>
      <c r="AU147" s="237" t="s">
        <v>89</v>
      </c>
      <c r="AY147" s="17" t="s">
        <v>194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87</v>
      </c>
      <c r="BK147" s="238">
        <f>ROUND(I147*H147,2)</f>
        <v>0</v>
      </c>
      <c r="BL147" s="17" t="s">
        <v>222</v>
      </c>
      <c r="BM147" s="237" t="s">
        <v>1428</v>
      </c>
    </row>
    <row r="148" s="13" customFormat="1">
      <c r="A148" s="13"/>
      <c r="B148" s="244"/>
      <c r="C148" s="245"/>
      <c r="D148" s="239" t="s">
        <v>219</v>
      </c>
      <c r="E148" s="245"/>
      <c r="F148" s="247" t="s">
        <v>1429</v>
      </c>
      <c r="G148" s="245"/>
      <c r="H148" s="248">
        <v>67.662000000000006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219</v>
      </c>
      <c r="AU148" s="254" t="s">
        <v>89</v>
      </c>
      <c r="AV148" s="13" t="s">
        <v>89</v>
      </c>
      <c r="AW148" s="13" t="s">
        <v>4</v>
      </c>
      <c r="AX148" s="13" t="s">
        <v>87</v>
      </c>
      <c r="AY148" s="254" t="s">
        <v>194</v>
      </c>
    </row>
    <row r="149" s="2" customFormat="1" ht="37.8" customHeight="1">
      <c r="A149" s="38"/>
      <c r="B149" s="39"/>
      <c r="C149" s="226" t="s">
        <v>250</v>
      </c>
      <c r="D149" s="226" t="s">
        <v>197</v>
      </c>
      <c r="E149" s="227" t="s">
        <v>342</v>
      </c>
      <c r="F149" s="228" t="s">
        <v>343</v>
      </c>
      <c r="G149" s="229" t="s">
        <v>322</v>
      </c>
      <c r="H149" s="230">
        <v>37.590000000000003</v>
      </c>
      <c r="I149" s="231"/>
      <c r="J149" s="232">
        <f>ROUND(I149*H149,2)</f>
        <v>0</v>
      </c>
      <c r="K149" s="228" t="s">
        <v>306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222</v>
      </c>
      <c r="AT149" s="237" t="s">
        <v>197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1430</v>
      </c>
    </row>
    <row r="150" s="2" customFormat="1" ht="44.25" customHeight="1">
      <c r="A150" s="38"/>
      <c r="B150" s="39"/>
      <c r="C150" s="226" t="s">
        <v>261</v>
      </c>
      <c r="D150" s="226" t="s">
        <v>197</v>
      </c>
      <c r="E150" s="227" t="s">
        <v>470</v>
      </c>
      <c r="F150" s="228" t="s">
        <v>471</v>
      </c>
      <c r="G150" s="229" t="s">
        <v>322</v>
      </c>
      <c r="H150" s="230">
        <v>75.120000000000005</v>
      </c>
      <c r="I150" s="231"/>
      <c r="J150" s="232">
        <f>ROUND(I150*H150,2)</f>
        <v>0</v>
      </c>
      <c r="K150" s="228" t="s">
        <v>306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222</v>
      </c>
      <c r="AT150" s="237" t="s">
        <v>197</v>
      </c>
      <c r="AU150" s="237" t="s">
        <v>89</v>
      </c>
      <c r="AY150" s="17" t="s">
        <v>194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87</v>
      </c>
      <c r="BK150" s="238">
        <f>ROUND(I150*H150,2)</f>
        <v>0</v>
      </c>
      <c r="BL150" s="17" t="s">
        <v>222</v>
      </c>
      <c r="BM150" s="237" t="s">
        <v>1431</v>
      </c>
    </row>
    <row r="151" s="13" customFormat="1">
      <c r="A151" s="13"/>
      <c r="B151" s="244"/>
      <c r="C151" s="245"/>
      <c r="D151" s="239" t="s">
        <v>219</v>
      </c>
      <c r="E151" s="246" t="s">
        <v>1</v>
      </c>
      <c r="F151" s="247" t="s">
        <v>1432</v>
      </c>
      <c r="G151" s="245"/>
      <c r="H151" s="248">
        <v>13.199999999999999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219</v>
      </c>
      <c r="AU151" s="254" t="s">
        <v>89</v>
      </c>
      <c r="AV151" s="13" t="s">
        <v>89</v>
      </c>
      <c r="AW151" s="13" t="s">
        <v>36</v>
      </c>
      <c r="AX151" s="13" t="s">
        <v>79</v>
      </c>
      <c r="AY151" s="254" t="s">
        <v>194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1433</v>
      </c>
      <c r="G152" s="245"/>
      <c r="H152" s="248">
        <v>7.9199999999999999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79</v>
      </c>
      <c r="AY152" s="254" t="s">
        <v>194</v>
      </c>
    </row>
    <row r="153" s="13" customFormat="1">
      <c r="A153" s="13"/>
      <c r="B153" s="244"/>
      <c r="C153" s="245"/>
      <c r="D153" s="239" t="s">
        <v>219</v>
      </c>
      <c r="E153" s="246" t="s">
        <v>1</v>
      </c>
      <c r="F153" s="247" t="s">
        <v>1434</v>
      </c>
      <c r="G153" s="245"/>
      <c r="H153" s="248">
        <v>54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219</v>
      </c>
      <c r="AU153" s="254" t="s">
        <v>89</v>
      </c>
      <c r="AV153" s="13" t="s">
        <v>89</v>
      </c>
      <c r="AW153" s="13" t="s">
        <v>36</v>
      </c>
      <c r="AX153" s="13" t="s">
        <v>79</v>
      </c>
      <c r="AY153" s="254" t="s">
        <v>194</v>
      </c>
    </row>
    <row r="154" s="14" customFormat="1">
      <c r="A154" s="14"/>
      <c r="B154" s="255"/>
      <c r="C154" s="256"/>
      <c r="D154" s="239" t="s">
        <v>219</v>
      </c>
      <c r="E154" s="257" t="s">
        <v>1</v>
      </c>
      <c r="F154" s="258" t="s">
        <v>221</v>
      </c>
      <c r="G154" s="256"/>
      <c r="H154" s="259">
        <v>75.120000000000005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219</v>
      </c>
      <c r="AU154" s="265" t="s">
        <v>89</v>
      </c>
      <c r="AV154" s="14" t="s">
        <v>222</v>
      </c>
      <c r="AW154" s="14" t="s">
        <v>36</v>
      </c>
      <c r="AX154" s="14" t="s">
        <v>87</v>
      </c>
      <c r="AY154" s="265" t="s">
        <v>194</v>
      </c>
    </row>
    <row r="155" s="2" customFormat="1" ht="66.75" customHeight="1">
      <c r="A155" s="38"/>
      <c r="B155" s="39"/>
      <c r="C155" s="226" t="s">
        <v>268</v>
      </c>
      <c r="D155" s="226" t="s">
        <v>197</v>
      </c>
      <c r="E155" s="227" t="s">
        <v>474</v>
      </c>
      <c r="F155" s="228" t="s">
        <v>475</v>
      </c>
      <c r="G155" s="229" t="s">
        <v>322</v>
      </c>
      <c r="H155" s="230">
        <v>36.689999999999998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1435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1436</v>
      </c>
      <c r="G156" s="245"/>
      <c r="H156" s="248">
        <v>36.689999999999998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2" customFormat="1" ht="16.5" customHeight="1">
      <c r="A157" s="38"/>
      <c r="B157" s="39"/>
      <c r="C157" s="279" t="s">
        <v>274</v>
      </c>
      <c r="D157" s="279" t="s">
        <v>353</v>
      </c>
      <c r="E157" s="280" t="s">
        <v>478</v>
      </c>
      <c r="F157" s="281" t="s">
        <v>479</v>
      </c>
      <c r="G157" s="282" t="s">
        <v>339</v>
      </c>
      <c r="H157" s="283">
        <v>73.379999999999995</v>
      </c>
      <c r="I157" s="284"/>
      <c r="J157" s="285">
        <f>ROUND(I157*H157,2)</f>
        <v>0</v>
      </c>
      <c r="K157" s="281" t="s">
        <v>306</v>
      </c>
      <c r="L157" s="286"/>
      <c r="M157" s="287" t="s">
        <v>1</v>
      </c>
      <c r="N157" s="288" t="s">
        <v>44</v>
      </c>
      <c r="O157" s="91"/>
      <c r="P157" s="235">
        <f>O157*H157</f>
        <v>0</v>
      </c>
      <c r="Q157" s="235">
        <v>1</v>
      </c>
      <c r="R157" s="235">
        <f>Q157*H157</f>
        <v>73.379999999999995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245</v>
      </c>
      <c r="AT157" s="237" t="s">
        <v>353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1437</v>
      </c>
    </row>
    <row r="158" s="13" customFormat="1">
      <c r="A158" s="13"/>
      <c r="B158" s="244"/>
      <c r="C158" s="245"/>
      <c r="D158" s="239" t="s">
        <v>219</v>
      </c>
      <c r="E158" s="245"/>
      <c r="F158" s="247" t="s">
        <v>1438</v>
      </c>
      <c r="G158" s="245"/>
      <c r="H158" s="248">
        <v>73.379999999999995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4</v>
      </c>
      <c r="AX158" s="13" t="s">
        <v>87</v>
      </c>
      <c r="AY158" s="254" t="s">
        <v>194</v>
      </c>
    </row>
    <row r="159" s="12" customFormat="1" ht="22.8" customHeight="1">
      <c r="A159" s="12"/>
      <c r="B159" s="210"/>
      <c r="C159" s="211"/>
      <c r="D159" s="212" t="s">
        <v>78</v>
      </c>
      <c r="E159" s="224" t="s">
        <v>222</v>
      </c>
      <c r="F159" s="224" t="s">
        <v>489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SUM(P160:P163)</f>
        <v>0</v>
      </c>
      <c r="Q159" s="218"/>
      <c r="R159" s="219">
        <f>SUM(R160:R163)</f>
        <v>15.530824559999999</v>
      </c>
      <c r="S159" s="218"/>
      <c r="T159" s="220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87</v>
      </c>
      <c r="AT159" s="222" t="s">
        <v>78</v>
      </c>
      <c r="AU159" s="222" t="s">
        <v>87</v>
      </c>
      <c r="AY159" s="221" t="s">
        <v>194</v>
      </c>
      <c r="BK159" s="223">
        <f>SUM(BK160:BK163)</f>
        <v>0</v>
      </c>
    </row>
    <row r="160" s="2" customFormat="1" ht="33" customHeight="1">
      <c r="A160" s="38"/>
      <c r="B160" s="39"/>
      <c r="C160" s="226" t="s">
        <v>215</v>
      </c>
      <c r="D160" s="226" t="s">
        <v>197</v>
      </c>
      <c r="E160" s="227" t="s">
        <v>490</v>
      </c>
      <c r="F160" s="228" t="s">
        <v>491</v>
      </c>
      <c r="G160" s="229" t="s">
        <v>322</v>
      </c>
      <c r="H160" s="230">
        <v>6.75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1.8907700000000001</v>
      </c>
      <c r="R160" s="235">
        <f>Q160*H160</f>
        <v>12.7626975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1439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1440</v>
      </c>
      <c r="G161" s="245"/>
      <c r="H161" s="248">
        <v>6.75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2" customFormat="1" ht="44.25" customHeight="1">
      <c r="A162" s="38"/>
      <c r="B162" s="39"/>
      <c r="C162" s="226" t="s">
        <v>278</v>
      </c>
      <c r="D162" s="226" t="s">
        <v>197</v>
      </c>
      <c r="E162" s="227" t="s">
        <v>1441</v>
      </c>
      <c r="F162" s="228" t="s">
        <v>1442</v>
      </c>
      <c r="G162" s="229" t="s">
        <v>322</v>
      </c>
      <c r="H162" s="230">
        <v>1.2030000000000001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2.3010199999999998</v>
      </c>
      <c r="R162" s="235">
        <f>Q162*H162</f>
        <v>2.7681270599999999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1443</v>
      </c>
    </row>
    <row r="163" s="13" customFormat="1">
      <c r="A163" s="13"/>
      <c r="B163" s="244"/>
      <c r="C163" s="245"/>
      <c r="D163" s="239" t="s">
        <v>219</v>
      </c>
      <c r="E163" s="246" t="s">
        <v>1</v>
      </c>
      <c r="F163" s="247" t="s">
        <v>1444</v>
      </c>
      <c r="G163" s="245"/>
      <c r="H163" s="248">
        <v>1.2030000000000001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36</v>
      </c>
      <c r="AX163" s="13" t="s">
        <v>87</v>
      </c>
      <c r="AY163" s="254" t="s">
        <v>194</v>
      </c>
    </row>
    <row r="164" s="12" customFormat="1" ht="22.8" customHeight="1">
      <c r="A164" s="12"/>
      <c r="B164" s="210"/>
      <c r="C164" s="211"/>
      <c r="D164" s="212" t="s">
        <v>78</v>
      </c>
      <c r="E164" s="224" t="s">
        <v>193</v>
      </c>
      <c r="F164" s="224" t="s">
        <v>377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SUM(P165:P178)</f>
        <v>0</v>
      </c>
      <c r="Q164" s="218"/>
      <c r="R164" s="219">
        <f>SUM(R165:R178)</f>
        <v>85.836239999999989</v>
      </c>
      <c r="S164" s="218"/>
      <c r="T164" s="22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87</v>
      </c>
      <c r="AT164" s="222" t="s">
        <v>78</v>
      </c>
      <c r="AU164" s="222" t="s">
        <v>87</v>
      </c>
      <c r="AY164" s="221" t="s">
        <v>194</v>
      </c>
      <c r="BK164" s="223">
        <f>SUM(BK165:BK178)</f>
        <v>0</v>
      </c>
    </row>
    <row r="165" s="2" customFormat="1" ht="33" customHeight="1">
      <c r="A165" s="38"/>
      <c r="B165" s="39"/>
      <c r="C165" s="226" t="s">
        <v>8</v>
      </c>
      <c r="D165" s="226" t="s">
        <v>197</v>
      </c>
      <c r="E165" s="227" t="s">
        <v>1445</v>
      </c>
      <c r="F165" s="228" t="s">
        <v>1446</v>
      </c>
      <c r="G165" s="229" t="s">
        <v>305</v>
      </c>
      <c r="H165" s="230">
        <v>81.099999999999994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0.34499999999999997</v>
      </c>
      <c r="R165" s="235">
        <f>Q165*H165</f>
        <v>27.979499999999994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1447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1448</v>
      </c>
      <c r="G166" s="245"/>
      <c r="H166" s="248">
        <v>67.5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36</v>
      </c>
      <c r="AX166" s="13" t="s">
        <v>79</v>
      </c>
      <c r="AY166" s="254" t="s">
        <v>194</v>
      </c>
    </row>
    <row r="167" s="13" customFormat="1">
      <c r="A167" s="13"/>
      <c r="B167" s="244"/>
      <c r="C167" s="245"/>
      <c r="D167" s="239" t="s">
        <v>219</v>
      </c>
      <c r="E167" s="246" t="s">
        <v>1</v>
      </c>
      <c r="F167" s="247" t="s">
        <v>1449</v>
      </c>
      <c r="G167" s="245"/>
      <c r="H167" s="248">
        <v>12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219</v>
      </c>
      <c r="AU167" s="254" t="s">
        <v>89</v>
      </c>
      <c r="AV167" s="13" t="s">
        <v>89</v>
      </c>
      <c r="AW167" s="13" t="s">
        <v>36</v>
      </c>
      <c r="AX167" s="13" t="s">
        <v>79</v>
      </c>
      <c r="AY167" s="254" t="s">
        <v>194</v>
      </c>
    </row>
    <row r="168" s="13" customFormat="1">
      <c r="A168" s="13"/>
      <c r="B168" s="244"/>
      <c r="C168" s="245"/>
      <c r="D168" s="239" t="s">
        <v>219</v>
      </c>
      <c r="E168" s="246" t="s">
        <v>1</v>
      </c>
      <c r="F168" s="247" t="s">
        <v>1450</v>
      </c>
      <c r="G168" s="245"/>
      <c r="H168" s="248">
        <v>1.6000000000000001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36</v>
      </c>
      <c r="AX168" s="13" t="s">
        <v>79</v>
      </c>
      <c r="AY168" s="254" t="s">
        <v>194</v>
      </c>
    </row>
    <row r="169" s="14" customFormat="1">
      <c r="A169" s="14"/>
      <c r="B169" s="255"/>
      <c r="C169" s="256"/>
      <c r="D169" s="239" t="s">
        <v>219</v>
      </c>
      <c r="E169" s="257" t="s">
        <v>1</v>
      </c>
      <c r="F169" s="258" t="s">
        <v>221</v>
      </c>
      <c r="G169" s="256"/>
      <c r="H169" s="259">
        <v>81.099999999999994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219</v>
      </c>
      <c r="AU169" s="265" t="s">
        <v>89</v>
      </c>
      <c r="AV169" s="14" t="s">
        <v>222</v>
      </c>
      <c r="AW169" s="14" t="s">
        <v>36</v>
      </c>
      <c r="AX169" s="14" t="s">
        <v>87</v>
      </c>
      <c r="AY169" s="265" t="s">
        <v>194</v>
      </c>
    </row>
    <row r="170" s="2" customFormat="1" ht="33" customHeight="1">
      <c r="A170" s="38"/>
      <c r="B170" s="39"/>
      <c r="C170" s="226" t="s">
        <v>369</v>
      </c>
      <c r="D170" s="226" t="s">
        <v>197</v>
      </c>
      <c r="E170" s="227" t="s">
        <v>1451</v>
      </c>
      <c r="F170" s="228" t="s">
        <v>1452</v>
      </c>
      <c r="G170" s="229" t="s">
        <v>305</v>
      </c>
      <c r="H170" s="230">
        <v>81.099999999999994</v>
      </c>
      <c r="I170" s="231"/>
      <c r="J170" s="232">
        <f>ROUND(I170*H170,2)</f>
        <v>0</v>
      </c>
      <c r="K170" s="228" t="s">
        <v>306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0.57499999999999996</v>
      </c>
      <c r="R170" s="235">
        <f>Q170*H170</f>
        <v>46.632499999999993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222</v>
      </c>
      <c r="AT170" s="237" t="s">
        <v>197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1453</v>
      </c>
    </row>
    <row r="171" s="13" customFormat="1">
      <c r="A171" s="13"/>
      <c r="B171" s="244"/>
      <c r="C171" s="245"/>
      <c r="D171" s="239" t="s">
        <v>219</v>
      </c>
      <c r="E171" s="246" t="s">
        <v>1</v>
      </c>
      <c r="F171" s="247" t="s">
        <v>1448</v>
      </c>
      <c r="G171" s="245"/>
      <c r="H171" s="248">
        <v>67.5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219</v>
      </c>
      <c r="AU171" s="254" t="s">
        <v>89</v>
      </c>
      <c r="AV171" s="13" t="s">
        <v>89</v>
      </c>
      <c r="AW171" s="13" t="s">
        <v>36</v>
      </c>
      <c r="AX171" s="13" t="s">
        <v>79</v>
      </c>
      <c r="AY171" s="254" t="s">
        <v>194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1449</v>
      </c>
      <c r="G172" s="245"/>
      <c r="H172" s="248">
        <v>12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79</v>
      </c>
      <c r="AY172" s="254" t="s">
        <v>194</v>
      </c>
    </row>
    <row r="173" s="13" customFormat="1">
      <c r="A173" s="13"/>
      <c r="B173" s="244"/>
      <c r="C173" s="245"/>
      <c r="D173" s="239" t="s">
        <v>219</v>
      </c>
      <c r="E173" s="246" t="s">
        <v>1</v>
      </c>
      <c r="F173" s="247" t="s">
        <v>1450</v>
      </c>
      <c r="G173" s="245"/>
      <c r="H173" s="248">
        <v>1.6000000000000001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219</v>
      </c>
      <c r="AU173" s="254" t="s">
        <v>89</v>
      </c>
      <c r="AV173" s="13" t="s">
        <v>89</v>
      </c>
      <c r="AW173" s="13" t="s">
        <v>36</v>
      </c>
      <c r="AX173" s="13" t="s">
        <v>79</v>
      </c>
      <c r="AY173" s="254" t="s">
        <v>194</v>
      </c>
    </row>
    <row r="174" s="14" customFormat="1">
      <c r="A174" s="14"/>
      <c r="B174" s="255"/>
      <c r="C174" s="256"/>
      <c r="D174" s="239" t="s">
        <v>219</v>
      </c>
      <c r="E174" s="257" t="s">
        <v>1</v>
      </c>
      <c r="F174" s="258" t="s">
        <v>221</v>
      </c>
      <c r="G174" s="256"/>
      <c r="H174" s="259">
        <v>81.099999999999994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219</v>
      </c>
      <c r="AU174" s="265" t="s">
        <v>89</v>
      </c>
      <c r="AV174" s="14" t="s">
        <v>222</v>
      </c>
      <c r="AW174" s="14" t="s">
        <v>36</v>
      </c>
      <c r="AX174" s="14" t="s">
        <v>87</v>
      </c>
      <c r="AY174" s="265" t="s">
        <v>194</v>
      </c>
    </row>
    <row r="175" s="2" customFormat="1" ht="49.05" customHeight="1">
      <c r="A175" s="38"/>
      <c r="B175" s="39"/>
      <c r="C175" s="226" t="s">
        <v>373</v>
      </c>
      <c r="D175" s="226" t="s">
        <v>197</v>
      </c>
      <c r="E175" s="227" t="s">
        <v>1454</v>
      </c>
      <c r="F175" s="228" t="s">
        <v>1455</v>
      </c>
      <c r="G175" s="229" t="s">
        <v>305</v>
      </c>
      <c r="H175" s="230">
        <v>81.099999999999994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0.13188</v>
      </c>
      <c r="R175" s="235">
        <f>Q175*H175</f>
        <v>10.695467999999998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1456</v>
      </c>
    </row>
    <row r="176" s="13" customFormat="1">
      <c r="A176" s="13"/>
      <c r="B176" s="244"/>
      <c r="C176" s="245"/>
      <c r="D176" s="239" t="s">
        <v>219</v>
      </c>
      <c r="E176" s="246" t="s">
        <v>1</v>
      </c>
      <c r="F176" s="247" t="s">
        <v>1457</v>
      </c>
      <c r="G176" s="245"/>
      <c r="H176" s="248">
        <v>81.099999999999994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219</v>
      </c>
      <c r="AU176" s="254" t="s">
        <v>89</v>
      </c>
      <c r="AV176" s="13" t="s">
        <v>89</v>
      </c>
      <c r="AW176" s="13" t="s">
        <v>36</v>
      </c>
      <c r="AX176" s="13" t="s">
        <v>87</v>
      </c>
      <c r="AY176" s="254" t="s">
        <v>194</v>
      </c>
    </row>
    <row r="177" s="2" customFormat="1" ht="24.15" customHeight="1">
      <c r="A177" s="38"/>
      <c r="B177" s="39"/>
      <c r="C177" s="226" t="s">
        <v>378</v>
      </c>
      <c r="D177" s="226" t="s">
        <v>197</v>
      </c>
      <c r="E177" s="227" t="s">
        <v>1458</v>
      </c>
      <c r="F177" s="228" t="s">
        <v>1459</v>
      </c>
      <c r="G177" s="229" t="s">
        <v>305</v>
      </c>
      <c r="H177" s="230">
        <v>81.099999999999994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0.0065199999999999998</v>
      </c>
      <c r="R177" s="235">
        <f>Q177*H177</f>
        <v>0.52877199999999991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1460</v>
      </c>
    </row>
    <row r="178" s="13" customFormat="1">
      <c r="A178" s="13"/>
      <c r="B178" s="244"/>
      <c r="C178" s="245"/>
      <c r="D178" s="239" t="s">
        <v>219</v>
      </c>
      <c r="E178" s="246" t="s">
        <v>1</v>
      </c>
      <c r="F178" s="247" t="s">
        <v>1457</v>
      </c>
      <c r="G178" s="245"/>
      <c r="H178" s="248">
        <v>81.099999999999994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36</v>
      </c>
      <c r="AX178" s="13" t="s">
        <v>87</v>
      </c>
      <c r="AY178" s="254" t="s">
        <v>194</v>
      </c>
    </row>
    <row r="179" s="12" customFormat="1" ht="22.8" customHeight="1">
      <c r="A179" s="12"/>
      <c r="B179" s="210"/>
      <c r="C179" s="211"/>
      <c r="D179" s="212" t="s">
        <v>78</v>
      </c>
      <c r="E179" s="224" t="s">
        <v>245</v>
      </c>
      <c r="F179" s="224" t="s">
        <v>501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SUM(P180:P231)</f>
        <v>0</v>
      </c>
      <c r="Q179" s="218"/>
      <c r="R179" s="219">
        <f>SUM(R180:R231)</f>
        <v>3.8214599999999996</v>
      </c>
      <c r="S179" s="218"/>
      <c r="T179" s="220">
        <f>SUM(T180:T231)</f>
        <v>10.32882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87</v>
      </c>
      <c r="AT179" s="222" t="s">
        <v>78</v>
      </c>
      <c r="AU179" s="222" t="s">
        <v>87</v>
      </c>
      <c r="AY179" s="221" t="s">
        <v>194</v>
      </c>
      <c r="BK179" s="223">
        <f>SUM(BK180:BK231)</f>
        <v>0</v>
      </c>
    </row>
    <row r="180" s="2" customFormat="1" ht="33" customHeight="1">
      <c r="A180" s="38"/>
      <c r="B180" s="39"/>
      <c r="C180" s="226" t="s">
        <v>383</v>
      </c>
      <c r="D180" s="226" t="s">
        <v>197</v>
      </c>
      <c r="E180" s="227" t="s">
        <v>1461</v>
      </c>
      <c r="F180" s="228" t="s">
        <v>1462</v>
      </c>
      <c r="G180" s="229" t="s">
        <v>315</v>
      </c>
      <c r="H180" s="230">
        <v>12</v>
      </c>
      <c r="I180" s="231"/>
      <c r="J180" s="232">
        <f>ROUND(I180*H180,2)</f>
        <v>0</v>
      </c>
      <c r="K180" s="228" t="s">
        <v>306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0.043999999999999997</v>
      </c>
      <c r="T180" s="236">
        <f>S180*H180</f>
        <v>0.52800000000000002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222</v>
      </c>
      <c r="AT180" s="237" t="s">
        <v>197</v>
      </c>
      <c r="AU180" s="237" t="s">
        <v>89</v>
      </c>
      <c r="AY180" s="17" t="s">
        <v>194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87</v>
      </c>
      <c r="BK180" s="238">
        <f>ROUND(I180*H180,2)</f>
        <v>0</v>
      </c>
      <c r="BL180" s="17" t="s">
        <v>222</v>
      </c>
      <c r="BM180" s="237" t="s">
        <v>1463</v>
      </c>
    </row>
    <row r="181" s="13" customFormat="1">
      <c r="A181" s="13"/>
      <c r="B181" s="244"/>
      <c r="C181" s="245"/>
      <c r="D181" s="239" t="s">
        <v>219</v>
      </c>
      <c r="E181" s="246" t="s">
        <v>1</v>
      </c>
      <c r="F181" s="247" t="s">
        <v>1464</v>
      </c>
      <c r="G181" s="245"/>
      <c r="H181" s="248">
        <v>12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219</v>
      </c>
      <c r="AU181" s="254" t="s">
        <v>89</v>
      </c>
      <c r="AV181" s="13" t="s">
        <v>89</v>
      </c>
      <c r="AW181" s="13" t="s">
        <v>36</v>
      </c>
      <c r="AX181" s="13" t="s">
        <v>87</v>
      </c>
      <c r="AY181" s="254" t="s">
        <v>194</v>
      </c>
    </row>
    <row r="182" s="2" customFormat="1" ht="37.8" customHeight="1">
      <c r="A182" s="38"/>
      <c r="B182" s="39"/>
      <c r="C182" s="226" t="s">
        <v>389</v>
      </c>
      <c r="D182" s="226" t="s">
        <v>197</v>
      </c>
      <c r="E182" s="227" t="s">
        <v>1465</v>
      </c>
      <c r="F182" s="228" t="s">
        <v>1466</v>
      </c>
      <c r="G182" s="229" t="s">
        <v>315</v>
      </c>
      <c r="H182" s="230">
        <v>54</v>
      </c>
      <c r="I182" s="231"/>
      <c r="J182" s="232">
        <f>ROUND(I182*H182,2)</f>
        <v>0</v>
      </c>
      <c r="K182" s="228" t="s">
        <v>306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0.17699999999999999</v>
      </c>
      <c r="T182" s="236">
        <f>S182*H182</f>
        <v>9.5579999999999998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222</v>
      </c>
      <c r="AT182" s="237" t="s">
        <v>197</v>
      </c>
      <c r="AU182" s="237" t="s">
        <v>89</v>
      </c>
      <c r="AY182" s="17" t="s">
        <v>194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87</v>
      </c>
      <c r="BK182" s="238">
        <f>ROUND(I182*H182,2)</f>
        <v>0</v>
      </c>
      <c r="BL182" s="17" t="s">
        <v>222</v>
      </c>
      <c r="BM182" s="237" t="s">
        <v>1467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1345</v>
      </c>
      <c r="G183" s="245"/>
      <c r="H183" s="248">
        <v>54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87</v>
      </c>
      <c r="AY183" s="254" t="s">
        <v>194</v>
      </c>
    </row>
    <row r="184" s="2" customFormat="1" ht="33" customHeight="1">
      <c r="A184" s="38"/>
      <c r="B184" s="39"/>
      <c r="C184" s="226" t="s">
        <v>7</v>
      </c>
      <c r="D184" s="226" t="s">
        <v>197</v>
      </c>
      <c r="E184" s="227" t="s">
        <v>1468</v>
      </c>
      <c r="F184" s="228" t="s">
        <v>1469</v>
      </c>
      <c r="G184" s="229" t="s">
        <v>315</v>
      </c>
      <c r="H184" s="230">
        <v>54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1470</v>
      </c>
    </row>
    <row r="185" s="13" customFormat="1">
      <c r="A185" s="13"/>
      <c r="B185" s="244"/>
      <c r="C185" s="245"/>
      <c r="D185" s="239" t="s">
        <v>219</v>
      </c>
      <c r="E185" s="246" t="s">
        <v>1</v>
      </c>
      <c r="F185" s="247" t="s">
        <v>1345</v>
      </c>
      <c r="G185" s="245"/>
      <c r="H185" s="248">
        <v>54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219</v>
      </c>
      <c r="AU185" s="254" t="s">
        <v>89</v>
      </c>
      <c r="AV185" s="13" t="s">
        <v>89</v>
      </c>
      <c r="AW185" s="13" t="s">
        <v>36</v>
      </c>
      <c r="AX185" s="13" t="s">
        <v>87</v>
      </c>
      <c r="AY185" s="254" t="s">
        <v>194</v>
      </c>
    </row>
    <row r="186" s="2" customFormat="1" ht="21.75" customHeight="1">
      <c r="A186" s="38"/>
      <c r="B186" s="39"/>
      <c r="C186" s="279" t="s">
        <v>400</v>
      </c>
      <c r="D186" s="279" t="s">
        <v>353</v>
      </c>
      <c r="E186" s="280" t="s">
        <v>1471</v>
      </c>
      <c r="F186" s="281" t="s">
        <v>1472</v>
      </c>
      <c r="G186" s="282" t="s">
        <v>315</v>
      </c>
      <c r="H186" s="283">
        <v>54.539999999999999</v>
      </c>
      <c r="I186" s="284"/>
      <c r="J186" s="285">
        <f>ROUND(I186*H186,2)</f>
        <v>0</v>
      </c>
      <c r="K186" s="281" t="s">
        <v>306</v>
      </c>
      <c r="L186" s="286"/>
      <c r="M186" s="287" t="s">
        <v>1</v>
      </c>
      <c r="N186" s="288" t="s">
        <v>44</v>
      </c>
      <c r="O186" s="91"/>
      <c r="P186" s="235">
        <f>O186*H186</f>
        <v>0</v>
      </c>
      <c r="Q186" s="235">
        <v>0.060499999999999998</v>
      </c>
      <c r="R186" s="235">
        <f>Q186*H186</f>
        <v>3.2996699999999999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245</v>
      </c>
      <c r="AT186" s="237" t="s">
        <v>353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1473</v>
      </c>
    </row>
    <row r="187" s="13" customFormat="1">
      <c r="A187" s="13"/>
      <c r="B187" s="244"/>
      <c r="C187" s="245"/>
      <c r="D187" s="239" t="s">
        <v>219</v>
      </c>
      <c r="E187" s="245"/>
      <c r="F187" s="247" t="s">
        <v>1474</v>
      </c>
      <c r="G187" s="245"/>
      <c r="H187" s="248">
        <v>54.539999999999999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219</v>
      </c>
      <c r="AU187" s="254" t="s">
        <v>89</v>
      </c>
      <c r="AV187" s="13" t="s">
        <v>89</v>
      </c>
      <c r="AW187" s="13" t="s">
        <v>4</v>
      </c>
      <c r="AX187" s="13" t="s">
        <v>87</v>
      </c>
      <c r="AY187" s="254" t="s">
        <v>194</v>
      </c>
    </row>
    <row r="188" s="2" customFormat="1" ht="49.05" customHeight="1">
      <c r="A188" s="38"/>
      <c r="B188" s="39"/>
      <c r="C188" s="226" t="s">
        <v>406</v>
      </c>
      <c r="D188" s="226" t="s">
        <v>197</v>
      </c>
      <c r="E188" s="227" t="s">
        <v>1475</v>
      </c>
      <c r="F188" s="228" t="s">
        <v>1476</v>
      </c>
      <c r="G188" s="229" t="s">
        <v>364</v>
      </c>
      <c r="H188" s="230">
        <v>1</v>
      </c>
      <c r="I188" s="231"/>
      <c r="J188" s="232">
        <f>ROUND(I188*H188,2)</f>
        <v>0</v>
      </c>
      <c r="K188" s="228" t="s">
        <v>306</v>
      </c>
      <c r="L188" s="44"/>
      <c r="M188" s="233" t="s">
        <v>1</v>
      </c>
      <c r="N188" s="234" t="s">
        <v>44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222</v>
      </c>
      <c r="AT188" s="237" t="s">
        <v>197</v>
      </c>
      <c r="AU188" s="237" t="s">
        <v>89</v>
      </c>
      <c r="AY188" s="17" t="s">
        <v>194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87</v>
      </c>
      <c r="BK188" s="238">
        <f>ROUND(I188*H188,2)</f>
        <v>0</v>
      </c>
      <c r="BL188" s="17" t="s">
        <v>222</v>
      </c>
      <c r="BM188" s="237" t="s">
        <v>1477</v>
      </c>
    </row>
    <row r="189" s="2" customFormat="1" ht="33" customHeight="1">
      <c r="A189" s="38"/>
      <c r="B189" s="39"/>
      <c r="C189" s="279" t="s">
        <v>411</v>
      </c>
      <c r="D189" s="279" t="s">
        <v>353</v>
      </c>
      <c r="E189" s="280" t="s">
        <v>1478</v>
      </c>
      <c r="F189" s="281" t="s">
        <v>1479</v>
      </c>
      <c r="G189" s="282" t="s">
        <v>364</v>
      </c>
      <c r="H189" s="283">
        <v>1</v>
      </c>
      <c r="I189" s="284"/>
      <c r="J189" s="285">
        <f>ROUND(I189*H189,2)</f>
        <v>0</v>
      </c>
      <c r="K189" s="281" t="s">
        <v>306</v>
      </c>
      <c r="L189" s="286"/>
      <c r="M189" s="287" t="s">
        <v>1</v>
      </c>
      <c r="N189" s="288" t="s">
        <v>44</v>
      </c>
      <c r="O189" s="91"/>
      <c r="P189" s="235">
        <f>O189*H189</f>
        <v>0</v>
      </c>
      <c r="Q189" s="235">
        <v>0.0068999999999999999</v>
      </c>
      <c r="R189" s="235">
        <f>Q189*H189</f>
        <v>0.0068999999999999999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245</v>
      </c>
      <c r="AT189" s="237" t="s">
        <v>353</v>
      </c>
      <c r="AU189" s="237" t="s">
        <v>89</v>
      </c>
      <c r="AY189" s="17" t="s">
        <v>194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87</v>
      </c>
      <c r="BK189" s="238">
        <f>ROUND(I189*H189,2)</f>
        <v>0</v>
      </c>
      <c r="BL189" s="17" t="s">
        <v>222</v>
      </c>
      <c r="BM189" s="237" t="s">
        <v>699</v>
      </c>
    </row>
    <row r="190" s="13" customFormat="1">
      <c r="A190" s="13"/>
      <c r="B190" s="244"/>
      <c r="C190" s="245"/>
      <c r="D190" s="239" t="s">
        <v>219</v>
      </c>
      <c r="E190" s="246" t="s">
        <v>1</v>
      </c>
      <c r="F190" s="247" t="s">
        <v>87</v>
      </c>
      <c r="G190" s="245"/>
      <c r="H190" s="248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219</v>
      </c>
      <c r="AU190" s="254" t="s">
        <v>89</v>
      </c>
      <c r="AV190" s="13" t="s">
        <v>89</v>
      </c>
      <c r="AW190" s="13" t="s">
        <v>36</v>
      </c>
      <c r="AX190" s="13" t="s">
        <v>87</v>
      </c>
      <c r="AY190" s="254" t="s">
        <v>194</v>
      </c>
    </row>
    <row r="191" s="2" customFormat="1" ht="44.25" customHeight="1">
      <c r="A191" s="38"/>
      <c r="B191" s="39"/>
      <c r="C191" s="226" t="s">
        <v>416</v>
      </c>
      <c r="D191" s="226" t="s">
        <v>197</v>
      </c>
      <c r="E191" s="227" t="s">
        <v>1480</v>
      </c>
      <c r="F191" s="228" t="s">
        <v>1481</v>
      </c>
      <c r="G191" s="229" t="s">
        <v>364</v>
      </c>
      <c r="H191" s="230">
        <v>3</v>
      </c>
      <c r="I191" s="231"/>
      <c r="J191" s="232">
        <f>ROUND(I191*H191,2)</f>
        <v>0</v>
      </c>
      <c r="K191" s="228" t="s">
        <v>306</v>
      </c>
      <c r="L191" s="44"/>
      <c r="M191" s="233" t="s">
        <v>1</v>
      </c>
      <c r="N191" s="234" t="s">
        <v>44</v>
      </c>
      <c r="O191" s="91"/>
      <c r="P191" s="235">
        <f>O191*H191</f>
        <v>0</v>
      </c>
      <c r="Q191" s="235">
        <v>0.00167</v>
      </c>
      <c r="R191" s="235">
        <f>Q191*H191</f>
        <v>0.0050100000000000006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222</v>
      </c>
      <c r="AT191" s="237" t="s">
        <v>197</v>
      </c>
      <c r="AU191" s="237" t="s">
        <v>89</v>
      </c>
      <c r="AY191" s="17" t="s">
        <v>194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87</v>
      </c>
      <c r="BK191" s="238">
        <f>ROUND(I191*H191,2)</f>
        <v>0</v>
      </c>
      <c r="BL191" s="17" t="s">
        <v>222</v>
      </c>
      <c r="BM191" s="237" t="s">
        <v>1482</v>
      </c>
    </row>
    <row r="192" s="13" customFormat="1">
      <c r="A192" s="13"/>
      <c r="B192" s="244"/>
      <c r="C192" s="245"/>
      <c r="D192" s="239" t="s">
        <v>219</v>
      </c>
      <c r="E192" s="246" t="s">
        <v>1</v>
      </c>
      <c r="F192" s="247" t="s">
        <v>210</v>
      </c>
      <c r="G192" s="245"/>
      <c r="H192" s="248">
        <v>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219</v>
      </c>
      <c r="AU192" s="254" t="s">
        <v>89</v>
      </c>
      <c r="AV192" s="13" t="s">
        <v>89</v>
      </c>
      <c r="AW192" s="13" t="s">
        <v>36</v>
      </c>
      <c r="AX192" s="13" t="s">
        <v>87</v>
      </c>
      <c r="AY192" s="254" t="s">
        <v>194</v>
      </c>
    </row>
    <row r="193" s="2" customFormat="1" ht="24.15" customHeight="1">
      <c r="A193" s="38"/>
      <c r="B193" s="39"/>
      <c r="C193" s="279" t="s">
        <v>423</v>
      </c>
      <c r="D193" s="279" t="s">
        <v>353</v>
      </c>
      <c r="E193" s="280" t="s">
        <v>1483</v>
      </c>
      <c r="F193" s="281" t="s">
        <v>1484</v>
      </c>
      <c r="G193" s="282" t="s">
        <v>364</v>
      </c>
      <c r="H193" s="283">
        <v>1</v>
      </c>
      <c r="I193" s="284"/>
      <c r="J193" s="285">
        <f>ROUND(I193*H193,2)</f>
        <v>0</v>
      </c>
      <c r="K193" s="281" t="s">
        <v>306</v>
      </c>
      <c r="L193" s="286"/>
      <c r="M193" s="287" t="s">
        <v>1</v>
      </c>
      <c r="N193" s="288" t="s">
        <v>44</v>
      </c>
      <c r="O193" s="91"/>
      <c r="P193" s="235">
        <f>O193*H193</f>
        <v>0</v>
      </c>
      <c r="Q193" s="235">
        <v>0.0038</v>
      </c>
      <c r="R193" s="235">
        <f>Q193*H193</f>
        <v>0.0038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245</v>
      </c>
      <c r="AT193" s="237" t="s">
        <v>353</v>
      </c>
      <c r="AU193" s="237" t="s">
        <v>89</v>
      </c>
      <c r="AY193" s="17" t="s">
        <v>194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87</v>
      </c>
      <c r="BK193" s="238">
        <f>ROUND(I193*H193,2)</f>
        <v>0</v>
      </c>
      <c r="BL193" s="17" t="s">
        <v>222</v>
      </c>
      <c r="BM193" s="237" t="s">
        <v>1485</v>
      </c>
    </row>
    <row r="194" s="2" customFormat="1" ht="24.15" customHeight="1">
      <c r="A194" s="38"/>
      <c r="B194" s="39"/>
      <c r="C194" s="279" t="s">
        <v>429</v>
      </c>
      <c r="D194" s="279" t="s">
        <v>353</v>
      </c>
      <c r="E194" s="280" t="s">
        <v>1486</v>
      </c>
      <c r="F194" s="281" t="s">
        <v>1487</v>
      </c>
      <c r="G194" s="282" t="s">
        <v>364</v>
      </c>
      <c r="H194" s="283">
        <v>1</v>
      </c>
      <c r="I194" s="284"/>
      <c r="J194" s="285">
        <f>ROUND(I194*H194,2)</f>
        <v>0</v>
      </c>
      <c r="K194" s="281" t="s">
        <v>306</v>
      </c>
      <c r="L194" s="286"/>
      <c r="M194" s="287" t="s">
        <v>1</v>
      </c>
      <c r="N194" s="288" t="s">
        <v>44</v>
      </c>
      <c r="O194" s="91"/>
      <c r="P194" s="235">
        <f>O194*H194</f>
        <v>0</v>
      </c>
      <c r="Q194" s="235">
        <v>0.0095999999999999992</v>
      </c>
      <c r="R194" s="235">
        <f>Q194*H194</f>
        <v>0.0095999999999999992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245</v>
      </c>
      <c r="AT194" s="237" t="s">
        <v>353</v>
      </c>
      <c r="AU194" s="237" t="s">
        <v>89</v>
      </c>
      <c r="AY194" s="17" t="s">
        <v>194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87</v>
      </c>
      <c r="BK194" s="238">
        <f>ROUND(I194*H194,2)</f>
        <v>0</v>
      </c>
      <c r="BL194" s="17" t="s">
        <v>222</v>
      </c>
      <c r="BM194" s="237" t="s">
        <v>1488</v>
      </c>
    </row>
    <row r="195" s="2" customFormat="1" ht="24.15" customHeight="1">
      <c r="A195" s="38"/>
      <c r="B195" s="39"/>
      <c r="C195" s="279" t="s">
        <v>434</v>
      </c>
      <c r="D195" s="279" t="s">
        <v>353</v>
      </c>
      <c r="E195" s="280" t="s">
        <v>1489</v>
      </c>
      <c r="F195" s="281" t="s">
        <v>1490</v>
      </c>
      <c r="G195" s="282" t="s">
        <v>364</v>
      </c>
      <c r="H195" s="283">
        <v>1</v>
      </c>
      <c r="I195" s="284"/>
      <c r="J195" s="285">
        <f>ROUND(I195*H195,2)</f>
        <v>0</v>
      </c>
      <c r="K195" s="281" t="s">
        <v>306</v>
      </c>
      <c r="L195" s="286"/>
      <c r="M195" s="287" t="s">
        <v>1</v>
      </c>
      <c r="N195" s="288" t="s">
        <v>44</v>
      </c>
      <c r="O195" s="91"/>
      <c r="P195" s="235">
        <f>O195*H195</f>
        <v>0</v>
      </c>
      <c r="Q195" s="235">
        <v>0.012200000000000001</v>
      </c>
      <c r="R195" s="235">
        <f>Q195*H195</f>
        <v>0.012200000000000001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245</v>
      </c>
      <c r="AT195" s="237" t="s">
        <v>353</v>
      </c>
      <c r="AU195" s="237" t="s">
        <v>89</v>
      </c>
      <c r="AY195" s="17" t="s">
        <v>194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87</v>
      </c>
      <c r="BK195" s="238">
        <f>ROUND(I195*H195,2)</f>
        <v>0</v>
      </c>
      <c r="BL195" s="17" t="s">
        <v>222</v>
      </c>
      <c r="BM195" s="237" t="s">
        <v>1491</v>
      </c>
    </row>
    <row r="196" s="2" customFormat="1" ht="44.25" customHeight="1">
      <c r="A196" s="38"/>
      <c r="B196" s="39"/>
      <c r="C196" s="226" t="s">
        <v>441</v>
      </c>
      <c r="D196" s="226" t="s">
        <v>197</v>
      </c>
      <c r="E196" s="227" t="s">
        <v>1492</v>
      </c>
      <c r="F196" s="228" t="s">
        <v>1493</v>
      </c>
      <c r="G196" s="229" t="s">
        <v>364</v>
      </c>
      <c r="H196" s="230">
        <v>1</v>
      </c>
      <c r="I196" s="231"/>
      <c r="J196" s="232">
        <f>ROUND(I196*H196,2)</f>
        <v>0</v>
      </c>
      <c r="K196" s="228" t="s">
        <v>306</v>
      </c>
      <c r="L196" s="44"/>
      <c r="M196" s="233" t="s">
        <v>1</v>
      </c>
      <c r="N196" s="234" t="s">
        <v>44</v>
      </c>
      <c r="O196" s="91"/>
      <c r="P196" s="235">
        <f>O196*H196</f>
        <v>0</v>
      </c>
      <c r="Q196" s="235">
        <v>0.0017099999999999999</v>
      </c>
      <c r="R196" s="235">
        <f>Q196*H196</f>
        <v>0.0017099999999999999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222</v>
      </c>
      <c r="AT196" s="237" t="s">
        <v>197</v>
      </c>
      <c r="AU196" s="237" t="s">
        <v>89</v>
      </c>
      <c r="AY196" s="17" t="s">
        <v>194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87</v>
      </c>
      <c r="BK196" s="238">
        <f>ROUND(I196*H196,2)</f>
        <v>0</v>
      </c>
      <c r="BL196" s="17" t="s">
        <v>222</v>
      </c>
      <c r="BM196" s="237" t="s">
        <v>1494</v>
      </c>
    </row>
    <row r="197" s="2" customFormat="1" ht="24.15" customHeight="1">
      <c r="A197" s="38"/>
      <c r="B197" s="39"/>
      <c r="C197" s="279" t="s">
        <v>539</v>
      </c>
      <c r="D197" s="279" t="s">
        <v>353</v>
      </c>
      <c r="E197" s="280" t="s">
        <v>1495</v>
      </c>
      <c r="F197" s="281" t="s">
        <v>1496</v>
      </c>
      <c r="G197" s="282" t="s">
        <v>364</v>
      </c>
      <c r="H197" s="283">
        <v>1</v>
      </c>
      <c r="I197" s="284"/>
      <c r="J197" s="285">
        <f>ROUND(I197*H197,2)</f>
        <v>0</v>
      </c>
      <c r="K197" s="281" t="s">
        <v>306</v>
      </c>
      <c r="L197" s="286"/>
      <c r="M197" s="287" t="s">
        <v>1</v>
      </c>
      <c r="N197" s="288" t="s">
        <v>44</v>
      </c>
      <c r="O197" s="91"/>
      <c r="P197" s="235">
        <f>O197*H197</f>
        <v>0</v>
      </c>
      <c r="Q197" s="235">
        <v>0.0149</v>
      </c>
      <c r="R197" s="235">
        <f>Q197*H197</f>
        <v>0.0149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245</v>
      </c>
      <c r="AT197" s="237" t="s">
        <v>353</v>
      </c>
      <c r="AU197" s="237" t="s">
        <v>89</v>
      </c>
      <c r="AY197" s="17" t="s">
        <v>194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87</v>
      </c>
      <c r="BK197" s="238">
        <f>ROUND(I197*H197,2)</f>
        <v>0</v>
      </c>
      <c r="BL197" s="17" t="s">
        <v>222</v>
      </c>
      <c r="BM197" s="237" t="s">
        <v>1497</v>
      </c>
    </row>
    <row r="198" s="2" customFormat="1" ht="49.05" customHeight="1">
      <c r="A198" s="38"/>
      <c r="B198" s="39"/>
      <c r="C198" s="226" t="s">
        <v>543</v>
      </c>
      <c r="D198" s="226" t="s">
        <v>197</v>
      </c>
      <c r="E198" s="227" t="s">
        <v>1498</v>
      </c>
      <c r="F198" s="228" t="s">
        <v>1499</v>
      </c>
      <c r="G198" s="229" t="s">
        <v>364</v>
      </c>
      <c r="H198" s="230">
        <v>2</v>
      </c>
      <c r="I198" s="231"/>
      <c r="J198" s="232">
        <f>ROUND(I198*H198,2)</f>
        <v>0</v>
      </c>
      <c r="K198" s="228" t="s">
        <v>306</v>
      </c>
      <c r="L198" s="44"/>
      <c r="M198" s="233" t="s">
        <v>1</v>
      </c>
      <c r="N198" s="234" t="s">
        <v>44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222</v>
      </c>
      <c r="AT198" s="237" t="s">
        <v>197</v>
      </c>
      <c r="AU198" s="237" t="s">
        <v>89</v>
      </c>
      <c r="AY198" s="17" t="s">
        <v>194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87</v>
      </c>
      <c r="BK198" s="238">
        <f>ROUND(I198*H198,2)</f>
        <v>0</v>
      </c>
      <c r="BL198" s="17" t="s">
        <v>222</v>
      </c>
      <c r="BM198" s="237" t="s">
        <v>1500</v>
      </c>
    </row>
    <row r="199" s="13" customFormat="1">
      <c r="A199" s="13"/>
      <c r="B199" s="244"/>
      <c r="C199" s="245"/>
      <c r="D199" s="239" t="s">
        <v>219</v>
      </c>
      <c r="E199" s="246" t="s">
        <v>1</v>
      </c>
      <c r="F199" s="247" t="s">
        <v>89</v>
      </c>
      <c r="G199" s="245"/>
      <c r="H199" s="248">
        <v>2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219</v>
      </c>
      <c r="AU199" s="254" t="s">
        <v>89</v>
      </c>
      <c r="AV199" s="13" t="s">
        <v>89</v>
      </c>
      <c r="AW199" s="13" t="s">
        <v>36</v>
      </c>
      <c r="AX199" s="13" t="s">
        <v>87</v>
      </c>
      <c r="AY199" s="254" t="s">
        <v>194</v>
      </c>
    </row>
    <row r="200" s="2" customFormat="1" ht="33" customHeight="1">
      <c r="A200" s="38"/>
      <c r="B200" s="39"/>
      <c r="C200" s="279" t="s">
        <v>312</v>
      </c>
      <c r="D200" s="279" t="s">
        <v>353</v>
      </c>
      <c r="E200" s="280" t="s">
        <v>1501</v>
      </c>
      <c r="F200" s="281" t="s">
        <v>1502</v>
      </c>
      <c r="G200" s="282" t="s">
        <v>364</v>
      </c>
      <c r="H200" s="283">
        <v>2</v>
      </c>
      <c r="I200" s="284"/>
      <c r="J200" s="285">
        <f>ROUND(I200*H200,2)</f>
        <v>0</v>
      </c>
      <c r="K200" s="281" t="s">
        <v>306</v>
      </c>
      <c r="L200" s="286"/>
      <c r="M200" s="287" t="s">
        <v>1</v>
      </c>
      <c r="N200" s="288" t="s">
        <v>44</v>
      </c>
      <c r="O200" s="91"/>
      <c r="P200" s="235">
        <f>O200*H200</f>
        <v>0</v>
      </c>
      <c r="Q200" s="235">
        <v>0.042099999999999999</v>
      </c>
      <c r="R200" s="235">
        <f>Q200*H200</f>
        <v>0.084199999999999997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245</v>
      </c>
      <c r="AT200" s="237" t="s">
        <v>353</v>
      </c>
      <c r="AU200" s="237" t="s">
        <v>89</v>
      </c>
      <c r="AY200" s="17" t="s">
        <v>194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87</v>
      </c>
      <c r="BK200" s="238">
        <f>ROUND(I200*H200,2)</f>
        <v>0</v>
      </c>
      <c r="BL200" s="17" t="s">
        <v>222</v>
      </c>
      <c r="BM200" s="237" t="s">
        <v>1503</v>
      </c>
    </row>
    <row r="201" s="13" customFormat="1">
      <c r="A201" s="13"/>
      <c r="B201" s="244"/>
      <c r="C201" s="245"/>
      <c r="D201" s="239" t="s">
        <v>219</v>
      </c>
      <c r="E201" s="246" t="s">
        <v>1</v>
      </c>
      <c r="F201" s="247" t="s">
        <v>89</v>
      </c>
      <c r="G201" s="245"/>
      <c r="H201" s="248">
        <v>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219</v>
      </c>
      <c r="AU201" s="254" t="s">
        <v>89</v>
      </c>
      <c r="AV201" s="13" t="s">
        <v>89</v>
      </c>
      <c r="AW201" s="13" t="s">
        <v>36</v>
      </c>
      <c r="AX201" s="13" t="s">
        <v>87</v>
      </c>
      <c r="AY201" s="254" t="s">
        <v>194</v>
      </c>
    </row>
    <row r="202" s="2" customFormat="1" ht="49.05" customHeight="1">
      <c r="A202" s="38"/>
      <c r="B202" s="39"/>
      <c r="C202" s="226" t="s">
        <v>690</v>
      </c>
      <c r="D202" s="226" t="s">
        <v>197</v>
      </c>
      <c r="E202" s="227" t="s">
        <v>1504</v>
      </c>
      <c r="F202" s="228" t="s">
        <v>1505</v>
      </c>
      <c r="G202" s="229" t="s">
        <v>364</v>
      </c>
      <c r="H202" s="230">
        <v>1</v>
      </c>
      <c r="I202" s="231"/>
      <c r="J202" s="232">
        <f>ROUND(I202*H202,2)</f>
        <v>0</v>
      </c>
      <c r="K202" s="228" t="s">
        <v>306</v>
      </c>
      <c r="L202" s="44"/>
      <c r="M202" s="233" t="s">
        <v>1</v>
      </c>
      <c r="N202" s="234" t="s">
        <v>44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222</v>
      </c>
      <c r="AT202" s="237" t="s">
        <v>197</v>
      </c>
      <c r="AU202" s="237" t="s">
        <v>89</v>
      </c>
      <c r="AY202" s="17" t="s">
        <v>194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87</v>
      </c>
      <c r="BK202" s="238">
        <f>ROUND(I202*H202,2)</f>
        <v>0</v>
      </c>
      <c r="BL202" s="17" t="s">
        <v>222</v>
      </c>
      <c r="BM202" s="237" t="s">
        <v>1506</v>
      </c>
    </row>
    <row r="203" s="2" customFormat="1" ht="24.15" customHeight="1">
      <c r="A203" s="38"/>
      <c r="B203" s="39"/>
      <c r="C203" s="279" t="s">
        <v>696</v>
      </c>
      <c r="D203" s="279" t="s">
        <v>353</v>
      </c>
      <c r="E203" s="280" t="s">
        <v>1507</v>
      </c>
      <c r="F203" s="281" t="s">
        <v>1508</v>
      </c>
      <c r="G203" s="282" t="s">
        <v>364</v>
      </c>
      <c r="H203" s="283">
        <v>1</v>
      </c>
      <c r="I203" s="284"/>
      <c r="J203" s="285">
        <f>ROUND(I203*H203,2)</f>
        <v>0</v>
      </c>
      <c r="K203" s="281" t="s">
        <v>1</v>
      </c>
      <c r="L203" s="286"/>
      <c r="M203" s="287" t="s">
        <v>1</v>
      </c>
      <c r="N203" s="288" t="s">
        <v>44</v>
      </c>
      <c r="O203" s="91"/>
      <c r="P203" s="235">
        <f>O203*H203</f>
        <v>0</v>
      </c>
      <c r="Q203" s="235">
        <v>0.064000000000000001</v>
      </c>
      <c r="R203" s="235">
        <f>Q203*H203</f>
        <v>0.064000000000000001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245</v>
      </c>
      <c r="AT203" s="237" t="s">
        <v>353</v>
      </c>
      <c r="AU203" s="237" t="s">
        <v>89</v>
      </c>
      <c r="AY203" s="17" t="s">
        <v>194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87</v>
      </c>
      <c r="BK203" s="238">
        <f>ROUND(I203*H203,2)</f>
        <v>0</v>
      </c>
      <c r="BL203" s="17" t="s">
        <v>222</v>
      </c>
      <c r="BM203" s="237" t="s">
        <v>1509</v>
      </c>
    </row>
    <row r="204" s="2" customFormat="1" ht="44.25" customHeight="1">
      <c r="A204" s="38"/>
      <c r="B204" s="39"/>
      <c r="C204" s="226" t="s">
        <v>701</v>
      </c>
      <c r="D204" s="226" t="s">
        <v>197</v>
      </c>
      <c r="E204" s="227" t="s">
        <v>1510</v>
      </c>
      <c r="F204" s="228" t="s">
        <v>1511</v>
      </c>
      <c r="G204" s="229" t="s">
        <v>364</v>
      </c>
      <c r="H204" s="230">
        <v>1</v>
      </c>
      <c r="I204" s="231"/>
      <c r="J204" s="232">
        <f>ROUND(I204*H204,2)</f>
        <v>0</v>
      </c>
      <c r="K204" s="228" t="s">
        <v>306</v>
      </c>
      <c r="L204" s="44"/>
      <c r="M204" s="233" t="s">
        <v>1</v>
      </c>
      <c r="N204" s="234" t="s">
        <v>44</v>
      </c>
      <c r="O204" s="91"/>
      <c r="P204" s="235">
        <f>O204*H204</f>
        <v>0</v>
      </c>
      <c r="Q204" s="235">
        <v>0.0079600000000000001</v>
      </c>
      <c r="R204" s="235">
        <f>Q204*H204</f>
        <v>0.0079600000000000001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222</v>
      </c>
      <c r="AT204" s="237" t="s">
        <v>197</v>
      </c>
      <c r="AU204" s="237" t="s">
        <v>89</v>
      </c>
      <c r="AY204" s="17" t="s">
        <v>194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87</v>
      </c>
      <c r="BK204" s="238">
        <f>ROUND(I204*H204,2)</f>
        <v>0</v>
      </c>
      <c r="BL204" s="17" t="s">
        <v>222</v>
      </c>
      <c r="BM204" s="237" t="s">
        <v>1512</v>
      </c>
    </row>
    <row r="205" s="2" customFormat="1" ht="33" customHeight="1">
      <c r="A205" s="38"/>
      <c r="B205" s="39"/>
      <c r="C205" s="279" t="s">
        <v>706</v>
      </c>
      <c r="D205" s="279" t="s">
        <v>353</v>
      </c>
      <c r="E205" s="280" t="s">
        <v>1513</v>
      </c>
      <c r="F205" s="281" t="s">
        <v>1514</v>
      </c>
      <c r="G205" s="282" t="s">
        <v>364</v>
      </c>
      <c r="H205" s="283">
        <v>1</v>
      </c>
      <c r="I205" s="284"/>
      <c r="J205" s="285">
        <f>ROUND(I205*H205,2)</f>
        <v>0</v>
      </c>
      <c r="K205" s="281" t="s">
        <v>306</v>
      </c>
      <c r="L205" s="286"/>
      <c r="M205" s="287" t="s">
        <v>1</v>
      </c>
      <c r="N205" s="288" t="s">
        <v>44</v>
      </c>
      <c r="O205" s="91"/>
      <c r="P205" s="235">
        <f>O205*H205</f>
        <v>0</v>
      </c>
      <c r="Q205" s="235">
        <v>0.095500000000000002</v>
      </c>
      <c r="R205" s="235">
        <f>Q205*H205</f>
        <v>0.095500000000000002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245</v>
      </c>
      <c r="AT205" s="237" t="s">
        <v>353</v>
      </c>
      <c r="AU205" s="237" t="s">
        <v>89</v>
      </c>
      <c r="AY205" s="17" t="s">
        <v>194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87</v>
      </c>
      <c r="BK205" s="238">
        <f>ROUND(I205*H205,2)</f>
        <v>0</v>
      </c>
      <c r="BL205" s="17" t="s">
        <v>222</v>
      </c>
      <c r="BM205" s="237" t="s">
        <v>1515</v>
      </c>
    </row>
    <row r="206" s="2" customFormat="1" ht="24.15" customHeight="1">
      <c r="A206" s="38"/>
      <c r="B206" s="39"/>
      <c r="C206" s="226" t="s">
        <v>708</v>
      </c>
      <c r="D206" s="226" t="s">
        <v>197</v>
      </c>
      <c r="E206" s="227" t="s">
        <v>1516</v>
      </c>
      <c r="F206" s="228" t="s">
        <v>1517</v>
      </c>
      <c r="G206" s="229" t="s">
        <v>315</v>
      </c>
      <c r="H206" s="230">
        <v>9</v>
      </c>
      <c r="I206" s="231"/>
      <c r="J206" s="232">
        <f>ROUND(I206*H206,2)</f>
        <v>0</v>
      </c>
      <c r="K206" s="228" t="s">
        <v>306</v>
      </c>
      <c r="L206" s="44"/>
      <c r="M206" s="233" t="s">
        <v>1</v>
      </c>
      <c r="N206" s="234" t="s">
        <v>44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0.00069999999999999999</v>
      </c>
      <c r="T206" s="236">
        <f>S206*H206</f>
        <v>0.0063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222</v>
      </c>
      <c r="AT206" s="237" t="s">
        <v>197</v>
      </c>
      <c r="AU206" s="237" t="s">
        <v>89</v>
      </c>
      <c r="AY206" s="17" t="s">
        <v>194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87</v>
      </c>
      <c r="BK206" s="238">
        <f>ROUND(I206*H206,2)</f>
        <v>0</v>
      </c>
      <c r="BL206" s="17" t="s">
        <v>222</v>
      </c>
      <c r="BM206" s="237" t="s">
        <v>1518</v>
      </c>
    </row>
    <row r="207" s="13" customFormat="1">
      <c r="A207" s="13"/>
      <c r="B207" s="244"/>
      <c r="C207" s="245"/>
      <c r="D207" s="239" t="s">
        <v>219</v>
      </c>
      <c r="E207" s="246" t="s">
        <v>1</v>
      </c>
      <c r="F207" s="247" t="s">
        <v>1519</v>
      </c>
      <c r="G207" s="245"/>
      <c r="H207" s="248">
        <v>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219</v>
      </c>
      <c r="AU207" s="254" t="s">
        <v>89</v>
      </c>
      <c r="AV207" s="13" t="s">
        <v>89</v>
      </c>
      <c r="AW207" s="13" t="s">
        <v>36</v>
      </c>
      <c r="AX207" s="13" t="s">
        <v>87</v>
      </c>
      <c r="AY207" s="254" t="s">
        <v>194</v>
      </c>
    </row>
    <row r="208" s="2" customFormat="1" ht="49.05" customHeight="1">
      <c r="A208" s="38"/>
      <c r="B208" s="39"/>
      <c r="C208" s="226" t="s">
        <v>715</v>
      </c>
      <c r="D208" s="226" t="s">
        <v>197</v>
      </c>
      <c r="E208" s="227" t="s">
        <v>1520</v>
      </c>
      <c r="F208" s="228" t="s">
        <v>1521</v>
      </c>
      <c r="G208" s="229" t="s">
        <v>364</v>
      </c>
      <c r="H208" s="230">
        <v>2</v>
      </c>
      <c r="I208" s="231"/>
      <c r="J208" s="232">
        <f>ROUND(I208*H208,2)</f>
        <v>0</v>
      </c>
      <c r="K208" s="228" t="s">
        <v>306</v>
      </c>
      <c r="L208" s="44"/>
      <c r="M208" s="233" t="s">
        <v>1</v>
      </c>
      <c r="N208" s="234" t="s">
        <v>44</v>
      </c>
      <c r="O208" s="91"/>
      <c r="P208" s="235">
        <f>O208*H208</f>
        <v>0</v>
      </c>
      <c r="Q208" s="235">
        <v>0.0016199999999999999</v>
      </c>
      <c r="R208" s="235">
        <f>Q208*H208</f>
        <v>0.0032399999999999998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222</v>
      </c>
      <c r="AT208" s="237" t="s">
        <v>197</v>
      </c>
      <c r="AU208" s="237" t="s">
        <v>89</v>
      </c>
      <c r="AY208" s="17" t="s">
        <v>194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87</v>
      </c>
      <c r="BK208" s="238">
        <f>ROUND(I208*H208,2)</f>
        <v>0</v>
      </c>
      <c r="BL208" s="17" t="s">
        <v>222</v>
      </c>
      <c r="BM208" s="237" t="s">
        <v>1522</v>
      </c>
    </row>
    <row r="209" s="2" customFormat="1" ht="24.15" customHeight="1">
      <c r="A209" s="38"/>
      <c r="B209" s="39"/>
      <c r="C209" s="279" t="s">
        <v>720</v>
      </c>
      <c r="D209" s="279" t="s">
        <v>353</v>
      </c>
      <c r="E209" s="280" t="s">
        <v>1523</v>
      </c>
      <c r="F209" s="281" t="s">
        <v>1524</v>
      </c>
      <c r="G209" s="282" t="s">
        <v>364</v>
      </c>
      <c r="H209" s="283">
        <v>1</v>
      </c>
      <c r="I209" s="284"/>
      <c r="J209" s="285">
        <f>ROUND(I209*H209,2)</f>
        <v>0</v>
      </c>
      <c r="K209" s="281" t="s">
        <v>306</v>
      </c>
      <c r="L209" s="286"/>
      <c r="M209" s="287" t="s">
        <v>1</v>
      </c>
      <c r="N209" s="288" t="s">
        <v>44</v>
      </c>
      <c r="O209" s="91"/>
      <c r="P209" s="235">
        <f>O209*H209</f>
        <v>0</v>
      </c>
      <c r="Q209" s="235">
        <v>0.017999999999999999</v>
      </c>
      <c r="R209" s="235">
        <f>Q209*H209</f>
        <v>0.017999999999999999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245</v>
      </c>
      <c r="AT209" s="237" t="s">
        <v>353</v>
      </c>
      <c r="AU209" s="237" t="s">
        <v>89</v>
      </c>
      <c r="AY209" s="17" t="s">
        <v>194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87</v>
      </c>
      <c r="BK209" s="238">
        <f>ROUND(I209*H209,2)</f>
        <v>0</v>
      </c>
      <c r="BL209" s="17" t="s">
        <v>222</v>
      </c>
      <c r="BM209" s="237" t="s">
        <v>1525</v>
      </c>
    </row>
    <row r="210" s="2" customFormat="1" ht="21.75" customHeight="1">
      <c r="A210" s="38"/>
      <c r="B210" s="39"/>
      <c r="C210" s="279" t="s">
        <v>725</v>
      </c>
      <c r="D210" s="279" t="s">
        <v>353</v>
      </c>
      <c r="E210" s="280" t="s">
        <v>1526</v>
      </c>
      <c r="F210" s="281" t="s">
        <v>1527</v>
      </c>
      <c r="G210" s="282" t="s">
        <v>364</v>
      </c>
      <c r="H210" s="283">
        <v>1</v>
      </c>
      <c r="I210" s="284"/>
      <c r="J210" s="285">
        <f>ROUND(I210*H210,2)</f>
        <v>0</v>
      </c>
      <c r="K210" s="281" t="s">
        <v>306</v>
      </c>
      <c r="L210" s="286"/>
      <c r="M210" s="287" t="s">
        <v>1</v>
      </c>
      <c r="N210" s="288" t="s">
        <v>44</v>
      </c>
      <c r="O210" s="91"/>
      <c r="P210" s="235">
        <f>O210*H210</f>
        <v>0</v>
      </c>
      <c r="Q210" s="235">
        <v>0.0035000000000000001</v>
      </c>
      <c r="R210" s="235">
        <f>Q210*H210</f>
        <v>0.0035000000000000001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245</v>
      </c>
      <c r="AT210" s="237" t="s">
        <v>353</v>
      </c>
      <c r="AU210" s="237" t="s">
        <v>89</v>
      </c>
      <c r="AY210" s="17" t="s">
        <v>194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87</v>
      </c>
      <c r="BK210" s="238">
        <f>ROUND(I210*H210,2)</f>
        <v>0</v>
      </c>
      <c r="BL210" s="17" t="s">
        <v>222</v>
      </c>
      <c r="BM210" s="237" t="s">
        <v>1528</v>
      </c>
    </row>
    <row r="211" s="2" customFormat="1" ht="37.8" customHeight="1">
      <c r="A211" s="38"/>
      <c r="B211" s="39"/>
      <c r="C211" s="226" t="s">
        <v>729</v>
      </c>
      <c r="D211" s="226" t="s">
        <v>197</v>
      </c>
      <c r="E211" s="227" t="s">
        <v>1529</v>
      </c>
      <c r="F211" s="228" t="s">
        <v>1530</v>
      </c>
      <c r="G211" s="229" t="s">
        <v>364</v>
      </c>
      <c r="H211" s="230">
        <v>2</v>
      </c>
      <c r="I211" s="231"/>
      <c r="J211" s="232">
        <f>ROUND(I211*H211,2)</f>
        <v>0</v>
      </c>
      <c r="K211" s="228" t="s">
        <v>306</v>
      </c>
      <c r="L211" s="44"/>
      <c r="M211" s="233" t="s">
        <v>1</v>
      </c>
      <c r="N211" s="234" t="s">
        <v>44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0.017299999999999999</v>
      </c>
      <c r="T211" s="236">
        <f>S211*H211</f>
        <v>0.034599999999999999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222</v>
      </c>
      <c r="AT211" s="237" t="s">
        <v>197</v>
      </c>
      <c r="AU211" s="237" t="s">
        <v>89</v>
      </c>
      <c r="AY211" s="17" t="s">
        <v>194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87</v>
      </c>
      <c r="BK211" s="238">
        <f>ROUND(I211*H211,2)</f>
        <v>0</v>
      </c>
      <c r="BL211" s="17" t="s">
        <v>222</v>
      </c>
      <c r="BM211" s="237" t="s">
        <v>1531</v>
      </c>
    </row>
    <row r="212" s="13" customFormat="1">
      <c r="A212" s="13"/>
      <c r="B212" s="244"/>
      <c r="C212" s="245"/>
      <c r="D212" s="239" t="s">
        <v>219</v>
      </c>
      <c r="E212" s="246" t="s">
        <v>1</v>
      </c>
      <c r="F212" s="247" t="s">
        <v>89</v>
      </c>
      <c r="G212" s="245"/>
      <c r="H212" s="248">
        <v>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219</v>
      </c>
      <c r="AU212" s="254" t="s">
        <v>89</v>
      </c>
      <c r="AV212" s="13" t="s">
        <v>89</v>
      </c>
      <c r="AW212" s="13" t="s">
        <v>36</v>
      </c>
      <c r="AX212" s="13" t="s">
        <v>87</v>
      </c>
      <c r="AY212" s="254" t="s">
        <v>194</v>
      </c>
    </row>
    <row r="213" s="2" customFormat="1" ht="24.15" customHeight="1">
      <c r="A213" s="38"/>
      <c r="B213" s="39"/>
      <c r="C213" s="226" t="s">
        <v>732</v>
      </c>
      <c r="D213" s="226" t="s">
        <v>197</v>
      </c>
      <c r="E213" s="227" t="s">
        <v>1532</v>
      </c>
      <c r="F213" s="228" t="s">
        <v>1533</v>
      </c>
      <c r="G213" s="229" t="s">
        <v>364</v>
      </c>
      <c r="H213" s="230">
        <v>1</v>
      </c>
      <c r="I213" s="231"/>
      <c r="J213" s="232">
        <f>ROUND(I213*H213,2)</f>
        <v>0</v>
      </c>
      <c r="K213" s="228" t="s">
        <v>306</v>
      </c>
      <c r="L213" s="44"/>
      <c r="M213" s="233" t="s">
        <v>1</v>
      </c>
      <c r="N213" s="234" t="s">
        <v>44</v>
      </c>
      <c r="O213" s="91"/>
      <c r="P213" s="235">
        <f>O213*H213</f>
        <v>0</v>
      </c>
      <c r="Q213" s="235">
        <v>0.0013600000000000001</v>
      </c>
      <c r="R213" s="235">
        <f>Q213*H213</f>
        <v>0.0013600000000000001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222</v>
      </c>
      <c r="AT213" s="237" t="s">
        <v>197</v>
      </c>
      <c r="AU213" s="237" t="s">
        <v>89</v>
      </c>
      <c r="AY213" s="17" t="s">
        <v>194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87</v>
      </c>
      <c r="BK213" s="238">
        <f>ROUND(I213*H213,2)</f>
        <v>0</v>
      </c>
      <c r="BL213" s="17" t="s">
        <v>222</v>
      </c>
      <c r="BM213" s="237" t="s">
        <v>1534</v>
      </c>
    </row>
    <row r="214" s="13" customFormat="1">
      <c r="A214" s="13"/>
      <c r="B214" s="244"/>
      <c r="C214" s="245"/>
      <c r="D214" s="239" t="s">
        <v>219</v>
      </c>
      <c r="E214" s="246" t="s">
        <v>1</v>
      </c>
      <c r="F214" s="247" t="s">
        <v>87</v>
      </c>
      <c r="G214" s="245"/>
      <c r="H214" s="248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219</v>
      </c>
      <c r="AU214" s="254" t="s">
        <v>89</v>
      </c>
      <c r="AV214" s="13" t="s">
        <v>89</v>
      </c>
      <c r="AW214" s="13" t="s">
        <v>36</v>
      </c>
      <c r="AX214" s="13" t="s">
        <v>87</v>
      </c>
      <c r="AY214" s="254" t="s">
        <v>194</v>
      </c>
    </row>
    <row r="215" s="2" customFormat="1" ht="24.15" customHeight="1">
      <c r="A215" s="38"/>
      <c r="B215" s="39"/>
      <c r="C215" s="279" t="s">
        <v>735</v>
      </c>
      <c r="D215" s="279" t="s">
        <v>353</v>
      </c>
      <c r="E215" s="280" t="s">
        <v>1535</v>
      </c>
      <c r="F215" s="281" t="s">
        <v>1536</v>
      </c>
      <c r="G215" s="282" t="s">
        <v>364</v>
      </c>
      <c r="H215" s="283">
        <v>1</v>
      </c>
      <c r="I215" s="284"/>
      <c r="J215" s="285">
        <f>ROUND(I215*H215,2)</f>
        <v>0</v>
      </c>
      <c r="K215" s="281" t="s">
        <v>306</v>
      </c>
      <c r="L215" s="286"/>
      <c r="M215" s="287" t="s">
        <v>1</v>
      </c>
      <c r="N215" s="288" t="s">
        <v>44</v>
      </c>
      <c r="O215" s="91"/>
      <c r="P215" s="235">
        <f>O215*H215</f>
        <v>0</v>
      </c>
      <c r="Q215" s="235">
        <v>0.042500000000000003</v>
      </c>
      <c r="R215" s="235">
        <f>Q215*H215</f>
        <v>0.042500000000000003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245</v>
      </c>
      <c r="AT215" s="237" t="s">
        <v>353</v>
      </c>
      <c r="AU215" s="237" t="s">
        <v>89</v>
      </c>
      <c r="AY215" s="17" t="s">
        <v>194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87</v>
      </c>
      <c r="BK215" s="238">
        <f>ROUND(I215*H215,2)</f>
        <v>0</v>
      </c>
      <c r="BL215" s="17" t="s">
        <v>222</v>
      </c>
      <c r="BM215" s="237" t="s">
        <v>1537</v>
      </c>
    </row>
    <row r="216" s="2" customFormat="1" ht="37.8" customHeight="1">
      <c r="A216" s="38"/>
      <c r="B216" s="39"/>
      <c r="C216" s="226" t="s">
        <v>607</v>
      </c>
      <c r="D216" s="226" t="s">
        <v>197</v>
      </c>
      <c r="E216" s="227" t="s">
        <v>1538</v>
      </c>
      <c r="F216" s="228" t="s">
        <v>1539</v>
      </c>
      <c r="G216" s="229" t="s">
        <v>364</v>
      </c>
      <c r="H216" s="230">
        <v>1</v>
      </c>
      <c r="I216" s="231"/>
      <c r="J216" s="232">
        <f>ROUND(I216*H216,2)</f>
        <v>0</v>
      </c>
      <c r="K216" s="228" t="s">
        <v>306</v>
      </c>
      <c r="L216" s="44"/>
      <c r="M216" s="233" t="s">
        <v>1</v>
      </c>
      <c r="N216" s="234" t="s">
        <v>44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0.15192</v>
      </c>
      <c r="T216" s="236">
        <f>S216*H216</f>
        <v>0.15192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222</v>
      </c>
      <c r="AT216" s="237" t="s">
        <v>197</v>
      </c>
      <c r="AU216" s="237" t="s">
        <v>89</v>
      </c>
      <c r="AY216" s="17" t="s">
        <v>194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87</v>
      </c>
      <c r="BK216" s="238">
        <f>ROUND(I216*H216,2)</f>
        <v>0</v>
      </c>
      <c r="BL216" s="17" t="s">
        <v>222</v>
      </c>
      <c r="BM216" s="237" t="s">
        <v>1540</v>
      </c>
    </row>
    <row r="217" s="13" customFormat="1">
      <c r="A217" s="13"/>
      <c r="B217" s="244"/>
      <c r="C217" s="245"/>
      <c r="D217" s="239" t="s">
        <v>219</v>
      </c>
      <c r="E217" s="246" t="s">
        <v>1</v>
      </c>
      <c r="F217" s="247" t="s">
        <v>87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219</v>
      </c>
      <c r="AU217" s="254" t="s">
        <v>89</v>
      </c>
      <c r="AV217" s="13" t="s">
        <v>89</v>
      </c>
      <c r="AW217" s="13" t="s">
        <v>36</v>
      </c>
      <c r="AX217" s="13" t="s">
        <v>87</v>
      </c>
      <c r="AY217" s="254" t="s">
        <v>194</v>
      </c>
    </row>
    <row r="218" s="2" customFormat="1" ht="24.15" customHeight="1">
      <c r="A218" s="38"/>
      <c r="B218" s="39"/>
      <c r="C218" s="226" t="s">
        <v>992</v>
      </c>
      <c r="D218" s="226" t="s">
        <v>197</v>
      </c>
      <c r="E218" s="227" t="s">
        <v>1541</v>
      </c>
      <c r="F218" s="228" t="s">
        <v>1542</v>
      </c>
      <c r="G218" s="229" t="s">
        <v>315</v>
      </c>
      <c r="H218" s="230">
        <v>54</v>
      </c>
      <c r="I218" s="231"/>
      <c r="J218" s="232">
        <f>ROUND(I218*H218,2)</f>
        <v>0</v>
      </c>
      <c r="K218" s="228" t="s">
        <v>306</v>
      </c>
      <c r="L218" s="44"/>
      <c r="M218" s="233" t="s">
        <v>1</v>
      </c>
      <c r="N218" s="234" t="s">
        <v>44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222</v>
      </c>
      <c r="AT218" s="237" t="s">
        <v>197</v>
      </c>
      <c r="AU218" s="237" t="s">
        <v>89</v>
      </c>
      <c r="AY218" s="17" t="s">
        <v>194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87</v>
      </c>
      <c r="BK218" s="238">
        <f>ROUND(I218*H218,2)</f>
        <v>0</v>
      </c>
      <c r="BL218" s="17" t="s">
        <v>222</v>
      </c>
      <c r="BM218" s="237" t="s">
        <v>1543</v>
      </c>
    </row>
    <row r="219" s="2" customFormat="1" ht="24.15" customHeight="1">
      <c r="A219" s="38"/>
      <c r="B219" s="39"/>
      <c r="C219" s="226" t="s">
        <v>667</v>
      </c>
      <c r="D219" s="226" t="s">
        <v>197</v>
      </c>
      <c r="E219" s="227" t="s">
        <v>1544</v>
      </c>
      <c r="F219" s="228" t="s">
        <v>1545</v>
      </c>
      <c r="G219" s="229" t="s">
        <v>315</v>
      </c>
      <c r="H219" s="230">
        <v>54</v>
      </c>
      <c r="I219" s="231"/>
      <c r="J219" s="232">
        <f>ROUND(I219*H219,2)</f>
        <v>0</v>
      </c>
      <c r="K219" s="228" t="s">
        <v>306</v>
      </c>
      <c r="L219" s="44"/>
      <c r="M219" s="233" t="s">
        <v>1</v>
      </c>
      <c r="N219" s="234" t="s">
        <v>44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222</v>
      </c>
      <c r="AT219" s="237" t="s">
        <v>197</v>
      </c>
      <c r="AU219" s="237" t="s">
        <v>89</v>
      </c>
      <c r="AY219" s="17" t="s">
        <v>194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87</v>
      </c>
      <c r="BK219" s="238">
        <f>ROUND(I219*H219,2)</f>
        <v>0</v>
      </c>
      <c r="BL219" s="17" t="s">
        <v>222</v>
      </c>
      <c r="BM219" s="237" t="s">
        <v>1546</v>
      </c>
    </row>
    <row r="220" s="2" customFormat="1" ht="24.15" customHeight="1">
      <c r="A220" s="38"/>
      <c r="B220" s="39"/>
      <c r="C220" s="226" t="s">
        <v>672</v>
      </c>
      <c r="D220" s="226" t="s">
        <v>197</v>
      </c>
      <c r="E220" s="227" t="s">
        <v>1547</v>
      </c>
      <c r="F220" s="228" t="s">
        <v>1548</v>
      </c>
      <c r="G220" s="229" t="s">
        <v>364</v>
      </c>
      <c r="H220" s="230">
        <v>1</v>
      </c>
      <c r="I220" s="231"/>
      <c r="J220" s="232">
        <f>ROUND(I220*H220,2)</f>
        <v>0</v>
      </c>
      <c r="K220" s="228" t="s">
        <v>306</v>
      </c>
      <c r="L220" s="44"/>
      <c r="M220" s="233" t="s">
        <v>1</v>
      </c>
      <c r="N220" s="234" t="s">
        <v>44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0.050000000000000003</v>
      </c>
      <c r="T220" s="236">
        <f>S220*H220</f>
        <v>0.050000000000000003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222</v>
      </c>
      <c r="AT220" s="237" t="s">
        <v>197</v>
      </c>
      <c r="AU220" s="237" t="s">
        <v>89</v>
      </c>
      <c r="AY220" s="17" t="s">
        <v>194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87</v>
      </c>
      <c r="BK220" s="238">
        <f>ROUND(I220*H220,2)</f>
        <v>0</v>
      </c>
      <c r="BL220" s="17" t="s">
        <v>222</v>
      </c>
      <c r="BM220" s="237" t="s">
        <v>1549</v>
      </c>
    </row>
    <row r="221" s="13" customFormat="1">
      <c r="A221" s="13"/>
      <c r="B221" s="244"/>
      <c r="C221" s="245"/>
      <c r="D221" s="239" t="s">
        <v>219</v>
      </c>
      <c r="E221" s="246" t="s">
        <v>1</v>
      </c>
      <c r="F221" s="247" t="s">
        <v>1550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219</v>
      </c>
      <c r="AU221" s="254" t="s">
        <v>89</v>
      </c>
      <c r="AV221" s="13" t="s">
        <v>89</v>
      </c>
      <c r="AW221" s="13" t="s">
        <v>36</v>
      </c>
      <c r="AX221" s="13" t="s">
        <v>87</v>
      </c>
      <c r="AY221" s="254" t="s">
        <v>194</v>
      </c>
    </row>
    <row r="222" s="2" customFormat="1" ht="16.5" customHeight="1">
      <c r="A222" s="38"/>
      <c r="B222" s="39"/>
      <c r="C222" s="226" t="s">
        <v>711</v>
      </c>
      <c r="D222" s="226" t="s">
        <v>197</v>
      </c>
      <c r="E222" s="227" t="s">
        <v>1551</v>
      </c>
      <c r="F222" s="228" t="s">
        <v>1552</v>
      </c>
      <c r="G222" s="229" t="s">
        <v>364</v>
      </c>
      <c r="H222" s="230">
        <v>1</v>
      </c>
      <c r="I222" s="231"/>
      <c r="J222" s="232">
        <f>ROUND(I222*H222,2)</f>
        <v>0</v>
      </c>
      <c r="K222" s="228" t="s">
        <v>306</v>
      </c>
      <c r="L222" s="44"/>
      <c r="M222" s="233" t="s">
        <v>1</v>
      </c>
      <c r="N222" s="234" t="s">
        <v>44</v>
      </c>
      <c r="O222" s="91"/>
      <c r="P222" s="235">
        <f>O222*H222</f>
        <v>0</v>
      </c>
      <c r="Q222" s="235">
        <v>0.040000000000000001</v>
      </c>
      <c r="R222" s="235">
        <f>Q222*H222</f>
        <v>0.040000000000000001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222</v>
      </c>
      <c r="AT222" s="237" t="s">
        <v>197</v>
      </c>
      <c r="AU222" s="237" t="s">
        <v>89</v>
      </c>
      <c r="AY222" s="17" t="s">
        <v>194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87</v>
      </c>
      <c r="BK222" s="238">
        <f>ROUND(I222*H222,2)</f>
        <v>0</v>
      </c>
      <c r="BL222" s="17" t="s">
        <v>222</v>
      </c>
      <c r="BM222" s="237" t="s">
        <v>1553</v>
      </c>
    </row>
    <row r="223" s="13" customFormat="1">
      <c r="A223" s="13"/>
      <c r="B223" s="244"/>
      <c r="C223" s="245"/>
      <c r="D223" s="239" t="s">
        <v>219</v>
      </c>
      <c r="E223" s="246" t="s">
        <v>1</v>
      </c>
      <c r="F223" s="247" t="s">
        <v>87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219</v>
      </c>
      <c r="AU223" s="254" t="s">
        <v>89</v>
      </c>
      <c r="AV223" s="13" t="s">
        <v>89</v>
      </c>
      <c r="AW223" s="13" t="s">
        <v>36</v>
      </c>
      <c r="AX223" s="13" t="s">
        <v>87</v>
      </c>
      <c r="AY223" s="254" t="s">
        <v>194</v>
      </c>
    </row>
    <row r="224" s="2" customFormat="1" ht="24.15" customHeight="1">
      <c r="A224" s="38"/>
      <c r="B224" s="39"/>
      <c r="C224" s="279" t="s">
        <v>518</v>
      </c>
      <c r="D224" s="279" t="s">
        <v>353</v>
      </c>
      <c r="E224" s="280" t="s">
        <v>1554</v>
      </c>
      <c r="F224" s="281" t="s">
        <v>1555</v>
      </c>
      <c r="G224" s="282" t="s">
        <v>364</v>
      </c>
      <c r="H224" s="283">
        <v>1</v>
      </c>
      <c r="I224" s="284"/>
      <c r="J224" s="285">
        <f>ROUND(I224*H224,2)</f>
        <v>0</v>
      </c>
      <c r="K224" s="281" t="s">
        <v>306</v>
      </c>
      <c r="L224" s="286"/>
      <c r="M224" s="287" t="s">
        <v>1</v>
      </c>
      <c r="N224" s="288" t="s">
        <v>44</v>
      </c>
      <c r="O224" s="91"/>
      <c r="P224" s="235">
        <f>O224*H224</f>
        <v>0</v>
      </c>
      <c r="Q224" s="235">
        <v>0.013299999999999999</v>
      </c>
      <c r="R224" s="235">
        <f>Q224*H224</f>
        <v>0.013299999999999999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245</v>
      </c>
      <c r="AT224" s="237" t="s">
        <v>353</v>
      </c>
      <c r="AU224" s="237" t="s">
        <v>89</v>
      </c>
      <c r="AY224" s="17" t="s">
        <v>194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87</v>
      </c>
      <c r="BK224" s="238">
        <f>ROUND(I224*H224,2)</f>
        <v>0</v>
      </c>
      <c r="BL224" s="17" t="s">
        <v>222</v>
      </c>
      <c r="BM224" s="237" t="s">
        <v>1556</v>
      </c>
    </row>
    <row r="225" s="2" customFormat="1" ht="16.5" customHeight="1">
      <c r="A225" s="38"/>
      <c r="B225" s="39"/>
      <c r="C225" s="226" t="s">
        <v>1240</v>
      </c>
      <c r="D225" s="226" t="s">
        <v>197</v>
      </c>
      <c r="E225" s="227" t="s">
        <v>1557</v>
      </c>
      <c r="F225" s="228" t="s">
        <v>1558</v>
      </c>
      <c r="G225" s="229" t="s">
        <v>364</v>
      </c>
      <c r="H225" s="230">
        <v>1</v>
      </c>
      <c r="I225" s="231"/>
      <c r="J225" s="232">
        <f>ROUND(I225*H225,2)</f>
        <v>0</v>
      </c>
      <c r="K225" s="228" t="s">
        <v>306</v>
      </c>
      <c r="L225" s="44"/>
      <c r="M225" s="233" t="s">
        <v>1</v>
      </c>
      <c r="N225" s="234" t="s">
        <v>44</v>
      </c>
      <c r="O225" s="91"/>
      <c r="P225" s="235">
        <f>O225*H225</f>
        <v>0</v>
      </c>
      <c r="Q225" s="235">
        <v>0.050000000000000003</v>
      </c>
      <c r="R225" s="235">
        <f>Q225*H225</f>
        <v>0.050000000000000003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222</v>
      </c>
      <c r="AT225" s="237" t="s">
        <v>197</v>
      </c>
      <c r="AU225" s="237" t="s">
        <v>89</v>
      </c>
      <c r="AY225" s="17" t="s">
        <v>194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87</v>
      </c>
      <c r="BK225" s="238">
        <f>ROUND(I225*H225,2)</f>
        <v>0</v>
      </c>
      <c r="BL225" s="17" t="s">
        <v>222</v>
      </c>
      <c r="BM225" s="237" t="s">
        <v>1559</v>
      </c>
    </row>
    <row r="226" s="13" customFormat="1">
      <c r="A226" s="13"/>
      <c r="B226" s="244"/>
      <c r="C226" s="245"/>
      <c r="D226" s="239" t="s">
        <v>219</v>
      </c>
      <c r="E226" s="246" t="s">
        <v>1</v>
      </c>
      <c r="F226" s="247" t="s">
        <v>87</v>
      </c>
      <c r="G226" s="245"/>
      <c r="H226" s="248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219</v>
      </c>
      <c r="AU226" s="254" t="s">
        <v>89</v>
      </c>
      <c r="AV226" s="13" t="s">
        <v>89</v>
      </c>
      <c r="AW226" s="13" t="s">
        <v>36</v>
      </c>
      <c r="AX226" s="13" t="s">
        <v>87</v>
      </c>
      <c r="AY226" s="254" t="s">
        <v>194</v>
      </c>
    </row>
    <row r="227" s="2" customFormat="1" ht="16.5" customHeight="1">
      <c r="A227" s="38"/>
      <c r="B227" s="39"/>
      <c r="C227" s="279" t="s">
        <v>1560</v>
      </c>
      <c r="D227" s="279" t="s">
        <v>353</v>
      </c>
      <c r="E227" s="280" t="s">
        <v>1561</v>
      </c>
      <c r="F227" s="281" t="s">
        <v>1562</v>
      </c>
      <c r="G227" s="282" t="s">
        <v>364</v>
      </c>
      <c r="H227" s="283">
        <v>1</v>
      </c>
      <c r="I227" s="284"/>
      <c r="J227" s="285">
        <f>ROUND(I227*H227,2)</f>
        <v>0</v>
      </c>
      <c r="K227" s="281" t="s">
        <v>306</v>
      </c>
      <c r="L227" s="286"/>
      <c r="M227" s="287" t="s">
        <v>1</v>
      </c>
      <c r="N227" s="288" t="s">
        <v>44</v>
      </c>
      <c r="O227" s="91"/>
      <c r="P227" s="235">
        <f>O227*H227</f>
        <v>0</v>
      </c>
      <c r="Q227" s="235">
        <v>0.029499999999999998</v>
      </c>
      <c r="R227" s="235">
        <f>Q227*H227</f>
        <v>0.029499999999999998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245</v>
      </c>
      <c r="AT227" s="237" t="s">
        <v>353</v>
      </c>
      <c r="AU227" s="237" t="s">
        <v>89</v>
      </c>
      <c r="AY227" s="17" t="s">
        <v>194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87</v>
      </c>
      <c r="BK227" s="238">
        <f>ROUND(I227*H227,2)</f>
        <v>0</v>
      </c>
      <c r="BL227" s="17" t="s">
        <v>222</v>
      </c>
      <c r="BM227" s="237" t="s">
        <v>1563</v>
      </c>
    </row>
    <row r="228" s="2" customFormat="1" ht="16.5" customHeight="1">
      <c r="A228" s="38"/>
      <c r="B228" s="39"/>
      <c r="C228" s="226" t="s">
        <v>1342</v>
      </c>
      <c r="D228" s="226" t="s">
        <v>197</v>
      </c>
      <c r="E228" s="227" t="s">
        <v>1564</v>
      </c>
      <c r="F228" s="228" t="s">
        <v>1565</v>
      </c>
      <c r="G228" s="229" t="s">
        <v>315</v>
      </c>
      <c r="H228" s="230">
        <v>57</v>
      </c>
      <c r="I228" s="231"/>
      <c r="J228" s="232">
        <f>ROUND(I228*H228,2)</f>
        <v>0</v>
      </c>
      <c r="K228" s="228" t="s">
        <v>306</v>
      </c>
      <c r="L228" s="44"/>
      <c r="M228" s="233" t="s">
        <v>1</v>
      </c>
      <c r="N228" s="234" t="s">
        <v>44</v>
      </c>
      <c r="O228" s="91"/>
      <c r="P228" s="235">
        <f>O228*H228</f>
        <v>0</v>
      </c>
      <c r="Q228" s="235">
        <v>0.00019000000000000001</v>
      </c>
      <c r="R228" s="235">
        <f>Q228*H228</f>
        <v>0.010830000000000001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222</v>
      </c>
      <c r="AT228" s="237" t="s">
        <v>197</v>
      </c>
      <c r="AU228" s="237" t="s">
        <v>89</v>
      </c>
      <c r="AY228" s="17" t="s">
        <v>194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87</v>
      </c>
      <c r="BK228" s="238">
        <f>ROUND(I228*H228,2)</f>
        <v>0</v>
      </c>
      <c r="BL228" s="17" t="s">
        <v>222</v>
      </c>
      <c r="BM228" s="237" t="s">
        <v>1566</v>
      </c>
    </row>
    <row r="229" s="13" customFormat="1">
      <c r="A229" s="13"/>
      <c r="B229" s="244"/>
      <c r="C229" s="245"/>
      <c r="D229" s="239" t="s">
        <v>219</v>
      </c>
      <c r="E229" s="246" t="s">
        <v>1</v>
      </c>
      <c r="F229" s="247" t="s">
        <v>1567</v>
      </c>
      <c r="G229" s="245"/>
      <c r="H229" s="248">
        <v>57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219</v>
      </c>
      <c r="AU229" s="254" t="s">
        <v>89</v>
      </c>
      <c r="AV229" s="13" t="s">
        <v>89</v>
      </c>
      <c r="AW229" s="13" t="s">
        <v>36</v>
      </c>
      <c r="AX229" s="13" t="s">
        <v>87</v>
      </c>
      <c r="AY229" s="254" t="s">
        <v>194</v>
      </c>
    </row>
    <row r="230" s="2" customFormat="1" ht="21.75" customHeight="1">
      <c r="A230" s="38"/>
      <c r="B230" s="39"/>
      <c r="C230" s="226" t="s">
        <v>1568</v>
      </c>
      <c r="D230" s="226" t="s">
        <v>197</v>
      </c>
      <c r="E230" s="227" t="s">
        <v>1569</v>
      </c>
      <c r="F230" s="228" t="s">
        <v>1570</v>
      </c>
      <c r="G230" s="229" t="s">
        <v>315</v>
      </c>
      <c r="H230" s="230">
        <v>54</v>
      </c>
      <c r="I230" s="231"/>
      <c r="J230" s="232">
        <f>ROUND(I230*H230,2)</f>
        <v>0</v>
      </c>
      <c r="K230" s="228" t="s">
        <v>306</v>
      </c>
      <c r="L230" s="44"/>
      <c r="M230" s="233" t="s">
        <v>1</v>
      </c>
      <c r="N230" s="234" t="s">
        <v>44</v>
      </c>
      <c r="O230" s="91"/>
      <c r="P230" s="235">
        <f>O230*H230</f>
        <v>0</v>
      </c>
      <c r="Q230" s="235">
        <v>6.9999999999999994E-05</v>
      </c>
      <c r="R230" s="235">
        <f>Q230*H230</f>
        <v>0.0037799999999999995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222</v>
      </c>
      <c r="AT230" s="237" t="s">
        <v>197</v>
      </c>
      <c r="AU230" s="237" t="s">
        <v>89</v>
      </c>
      <c r="AY230" s="17" t="s">
        <v>194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87</v>
      </c>
      <c r="BK230" s="238">
        <f>ROUND(I230*H230,2)</f>
        <v>0</v>
      </c>
      <c r="BL230" s="17" t="s">
        <v>222</v>
      </c>
      <c r="BM230" s="237" t="s">
        <v>1571</v>
      </c>
    </row>
    <row r="231" s="13" customFormat="1">
      <c r="A231" s="13"/>
      <c r="B231" s="244"/>
      <c r="C231" s="245"/>
      <c r="D231" s="239" t="s">
        <v>219</v>
      </c>
      <c r="E231" s="246" t="s">
        <v>1</v>
      </c>
      <c r="F231" s="247" t="s">
        <v>1345</v>
      </c>
      <c r="G231" s="245"/>
      <c r="H231" s="248">
        <v>54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219</v>
      </c>
      <c r="AU231" s="254" t="s">
        <v>89</v>
      </c>
      <c r="AV231" s="13" t="s">
        <v>89</v>
      </c>
      <c r="AW231" s="13" t="s">
        <v>36</v>
      </c>
      <c r="AX231" s="13" t="s">
        <v>87</v>
      </c>
      <c r="AY231" s="254" t="s">
        <v>194</v>
      </c>
    </row>
    <row r="232" s="12" customFormat="1" ht="22.8" customHeight="1">
      <c r="A232" s="12"/>
      <c r="B232" s="210"/>
      <c r="C232" s="211"/>
      <c r="D232" s="212" t="s">
        <v>78</v>
      </c>
      <c r="E232" s="224" t="s">
        <v>250</v>
      </c>
      <c r="F232" s="224" t="s">
        <v>399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SUM(P233:P234)</f>
        <v>0</v>
      </c>
      <c r="Q232" s="218"/>
      <c r="R232" s="219">
        <f>SUM(R233:R234)</f>
        <v>0</v>
      </c>
      <c r="S232" s="218"/>
      <c r="T232" s="220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87</v>
      </c>
      <c r="AT232" s="222" t="s">
        <v>78</v>
      </c>
      <c r="AU232" s="222" t="s">
        <v>87</v>
      </c>
      <c r="AY232" s="221" t="s">
        <v>194</v>
      </c>
      <c r="BK232" s="223">
        <f>SUM(BK233:BK234)</f>
        <v>0</v>
      </c>
    </row>
    <row r="233" s="2" customFormat="1" ht="24.15" customHeight="1">
      <c r="A233" s="38"/>
      <c r="B233" s="39"/>
      <c r="C233" s="226" t="s">
        <v>1345</v>
      </c>
      <c r="D233" s="226" t="s">
        <v>197</v>
      </c>
      <c r="E233" s="227" t="s">
        <v>1572</v>
      </c>
      <c r="F233" s="228" t="s">
        <v>1573</v>
      </c>
      <c r="G233" s="229" t="s">
        <v>315</v>
      </c>
      <c r="H233" s="230">
        <v>136</v>
      </c>
      <c r="I233" s="231"/>
      <c r="J233" s="232">
        <f>ROUND(I233*H233,2)</f>
        <v>0</v>
      </c>
      <c r="K233" s="228" t="s">
        <v>306</v>
      </c>
      <c r="L233" s="44"/>
      <c r="M233" s="233" t="s">
        <v>1</v>
      </c>
      <c r="N233" s="234" t="s">
        <v>44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222</v>
      </c>
      <c r="AT233" s="237" t="s">
        <v>197</v>
      </c>
      <c r="AU233" s="237" t="s">
        <v>89</v>
      </c>
      <c r="AY233" s="17" t="s">
        <v>194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87</v>
      </c>
      <c r="BK233" s="238">
        <f>ROUND(I233*H233,2)</f>
        <v>0</v>
      </c>
      <c r="BL233" s="17" t="s">
        <v>222</v>
      </c>
      <c r="BM233" s="237" t="s">
        <v>1574</v>
      </c>
    </row>
    <row r="234" s="13" customFormat="1">
      <c r="A234" s="13"/>
      <c r="B234" s="244"/>
      <c r="C234" s="245"/>
      <c r="D234" s="239" t="s">
        <v>219</v>
      </c>
      <c r="E234" s="246" t="s">
        <v>1</v>
      </c>
      <c r="F234" s="247" t="s">
        <v>1407</v>
      </c>
      <c r="G234" s="245"/>
      <c r="H234" s="248">
        <v>136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219</v>
      </c>
      <c r="AU234" s="254" t="s">
        <v>89</v>
      </c>
      <c r="AV234" s="13" t="s">
        <v>89</v>
      </c>
      <c r="AW234" s="13" t="s">
        <v>36</v>
      </c>
      <c r="AX234" s="13" t="s">
        <v>87</v>
      </c>
      <c r="AY234" s="254" t="s">
        <v>194</v>
      </c>
    </row>
    <row r="235" s="12" customFormat="1" ht="22.8" customHeight="1">
      <c r="A235" s="12"/>
      <c r="B235" s="210"/>
      <c r="C235" s="211"/>
      <c r="D235" s="212" t="s">
        <v>78</v>
      </c>
      <c r="E235" s="224" t="s">
        <v>421</v>
      </c>
      <c r="F235" s="224" t="s">
        <v>422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SUM(P236:P241)</f>
        <v>0</v>
      </c>
      <c r="Q235" s="218"/>
      <c r="R235" s="219">
        <f>SUM(R236:R241)</f>
        <v>0</v>
      </c>
      <c r="S235" s="218"/>
      <c r="T235" s="22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87</v>
      </c>
      <c r="AT235" s="222" t="s">
        <v>78</v>
      </c>
      <c r="AU235" s="222" t="s">
        <v>87</v>
      </c>
      <c r="AY235" s="221" t="s">
        <v>194</v>
      </c>
      <c r="BK235" s="223">
        <f>SUM(BK236:BK241)</f>
        <v>0</v>
      </c>
    </row>
    <row r="236" s="2" customFormat="1" ht="37.8" customHeight="1">
      <c r="A236" s="38"/>
      <c r="B236" s="39"/>
      <c r="C236" s="226" t="s">
        <v>1575</v>
      </c>
      <c r="D236" s="226" t="s">
        <v>197</v>
      </c>
      <c r="E236" s="227" t="s">
        <v>1576</v>
      </c>
      <c r="F236" s="228" t="s">
        <v>1577</v>
      </c>
      <c r="G236" s="229" t="s">
        <v>339</v>
      </c>
      <c r="H236" s="230">
        <v>40.240000000000002</v>
      </c>
      <c r="I236" s="231"/>
      <c r="J236" s="232">
        <f>ROUND(I236*H236,2)</f>
        <v>0</v>
      </c>
      <c r="K236" s="228" t="s">
        <v>306</v>
      </c>
      <c r="L236" s="44"/>
      <c r="M236" s="233" t="s">
        <v>1</v>
      </c>
      <c r="N236" s="234" t="s">
        <v>44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222</v>
      </c>
      <c r="AT236" s="237" t="s">
        <v>197</v>
      </c>
      <c r="AU236" s="237" t="s">
        <v>89</v>
      </c>
      <c r="AY236" s="17" t="s">
        <v>194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87</v>
      </c>
      <c r="BK236" s="238">
        <f>ROUND(I236*H236,2)</f>
        <v>0</v>
      </c>
      <c r="BL236" s="17" t="s">
        <v>222</v>
      </c>
      <c r="BM236" s="237" t="s">
        <v>1578</v>
      </c>
    </row>
    <row r="237" s="13" customFormat="1">
      <c r="A237" s="13"/>
      <c r="B237" s="244"/>
      <c r="C237" s="245"/>
      <c r="D237" s="239" t="s">
        <v>219</v>
      </c>
      <c r="E237" s="246" t="s">
        <v>1</v>
      </c>
      <c r="F237" s="247" t="s">
        <v>1579</v>
      </c>
      <c r="G237" s="245"/>
      <c r="H237" s="248">
        <v>29.920000000000002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219</v>
      </c>
      <c r="AU237" s="254" t="s">
        <v>89</v>
      </c>
      <c r="AV237" s="13" t="s">
        <v>89</v>
      </c>
      <c r="AW237" s="13" t="s">
        <v>36</v>
      </c>
      <c r="AX237" s="13" t="s">
        <v>79</v>
      </c>
      <c r="AY237" s="254" t="s">
        <v>194</v>
      </c>
    </row>
    <row r="238" s="13" customFormat="1">
      <c r="A238" s="13"/>
      <c r="B238" s="244"/>
      <c r="C238" s="245"/>
      <c r="D238" s="239" t="s">
        <v>219</v>
      </c>
      <c r="E238" s="246" t="s">
        <v>1</v>
      </c>
      <c r="F238" s="247" t="s">
        <v>1580</v>
      </c>
      <c r="G238" s="245"/>
      <c r="H238" s="248">
        <v>10.32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219</v>
      </c>
      <c r="AU238" s="254" t="s">
        <v>89</v>
      </c>
      <c r="AV238" s="13" t="s">
        <v>89</v>
      </c>
      <c r="AW238" s="13" t="s">
        <v>36</v>
      </c>
      <c r="AX238" s="13" t="s">
        <v>79</v>
      </c>
      <c r="AY238" s="254" t="s">
        <v>194</v>
      </c>
    </row>
    <row r="239" s="14" customFormat="1">
      <c r="A239" s="14"/>
      <c r="B239" s="255"/>
      <c r="C239" s="256"/>
      <c r="D239" s="239" t="s">
        <v>219</v>
      </c>
      <c r="E239" s="257" t="s">
        <v>1</v>
      </c>
      <c r="F239" s="258" t="s">
        <v>221</v>
      </c>
      <c r="G239" s="256"/>
      <c r="H239" s="259">
        <v>40.240000000000002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219</v>
      </c>
      <c r="AU239" s="265" t="s">
        <v>89</v>
      </c>
      <c r="AV239" s="14" t="s">
        <v>222</v>
      </c>
      <c r="AW239" s="14" t="s">
        <v>36</v>
      </c>
      <c r="AX239" s="14" t="s">
        <v>87</v>
      </c>
      <c r="AY239" s="265" t="s">
        <v>194</v>
      </c>
    </row>
    <row r="240" s="2" customFormat="1" ht="49.05" customHeight="1">
      <c r="A240" s="38"/>
      <c r="B240" s="39"/>
      <c r="C240" s="226" t="s">
        <v>1352</v>
      </c>
      <c r="D240" s="226" t="s">
        <v>197</v>
      </c>
      <c r="E240" s="227" t="s">
        <v>1581</v>
      </c>
      <c r="F240" s="228" t="s">
        <v>1582</v>
      </c>
      <c r="G240" s="229" t="s">
        <v>339</v>
      </c>
      <c r="H240" s="230">
        <v>362.24099999999999</v>
      </c>
      <c r="I240" s="231"/>
      <c r="J240" s="232">
        <f>ROUND(I240*H240,2)</f>
        <v>0</v>
      </c>
      <c r="K240" s="228" t="s">
        <v>306</v>
      </c>
      <c r="L240" s="44"/>
      <c r="M240" s="233" t="s">
        <v>1</v>
      </c>
      <c r="N240" s="234" t="s">
        <v>44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222</v>
      </c>
      <c r="AT240" s="237" t="s">
        <v>197</v>
      </c>
      <c r="AU240" s="237" t="s">
        <v>89</v>
      </c>
      <c r="AY240" s="17" t="s">
        <v>194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87</v>
      </c>
      <c r="BK240" s="238">
        <f>ROUND(I240*H240,2)</f>
        <v>0</v>
      </c>
      <c r="BL240" s="17" t="s">
        <v>222</v>
      </c>
      <c r="BM240" s="237" t="s">
        <v>1583</v>
      </c>
    </row>
    <row r="241" s="13" customFormat="1">
      <c r="A241" s="13"/>
      <c r="B241" s="244"/>
      <c r="C241" s="245"/>
      <c r="D241" s="239" t="s">
        <v>219</v>
      </c>
      <c r="E241" s="245"/>
      <c r="F241" s="247" t="s">
        <v>1584</v>
      </c>
      <c r="G241" s="245"/>
      <c r="H241" s="248">
        <v>362.24099999999999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219</v>
      </c>
      <c r="AU241" s="254" t="s">
        <v>89</v>
      </c>
      <c r="AV241" s="13" t="s">
        <v>89</v>
      </c>
      <c r="AW241" s="13" t="s">
        <v>4</v>
      </c>
      <c r="AX241" s="13" t="s">
        <v>87</v>
      </c>
      <c r="AY241" s="254" t="s">
        <v>194</v>
      </c>
    </row>
    <row r="242" s="12" customFormat="1" ht="22.8" customHeight="1">
      <c r="A242" s="12"/>
      <c r="B242" s="210"/>
      <c r="C242" s="211"/>
      <c r="D242" s="212" t="s">
        <v>78</v>
      </c>
      <c r="E242" s="224" t="s">
        <v>439</v>
      </c>
      <c r="F242" s="224" t="s">
        <v>440</v>
      </c>
      <c r="G242" s="211"/>
      <c r="H242" s="211"/>
      <c r="I242" s="214"/>
      <c r="J242" s="225">
        <f>BK242</f>
        <v>0</v>
      </c>
      <c r="K242" s="211"/>
      <c r="L242" s="216"/>
      <c r="M242" s="217"/>
      <c r="N242" s="218"/>
      <c r="O242" s="218"/>
      <c r="P242" s="219">
        <f>P243</f>
        <v>0</v>
      </c>
      <c r="Q242" s="218"/>
      <c r="R242" s="219">
        <f>R243</f>
        <v>0</v>
      </c>
      <c r="S242" s="218"/>
      <c r="T242" s="220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1" t="s">
        <v>87</v>
      </c>
      <c r="AT242" s="222" t="s">
        <v>78</v>
      </c>
      <c r="AU242" s="222" t="s">
        <v>87</v>
      </c>
      <c r="AY242" s="221" t="s">
        <v>194</v>
      </c>
      <c r="BK242" s="223">
        <f>BK243</f>
        <v>0</v>
      </c>
    </row>
    <row r="243" s="2" customFormat="1" ht="37.8" customHeight="1">
      <c r="A243" s="38"/>
      <c r="B243" s="39"/>
      <c r="C243" s="226" t="s">
        <v>1585</v>
      </c>
      <c r="D243" s="226" t="s">
        <v>197</v>
      </c>
      <c r="E243" s="227" t="s">
        <v>1586</v>
      </c>
      <c r="F243" s="228" t="s">
        <v>1587</v>
      </c>
      <c r="G243" s="229" t="s">
        <v>339</v>
      </c>
      <c r="H243" s="230">
        <v>179.375</v>
      </c>
      <c r="I243" s="231"/>
      <c r="J243" s="232">
        <f>ROUND(I243*H243,2)</f>
        <v>0</v>
      </c>
      <c r="K243" s="228" t="s">
        <v>306</v>
      </c>
      <c r="L243" s="44"/>
      <c r="M243" s="289" t="s">
        <v>1</v>
      </c>
      <c r="N243" s="290" t="s">
        <v>44</v>
      </c>
      <c r="O243" s="291"/>
      <c r="P243" s="292">
        <f>O243*H243</f>
        <v>0</v>
      </c>
      <c r="Q243" s="292">
        <v>0</v>
      </c>
      <c r="R243" s="292">
        <f>Q243*H243</f>
        <v>0</v>
      </c>
      <c r="S243" s="292">
        <v>0</v>
      </c>
      <c r="T243" s="29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222</v>
      </c>
      <c r="AT243" s="237" t="s">
        <v>197</v>
      </c>
      <c r="AU243" s="237" t="s">
        <v>89</v>
      </c>
      <c r="AY243" s="17" t="s">
        <v>194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87</v>
      </c>
      <c r="BK243" s="238">
        <f>ROUND(I243*H243,2)</f>
        <v>0</v>
      </c>
      <c r="BL243" s="17" t="s">
        <v>222</v>
      </c>
      <c r="BM243" s="237" t="s">
        <v>1588</v>
      </c>
    </row>
    <row r="244" s="2" customFormat="1" ht="6.96" customHeight="1">
      <c r="A244" s="38"/>
      <c r="B244" s="66"/>
      <c r="C244" s="67"/>
      <c r="D244" s="67"/>
      <c r="E244" s="67"/>
      <c r="F244" s="67"/>
      <c r="G244" s="67"/>
      <c r="H244" s="67"/>
      <c r="I244" s="67"/>
      <c r="J244" s="67"/>
      <c r="K244" s="67"/>
      <c r="L244" s="44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sheetProtection sheet="1" autoFilter="0" formatColumns="0" formatRows="0" objects="1" scenarios="1" spinCount="100000" saltValue="OUfy0xV6Wj3Fc8cw+MGKoPiu+BNZc4YHPZraz5pB+4efZv8ogQPF0NuzyFj2AbSPTFADMtWUExPHWIRjTfdVWg==" hashValue="XzadUsIlvvRTWuVyZkjHtlf5cwSH5MG0b9iKaoG8r9ESzL6Anya/CqrrRzFc14Y/2qTV6i2Ok14F8pZOklA6lw==" algorithmName="SHA-512" password="CC35"/>
  <autoFilter ref="C127:K2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1400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1589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140</v>
      </c>
      <c r="G13" s="38"/>
      <c r="H13" s="38"/>
      <c r="I13" s="150" t="s">
        <v>19</v>
      </c>
      <c r="J13" s="141" t="s">
        <v>1402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ROUND((SUM(BE127:BE290)),  2)</f>
        <v>0</v>
      </c>
      <c r="G35" s="38"/>
      <c r="H35" s="38"/>
      <c r="I35" s="164">
        <v>0.20999999999999999</v>
      </c>
      <c r="J35" s="163">
        <f>ROUND(((SUM(BE127:BE290))*I35),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ROUND((SUM(BF127:BF290)),  2)</f>
        <v>0</v>
      </c>
      <c r="G36" s="38"/>
      <c r="H36" s="38"/>
      <c r="I36" s="164">
        <v>0.14999999999999999</v>
      </c>
      <c r="J36" s="163">
        <f>ROUND(((SUM(BF127:BF290))*I36),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ROUND((SUM(BG127:BG290)),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ROUND((SUM(BH127:BH290)),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ROUND((SUM(BI127:BI290)),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1400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301.2 - Přeložka vodovodu TLT DN150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J180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296</v>
      </c>
      <c r="E102" s="196"/>
      <c r="F102" s="196"/>
      <c r="G102" s="196"/>
      <c r="H102" s="196"/>
      <c r="I102" s="196"/>
      <c r="J102" s="197">
        <f>J188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447</v>
      </c>
      <c r="E103" s="196"/>
      <c r="F103" s="196"/>
      <c r="G103" s="196"/>
      <c r="H103" s="196"/>
      <c r="I103" s="196"/>
      <c r="J103" s="197">
        <f>J214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298</v>
      </c>
      <c r="E104" s="196"/>
      <c r="F104" s="196"/>
      <c r="G104" s="196"/>
      <c r="H104" s="196"/>
      <c r="I104" s="196"/>
      <c r="J104" s="197">
        <f>J284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299</v>
      </c>
      <c r="E105" s="196"/>
      <c r="F105" s="196"/>
      <c r="G105" s="196"/>
      <c r="H105" s="196"/>
      <c r="I105" s="196"/>
      <c r="J105" s="197">
        <f>J289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Vodovod a kanalizace ul. Rantířovská,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165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1400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548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301.2 - Přeložka vodovodu TLT DN150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Jihlava</v>
      </c>
      <c r="G121" s="40"/>
      <c r="H121" s="40"/>
      <c r="I121" s="32" t="s">
        <v>22</v>
      </c>
      <c r="J121" s="79" t="str">
        <f>IF(J14="","",J14)</f>
        <v>8. 11. 2023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Jihlava</v>
      </c>
      <c r="G123" s="40"/>
      <c r="H123" s="40"/>
      <c r="I123" s="32" t="s">
        <v>32</v>
      </c>
      <c r="J123" s="36" t="str">
        <f>E23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30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179</v>
      </c>
      <c r="D126" s="202" t="s">
        <v>64</v>
      </c>
      <c r="E126" s="202" t="s">
        <v>60</v>
      </c>
      <c r="F126" s="202" t="s">
        <v>61</v>
      </c>
      <c r="G126" s="202" t="s">
        <v>180</v>
      </c>
      <c r="H126" s="202" t="s">
        <v>181</v>
      </c>
      <c r="I126" s="202" t="s">
        <v>182</v>
      </c>
      <c r="J126" s="202" t="s">
        <v>169</v>
      </c>
      <c r="K126" s="203" t="s">
        <v>183</v>
      </c>
      <c r="L126" s="204"/>
      <c r="M126" s="100" t="s">
        <v>1</v>
      </c>
      <c r="N126" s="101" t="s">
        <v>43</v>
      </c>
      <c r="O126" s="101" t="s">
        <v>184</v>
      </c>
      <c r="P126" s="101" t="s">
        <v>185</v>
      </c>
      <c r="Q126" s="101" t="s">
        <v>186</v>
      </c>
      <c r="R126" s="101" t="s">
        <v>187</v>
      </c>
      <c r="S126" s="101" t="s">
        <v>188</v>
      </c>
      <c r="T126" s="102" t="s">
        <v>189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190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1273.0419039000001</v>
      </c>
      <c r="S127" s="104"/>
      <c r="T127" s="208">
        <f>T128</f>
        <v>294.91604999999998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171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78</v>
      </c>
      <c r="E128" s="213" t="s">
        <v>300</v>
      </c>
      <c r="F128" s="213" t="s">
        <v>301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P129+P180+P188+P214+P284+P289</f>
        <v>0</v>
      </c>
      <c r="Q128" s="218"/>
      <c r="R128" s="219">
        <f>R129+R180+R188+R214+R284+R289</f>
        <v>1273.0419039000001</v>
      </c>
      <c r="S128" s="218"/>
      <c r="T128" s="220">
        <f>T129+T180+T188+T214+T284+T289</f>
        <v>294.91604999999998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79</v>
      </c>
      <c r="AY128" s="221" t="s">
        <v>194</v>
      </c>
      <c r="BK128" s="223">
        <f>BK129+BK180+BK188+BK214+BK284+BK289</f>
        <v>0</v>
      </c>
    </row>
    <row r="129" s="12" customFormat="1" ht="22.8" customHeight="1">
      <c r="A129" s="12"/>
      <c r="B129" s="210"/>
      <c r="C129" s="211"/>
      <c r="D129" s="212" t="s">
        <v>78</v>
      </c>
      <c r="E129" s="224" t="s">
        <v>87</v>
      </c>
      <c r="F129" s="224" t="s">
        <v>302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SUM(P130:P179)</f>
        <v>0</v>
      </c>
      <c r="Q129" s="218"/>
      <c r="R129" s="219">
        <f>SUM(R130:R179)</f>
        <v>610.40298000000007</v>
      </c>
      <c r="S129" s="218"/>
      <c r="T129" s="220">
        <f>SUM(T130:T179)</f>
        <v>294.41224999999997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87</v>
      </c>
      <c r="AY129" s="221" t="s">
        <v>194</v>
      </c>
      <c r="BK129" s="223">
        <f>SUM(BK130:BK179)</f>
        <v>0</v>
      </c>
    </row>
    <row r="130" s="2" customFormat="1" ht="55.5" customHeight="1">
      <c r="A130" s="38"/>
      <c r="B130" s="39"/>
      <c r="C130" s="226" t="s">
        <v>87</v>
      </c>
      <c r="D130" s="226" t="s">
        <v>197</v>
      </c>
      <c r="E130" s="227" t="s">
        <v>1590</v>
      </c>
      <c r="F130" s="228" t="s">
        <v>1591</v>
      </c>
      <c r="G130" s="229" t="s">
        <v>305</v>
      </c>
      <c r="H130" s="230">
        <v>415.25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0.70899999999999996</v>
      </c>
      <c r="T130" s="236">
        <f>S130*H130</f>
        <v>294.41224999999997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1592</v>
      </c>
    </row>
    <row r="131" s="2" customFormat="1">
      <c r="A131" s="38"/>
      <c r="B131" s="39"/>
      <c r="C131" s="40"/>
      <c r="D131" s="239" t="s">
        <v>204</v>
      </c>
      <c r="E131" s="40"/>
      <c r="F131" s="240" t="s">
        <v>1593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204</v>
      </c>
      <c r="AU131" s="17" t="s">
        <v>89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1594</v>
      </c>
      <c r="G132" s="245"/>
      <c r="H132" s="248">
        <v>385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79</v>
      </c>
      <c r="AY132" s="254" t="s">
        <v>194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1595</v>
      </c>
      <c r="G133" s="245"/>
      <c r="H133" s="248">
        <v>30.25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79</v>
      </c>
      <c r="AY133" s="254" t="s">
        <v>194</v>
      </c>
    </row>
    <row r="134" s="14" customFormat="1">
      <c r="A134" s="14"/>
      <c r="B134" s="255"/>
      <c r="C134" s="256"/>
      <c r="D134" s="239" t="s">
        <v>219</v>
      </c>
      <c r="E134" s="257" t="s">
        <v>1</v>
      </c>
      <c r="F134" s="258" t="s">
        <v>221</v>
      </c>
      <c r="G134" s="256"/>
      <c r="H134" s="259">
        <v>415.25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219</v>
      </c>
      <c r="AU134" s="265" t="s">
        <v>89</v>
      </c>
      <c r="AV134" s="14" t="s">
        <v>222</v>
      </c>
      <c r="AW134" s="14" t="s">
        <v>36</v>
      </c>
      <c r="AX134" s="14" t="s">
        <v>87</v>
      </c>
      <c r="AY134" s="265" t="s">
        <v>194</v>
      </c>
    </row>
    <row r="135" s="2" customFormat="1" ht="90" customHeight="1">
      <c r="A135" s="38"/>
      <c r="B135" s="39"/>
      <c r="C135" s="226" t="s">
        <v>89</v>
      </c>
      <c r="D135" s="226" t="s">
        <v>197</v>
      </c>
      <c r="E135" s="227" t="s">
        <v>1596</v>
      </c>
      <c r="F135" s="228" t="s">
        <v>1597</v>
      </c>
      <c r="G135" s="229" t="s">
        <v>315</v>
      </c>
      <c r="H135" s="230">
        <v>2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0.0086800000000000002</v>
      </c>
      <c r="R135" s="235">
        <f>Q135*H135</f>
        <v>0.01736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1598</v>
      </c>
    </row>
    <row r="136" s="2" customFormat="1" ht="90" customHeight="1">
      <c r="A136" s="38"/>
      <c r="B136" s="39"/>
      <c r="C136" s="226" t="s">
        <v>210</v>
      </c>
      <c r="D136" s="226" t="s">
        <v>197</v>
      </c>
      <c r="E136" s="227" t="s">
        <v>1411</v>
      </c>
      <c r="F136" s="228" t="s">
        <v>1412</v>
      </c>
      <c r="G136" s="229" t="s">
        <v>315</v>
      </c>
      <c r="H136" s="230">
        <v>3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0.036900000000000002</v>
      </c>
      <c r="R136" s="235">
        <f>Q136*H136</f>
        <v>0.11070000000000001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1599</v>
      </c>
    </row>
    <row r="137" s="2" customFormat="1" ht="33" customHeight="1">
      <c r="A137" s="38"/>
      <c r="B137" s="39"/>
      <c r="C137" s="226" t="s">
        <v>222</v>
      </c>
      <c r="D137" s="226" t="s">
        <v>197</v>
      </c>
      <c r="E137" s="227" t="s">
        <v>1600</v>
      </c>
      <c r="F137" s="228" t="s">
        <v>1601</v>
      </c>
      <c r="G137" s="229" t="s">
        <v>305</v>
      </c>
      <c r="H137" s="230">
        <v>450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1602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1603</v>
      </c>
      <c r="G138" s="245"/>
      <c r="H138" s="248">
        <v>450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87</v>
      </c>
      <c r="AY138" s="254" t="s">
        <v>194</v>
      </c>
    </row>
    <row r="139" s="2" customFormat="1" ht="49.05" customHeight="1">
      <c r="A139" s="38"/>
      <c r="B139" s="39"/>
      <c r="C139" s="226" t="s">
        <v>193</v>
      </c>
      <c r="D139" s="226" t="s">
        <v>197</v>
      </c>
      <c r="E139" s="227" t="s">
        <v>1604</v>
      </c>
      <c r="F139" s="228" t="s">
        <v>1605</v>
      </c>
      <c r="G139" s="229" t="s">
        <v>322</v>
      </c>
      <c r="H139" s="230">
        <v>782.51999999999998</v>
      </c>
      <c r="I139" s="231"/>
      <c r="J139" s="232">
        <f>ROUND(I139*H139,2)</f>
        <v>0</v>
      </c>
      <c r="K139" s="228" t="s">
        <v>306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222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1606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1607</v>
      </c>
      <c r="G140" s="245"/>
      <c r="H140" s="248">
        <v>431.19999999999999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79</v>
      </c>
      <c r="AY140" s="254" t="s">
        <v>194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1608</v>
      </c>
      <c r="G141" s="245"/>
      <c r="H141" s="248">
        <v>315.48000000000002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79</v>
      </c>
      <c r="AY141" s="254" t="s">
        <v>194</v>
      </c>
    </row>
    <row r="142" s="13" customFormat="1">
      <c r="A142" s="13"/>
      <c r="B142" s="244"/>
      <c r="C142" s="245"/>
      <c r="D142" s="239" t="s">
        <v>219</v>
      </c>
      <c r="E142" s="246" t="s">
        <v>1</v>
      </c>
      <c r="F142" s="247" t="s">
        <v>1609</v>
      </c>
      <c r="G142" s="245"/>
      <c r="H142" s="248">
        <v>35.840000000000003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219</v>
      </c>
      <c r="AU142" s="254" t="s">
        <v>89</v>
      </c>
      <c r="AV142" s="13" t="s">
        <v>89</v>
      </c>
      <c r="AW142" s="13" t="s">
        <v>36</v>
      </c>
      <c r="AX142" s="13" t="s">
        <v>79</v>
      </c>
      <c r="AY142" s="254" t="s">
        <v>194</v>
      </c>
    </row>
    <row r="143" s="14" customFormat="1">
      <c r="A143" s="14"/>
      <c r="B143" s="255"/>
      <c r="C143" s="256"/>
      <c r="D143" s="239" t="s">
        <v>219</v>
      </c>
      <c r="E143" s="257" t="s">
        <v>1</v>
      </c>
      <c r="F143" s="258" t="s">
        <v>221</v>
      </c>
      <c r="G143" s="256"/>
      <c r="H143" s="259">
        <v>782.51999999999998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219</v>
      </c>
      <c r="AU143" s="265" t="s">
        <v>89</v>
      </c>
      <c r="AV143" s="14" t="s">
        <v>222</v>
      </c>
      <c r="AW143" s="14" t="s">
        <v>36</v>
      </c>
      <c r="AX143" s="14" t="s">
        <v>87</v>
      </c>
      <c r="AY143" s="265" t="s">
        <v>194</v>
      </c>
    </row>
    <row r="144" s="2" customFormat="1" ht="49.05" customHeight="1">
      <c r="A144" s="38"/>
      <c r="B144" s="39"/>
      <c r="C144" s="226" t="s">
        <v>233</v>
      </c>
      <c r="D144" s="226" t="s">
        <v>197</v>
      </c>
      <c r="E144" s="227" t="s">
        <v>1610</v>
      </c>
      <c r="F144" s="228" t="s">
        <v>1611</v>
      </c>
      <c r="G144" s="229" t="s">
        <v>322</v>
      </c>
      <c r="H144" s="230">
        <v>195.63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1612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1613</v>
      </c>
      <c r="G145" s="245"/>
      <c r="H145" s="248">
        <v>107.8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79</v>
      </c>
      <c r="AY145" s="254" t="s">
        <v>194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1614</v>
      </c>
      <c r="G146" s="245"/>
      <c r="H146" s="248">
        <v>78.870000000000005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79</v>
      </c>
      <c r="AY146" s="254" t="s">
        <v>194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1615</v>
      </c>
      <c r="G147" s="245"/>
      <c r="H147" s="248">
        <v>8.9600000000000009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79</v>
      </c>
      <c r="AY147" s="254" t="s">
        <v>194</v>
      </c>
    </row>
    <row r="148" s="14" customFormat="1">
      <c r="A148" s="14"/>
      <c r="B148" s="255"/>
      <c r="C148" s="256"/>
      <c r="D148" s="239" t="s">
        <v>219</v>
      </c>
      <c r="E148" s="257" t="s">
        <v>1</v>
      </c>
      <c r="F148" s="258" t="s">
        <v>221</v>
      </c>
      <c r="G148" s="256"/>
      <c r="H148" s="259">
        <v>195.63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219</v>
      </c>
      <c r="AU148" s="265" t="s">
        <v>89</v>
      </c>
      <c r="AV148" s="14" t="s">
        <v>222</v>
      </c>
      <c r="AW148" s="14" t="s">
        <v>36</v>
      </c>
      <c r="AX148" s="14" t="s">
        <v>87</v>
      </c>
      <c r="AY148" s="265" t="s">
        <v>194</v>
      </c>
    </row>
    <row r="149" s="2" customFormat="1" ht="37.8" customHeight="1">
      <c r="A149" s="38"/>
      <c r="B149" s="39"/>
      <c r="C149" s="226" t="s">
        <v>238</v>
      </c>
      <c r="D149" s="226" t="s">
        <v>197</v>
      </c>
      <c r="E149" s="227" t="s">
        <v>742</v>
      </c>
      <c r="F149" s="228" t="s">
        <v>743</v>
      </c>
      <c r="G149" s="229" t="s">
        <v>305</v>
      </c>
      <c r="H149" s="230">
        <v>1863</v>
      </c>
      <c r="I149" s="231"/>
      <c r="J149" s="232">
        <f>ROUND(I149*H149,2)</f>
        <v>0</v>
      </c>
      <c r="K149" s="228" t="s">
        <v>306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0.00084000000000000003</v>
      </c>
      <c r="R149" s="235">
        <f>Q149*H149</f>
        <v>1.5649200000000001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222</v>
      </c>
      <c r="AT149" s="237" t="s">
        <v>197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1616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1617</v>
      </c>
      <c r="G150" s="245"/>
      <c r="H150" s="248">
        <v>1050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79</v>
      </c>
      <c r="AY150" s="254" t="s">
        <v>194</v>
      </c>
    </row>
    <row r="151" s="13" customFormat="1">
      <c r="A151" s="13"/>
      <c r="B151" s="244"/>
      <c r="C151" s="245"/>
      <c r="D151" s="239" t="s">
        <v>219</v>
      </c>
      <c r="E151" s="246" t="s">
        <v>1</v>
      </c>
      <c r="F151" s="247" t="s">
        <v>1618</v>
      </c>
      <c r="G151" s="245"/>
      <c r="H151" s="248">
        <v>717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219</v>
      </c>
      <c r="AU151" s="254" t="s">
        <v>89</v>
      </c>
      <c r="AV151" s="13" t="s">
        <v>89</v>
      </c>
      <c r="AW151" s="13" t="s">
        <v>36</v>
      </c>
      <c r="AX151" s="13" t="s">
        <v>79</v>
      </c>
      <c r="AY151" s="254" t="s">
        <v>194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1619</v>
      </c>
      <c r="G152" s="245"/>
      <c r="H152" s="248">
        <v>96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79</v>
      </c>
      <c r="AY152" s="254" t="s">
        <v>194</v>
      </c>
    </row>
    <row r="153" s="14" customFormat="1">
      <c r="A153" s="14"/>
      <c r="B153" s="255"/>
      <c r="C153" s="256"/>
      <c r="D153" s="239" t="s">
        <v>219</v>
      </c>
      <c r="E153" s="257" t="s">
        <v>1</v>
      </c>
      <c r="F153" s="258" t="s">
        <v>221</v>
      </c>
      <c r="G153" s="256"/>
      <c r="H153" s="259">
        <v>1863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219</v>
      </c>
      <c r="AU153" s="265" t="s">
        <v>89</v>
      </c>
      <c r="AV153" s="14" t="s">
        <v>222</v>
      </c>
      <c r="AW153" s="14" t="s">
        <v>36</v>
      </c>
      <c r="AX153" s="14" t="s">
        <v>87</v>
      </c>
      <c r="AY153" s="265" t="s">
        <v>194</v>
      </c>
    </row>
    <row r="154" s="2" customFormat="1" ht="44.25" customHeight="1">
      <c r="A154" s="38"/>
      <c r="B154" s="39"/>
      <c r="C154" s="226" t="s">
        <v>245</v>
      </c>
      <c r="D154" s="226" t="s">
        <v>197</v>
      </c>
      <c r="E154" s="227" t="s">
        <v>746</v>
      </c>
      <c r="F154" s="228" t="s">
        <v>747</v>
      </c>
      <c r="G154" s="229" t="s">
        <v>305</v>
      </c>
      <c r="H154" s="230">
        <v>1863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1620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1617</v>
      </c>
      <c r="G155" s="245"/>
      <c r="H155" s="248">
        <v>1050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79</v>
      </c>
      <c r="AY155" s="254" t="s">
        <v>194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1618</v>
      </c>
      <c r="G156" s="245"/>
      <c r="H156" s="248">
        <v>717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79</v>
      </c>
      <c r="AY156" s="254" t="s">
        <v>194</v>
      </c>
    </row>
    <row r="157" s="13" customFormat="1">
      <c r="A157" s="13"/>
      <c r="B157" s="244"/>
      <c r="C157" s="245"/>
      <c r="D157" s="239" t="s">
        <v>219</v>
      </c>
      <c r="E157" s="246" t="s">
        <v>1</v>
      </c>
      <c r="F157" s="247" t="s">
        <v>1619</v>
      </c>
      <c r="G157" s="245"/>
      <c r="H157" s="248">
        <v>96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36</v>
      </c>
      <c r="AX157" s="13" t="s">
        <v>79</v>
      </c>
      <c r="AY157" s="254" t="s">
        <v>194</v>
      </c>
    </row>
    <row r="158" s="14" customFormat="1">
      <c r="A158" s="14"/>
      <c r="B158" s="255"/>
      <c r="C158" s="256"/>
      <c r="D158" s="239" t="s">
        <v>219</v>
      </c>
      <c r="E158" s="257" t="s">
        <v>1</v>
      </c>
      <c r="F158" s="258" t="s">
        <v>221</v>
      </c>
      <c r="G158" s="256"/>
      <c r="H158" s="259">
        <v>1863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219</v>
      </c>
      <c r="AU158" s="265" t="s">
        <v>89</v>
      </c>
      <c r="AV158" s="14" t="s">
        <v>222</v>
      </c>
      <c r="AW158" s="14" t="s">
        <v>36</v>
      </c>
      <c r="AX158" s="14" t="s">
        <v>87</v>
      </c>
      <c r="AY158" s="265" t="s">
        <v>194</v>
      </c>
    </row>
    <row r="159" s="2" customFormat="1" ht="62.7" customHeight="1">
      <c r="A159" s="38"/>
      <c r="B159" s="39"/>
      <c r="C159" s="226" t="s">
        <v>250</v>
      </c>
      <c r="D159" s="226" t="s">
        <v>197</v>
      </c>
      <c r="E159" s="227" t="s">
        <v>854</v>
      </c>
      <c r="F159" s="228" t="s">
        <v>855</v>
      </c>
      <c r="G159" s="229" t="s">
        <v>322</v>
      </c>
      <c r="H159" s="230">
        <v>489.44999999999999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1621</v>
      </c>
    </row>
    <row r="160" s="2" customFormat="1">
      <c r="A160" s="38"/>
      <c r="B160" s="39"/>
      <c r="C160" s="40"/>
      <c r="D160" s="239" t="s">
        <v>204</v>
      </c>
      <c r="E160" s="40"/>
      <c r="F160" s="240" t="s">
        <v>752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204</v>
      </c>
      <c r="AU160" s="17" t="s">
        <v>89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1622</v>
      </c>
      <c r="G161" s="245"/>
      <c r="H161" s="248">
        <v>489.44999999999999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2" customFormat="1" ht="44.25" customHeight="1">
      <c r="A162" s="38"/>
      <c r="B162" s="39"/>
      <c r="C162" s="226" t="s">
        <v>261</v>
      </c>
      <c r="D162" s="226" t="s">
        <v>197</v>
      </c>
      <c r="E162" s="227" t="s">
        <v>337</v>
      </c>
      <c r="F162" s="228" t="s">
        <v>338</v>
      </c>
      <c r="G162" s="229" t="s">
        <v>339</v>
      </c>
      <c r="H162" s="230">
        <v>1585.818</v>
      </c>
      <c r="I162" s="231"/>
      <c r="J162" s="232">
        <f>ROUND(I162*H162,2)</f>
        <v>0</v>
      </c>
      <c r="K162" s="228" t="s">
        <v>306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222</v>
      </c>
      <c r="AT162" s="237" t="s">
        <v>197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1623</v>
      </c>
    </row>
    <row r="163" s="13" customFormat="1">
      <c r="A163" s="13"/>
      <c r="B163" s="244"/>
      <c r="C163" s="245"/>
      <c r="D163" s="239" t="s">
        <v>219</v>
      </c>
      <c r="E163" s="246" t="s">
        <v>1</v>
      </c>
      <c r="F163" s="247" t="s">
        <v>1624</v>
      </c>
      <c r="G163" s="245"/>
      <c r="H163" s="248">
        <v>881.00999999999999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36</v>
      </c>
      <c r="AX163" s="13" t="s">
        <v>87</v>
      </c>
      <c r="AY163" s="254" t="s">
        <v>194</v>
      </c>
    </row>
    <row r="164" s="13" customFormat="1">
      <c r="A164" s="13"/>
      <c r="B164" s="244"/>
      <c r="C164" s="245"/>
      <c r="D164" s="239" t="s">
        <v>219</v>
      </c>
      <c r="E164" s="245"/>
      <c r="F164" s="247" t="s">
        <v>1625</v>
      </c>
      <c r="G164" s="245"/>
      <c r="H164" s="248">
        <v>1585.818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4</v>
      </c>
      <c r="AX164" s="13" t="s">
        <v>87</v>
      </c>
      <c r="AY164" s="254" t="s">
        <v>194</v>
      </c>
    </row>
    <row r="165" s="2" customFormat="1" ht="37.8" customHeight="1">
      <c r="A165" s="38"/>
      <c r="B165" s="39"/>
      <c r="C165" s="226" t="s">
        <v>268</v>
      </c>
      <c r="D165" s="226" t="s">
        <v>197</v>
      </c>
      <c r="E165" s="227" t="s">
        <v>342</v>
      </c>
      <c r="F165" s="228" t="s">
        <v>343</v>
      </c>
      <c r="G165" s="229" t="s">
        <v>322</v>
      </c>
      <c r="H165" s="230">
        <v>489.44999999999999</v>
      </c>
      <c r="I165" s="231"/>
      <c r="J165" s="232">
        <f>ROUND(I165*H165,2)</f>
        <v>0</v>
      </c>
      <c r="K165" s="228" t="s">
        <v>306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222</v>
      </c>
      <c r="AT165" s="237" t="s">
        <v>197</v>
      </c>
      <c r="AU165" s="237" t="s">
        <v>89</v>
      </c>
      <c r="AY165" s="17" t="s">
        <v>194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87</v>
      </c>
      <c r="BK165" s="238">
        <f>ROUND(I165*H165,2)</f>
        <v>0</v>
      </c>
      <c r="BL165" s="17" t="s">
        <v>222</v>
      </c>
      <c r="BM165" s="237" t="s">
        <v>1626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1622</v>
      </c>
      <c r="G166" s="245"/>
      <c r="H166" s="248">
        <v>489.44999999999999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36</v>
      </c>
      <c r="AX166" s="13" t="s">
        <v>87</v>
      </c>
      <c r="AY166" s="254" t="s">
        <v>194</v>
      </c>
    </row>
    <row r="167" s="2" customFormat="1" ht="44.25" customHeight="1">
      <c r="A167" s="38"/>
      <c r="B167" s="39"/>
      <c r="C167" s="226" t="s">
        <v>274</v>
      </c>
      <c r="D167" s="226" t="s">
        <v>197</v>
      </c>
      <c r="E167" s="227" t="s">
        <v>470</v>
      </c>
      <c r="F167" s="228" t="s">
        <v>471</v>
      </c>
      <c r="G167" s="229" t="s">
        <v>322</v>
      </c>
      <c r="H167" s="230">
        <v>488.70499999999998</v>
      </c>
      <c r="I167" s="231"/>
      <c r="J167" s="232">
        <f>ROUND(I167*H167,2)</f>
        <v>0</v>
      </c>
      <c r="K167" s="228" t="s">
        <v>306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1627</v>
      </c>
    </row>
    <row r="168" s="13" customFormat="1">
      <c r="A168" s="13"/>
      <c r="B168" s="244"/>
      <c r="C168" s="245"/>
      <c r="D168" s="239" t="s">
        <v>219</v>
      </c>
      <c r="E168" s="246" t="s">
        <v>1</v>
      </c>
      <c r="F168" s="247" t="s">
        <v>1628</v>
      </c>
      <c r="G168" s="245"/>
      <c r="H168" s="248">
        <v>211.75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36</v>
      </c>
      <c r="AX168" s="13" t="s">
        <v>79</v>
      </c>
      <c r="AY168" s="254" t="s">
        <v>194</v>
      </c>
    </row>
    <row r="169" s="13" customFormat="1">
      <c r="A169" s="13"/>
      <c r="B169" s="244"/>
      <c r="C169" s="245"/>
      <c r="D169" s="239" t="s">
        <v>219</v>
      </c>
      <c r="E169" s="246" t="s">
        <v>1</v>
      </c>
      <c r="F169" s="247" t="s">
        <v>1629</v>
      </c>
      <c r="G169" s="245"/>
      <c r="H169" s="248">
        <v>249.755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219</v>
      </c>
      <c r="AU169" s="254" t="s">
        <v>89</v>
      </c>
      <c r="AV169" s="13" t="s">
        <v>89</v>
      </c>
      <c r="AW169" s="13" t="s">
        <v>36</v>
      </c>
      <c r="AX169" s="13" t="s">
        <v>79</v>
      </c>
      <c r="AY169" s="254" t="s">
        <v>194</v>
      </c>
    </row>
    <row r="170" s="13" customFormat="1">
      <c r="A170" s="13"/>
      <c r="B170" s="244"/>
      <c r="C170" s="245"/>
      <c r="D170" s="239" t="s">
        <v>219</v>
      </c>
      <c r="E170" s="246" t="s">
        <v>1</v>
      </c>
      <c r="F170" s="247" t="s">
        <v>1630</v>
      </c>
      <c r="G170" s="245"/>
      <c r="H170" s="248">
        <v>27.199999999999999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219</v>
      </c>
      <c r="AU170" s="254" t="s">
        <v>89</v>
      </c>
      <c r="AV170" s="13" t="s">
        <v>89</v>
      </c>
      <c r="AW170" s="13" t="s">
        <v>36</v>
      </c>
      <c r="AX170" s="13" t="s">
        <v>79</v>
      </c>
      <c r="AY170" s="254" t="s">
        <v>194</v>
      </c>
    </row>
    <row r="171" s="14" customFormat="1">
      <c r="A171" s="14"/>
      <c r="B171" s="255"/>
      <c r="C171" s="256"/>
      <c r="D171" s="239" t="s">
        <v>219</v>
      </c>
      <c r="E171" s="257" t="s">
        <v>1</v>
      </c>
      <c r="F171" s="258" t="s">
        <v>221</v>
      </c>
      <c r="G171" s="256"/>
      <c r="H171" s="259">
        <v>488.70499999999998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219</v>
      </c>
      <c r="AU171" s="265" t="s">
        <v>89</v>
      </c>
      <c r="AV171" s="14" t="s">
        <v>222</v>
      </c>
      <c r="AW171" s="14" t="s">
        <v>36</v>
      </c>
      <c r="AX171" s="14" t="s">
        <v>87</v>
      </c>
      <c r="AY171" s="265" t="s">
        <v>194</v>
      </c>
    </row>
    <row r="172" s="2" customFormat="1" ht="66.75" customHeight="1">
      <c r="A172" s="38"/>
      <c r="B172" s="39"/>
      <c r="C172" s="226" t="s">
        <v>215</v>
      </c>
      <c r="D172" s="226" t="s">
        <v>197</v>
      </c>
      <c r="E172" s="227" t="s">
        <v>474</v>
      </c>
      <c r="F172" s="228" t="s">
        <v>475</v>
      </c>
      <c r="G172" s="229" t="s">
        <v>322</v>
      </c>
      <c r="H172" s="230">
        <v>304.35500000000002</v>
      </c>
      <c r="I172" s="231"/>
      <c r="J172" s="232">
        <f>ROUND(I172*H172,2)</f>
        <v>0</v>
      </c>
      <c r="K172" s="228" t="s">
        <v>306</v>
      </c>
      <c r="L172" s="44"/>
      <c r="M172" s="233" t="s">
        <v>1</v>
      </c>
      <c r="N172" s="234" t="s">
        <v>44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222</v>
      </c>
      <c r="AT172" s="237" t="s">
        <v>197</v>
      </c>
      <c r="AU172" s="237" t="s">
        <v>89</v>
      </c>
      <c r="AY172" s="17" t="s">
        <v>194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87</v>
      </c>
      <c r="BK172" s="238">
        <f>ROUND(I172*H172,2)</f>
        <v>0</v>
      </c>
      <c r="BL172" s="17" t="s">
        <v>222</v>
      </c>
      <c r="BM172" s="237" t="s">
        <v>1631</v>
      </c>
    </row>
    <row r="173" s="13" customFormat="1">
      <c r="A173" s="13"/>
      <c r="B173" s="244"/>
      <c r="C173" s="245"/>
      <c r="D173" s="239" t="s">
        <v>219</v>
      </c>
      <c r="E173" s="246" t="s">
        <v>1</v>
      </c>
      <c r="F173" s="247" t="s">
        <v>1632</v>
      </c>
      <c r="G173" s="245"/>
      <c r="H173" s="248">
        <v>173.25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219</v>
      </c>
      <c r="AU173" s="254" t="s">
        <v>89</v>
      </c>
      <c r="AV173" s="13" t="s">
        <v>89</v>
      </c>
      <c r="AW173" s="13" t="s">
        <v>36</v>
      </c>
      <c r="AX173" s="13" t="s">
        <v>79</v>
      </c>
      <c r="AY173" s="254" t="s">
        <v>194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1633</v>
      </c>
      <c r="G174" s="245"/>
      <c r="H174" s="248">
        <v>118.30500000000001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79</v>
      </c>
      <c r="AY174" s="254" t="s">
        <v>194</v>
      </c>
    </row>
    <row r="175" s="13" customFormat="1">
      <c r="A175" s="13"/>
      <c r="B175" s="244"/>
      <c r="C175" s="245"/>
      <c r="D175" s="239" t="s">
        <v>219</v>
      </c>
      <c r="E175" s="246" t="s">
        <v>1</v>
      </c>
      <c r="F175" s="247" t="s">
        <v>1634</v>
      </c>
      <c r="G175" s="245"/>
      <c r="H175" s="248">
        <v>12.800000000000001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219</v>
      </c>
      <c r="AU175" s="254" t="s">
        <v>89</v>
      </c>
      <c r="AV175" s="13" t="s">
        <v>89</v>
      </c>
      <c r="AW175" s="13" t="s">
        <v>36</v>
      </c>
      <c r="AX175" s="13" t="s">
        <v>79</v>
      </c>
      <c r="AY175" s="254" t="s">
        <v>194</v>
      </c>
    </row>
    <row r="176" s="14" customFormat="1">
      <c r="A176" s="14"/>
      <c r="B176" s="255"/>
      <c r="C176" s="256"/>
      <c r="D176" s="239" t="s">
        <v>219</v>
      </c>
      <c r="E176" s="257" t="s">
        <v>1</v>
      </c>
      <c r="F176" s="258" t="s">
        <v>221</v>
      </c>
      <c r="G176" s="256"/>
      <c r="H176" s="259">
        <v>304.35500000000002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219</v>
      </c>
      <c r="AU176" s="265" t="s">
        <v>89</v>
      </c>
      <c r="AV176" s="14" t="s">
        <v>222</v>
      </c>
      <c r="AW176" s="14" t="s">
        <v>36</v>
      </c>
      <c r="AX176" s="14" t="s">
        <v>87</v>
      </c>
      <c r="AY176" s="265" t="s">
        <v>194</v>
      </c>
    </row>
    <row r="177" s="2" customFormat="1" ht="16.5" customHeight="1">
      <c r="A177" s="38"/>
      <c r="B177" s="39"/>
      <c r="C177" s="279" t="s">
        <v>278</v>
      </c>
      <c r="D177" s="279" t="s">
        <v>353</v>
      </c>
      <c r="E177" s="280" t="s">
        <v>478</v>
      </c>
      <c r="F177" s="281" t="s">
        <v>479</v>
      </c>
      <c r="G177" s="282" t="s">
        <v>339</v>
      </c>
      <c r="H177" s="283">
        <v>608.71000000000004</v>
      </c>
      <c r="I177" s="284"/>
      <c r="J177" s="285">
        <f>ROUND(I177*H177,2)</f>
        <v>0</v>
      </c>
      <c r="K177" s="281" t="s">
        <v>306</v>
      </c>
      <c r="L177" s="286"/>
      <c r="M177" s="287" t="s">
        <v>1</v>
      </c>
      <c r="N177" s="288" t="s">
        <v>44</v>
      </c>
      <c r="O177" s="91"/>
      <c r="P177" s="235">
        <f>O177*H177</f>
        <v>0</v>
      </c>
      <c r="Q177" s="235">
        <v>1</v>
      </c>
      <c r="R177" s="235">
        <f>Q177*H177</f>
        <v>608.71000000000004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245</v>
      </c>
      <c r="AT177" s="237" t="s">
        <v>353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1635</v>
      </c>
    </row>
    <row r="178" s="13" customFormat="1">
      <c r="A178" s="13"/>
      <c r="B178" s="244"/>
      <c r="C178" s="245"/>
      <c r="D178" s="239" t="s">
        <v>219</v>
      </c>
      <c r="E178" s="245"/>
      <c r="F178" s="247" t="s">
        <v>1636</v>
      </c>
      <c r="G178" s="245"/>
      <c r="H178" s="248">
        <v>608.71000000000004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4</v>
      </c>
      <c r="AX178" s="13" t="s">
        <v>87</v>
      </c>
      <c r="AY178" s="254" t="s">
        <v>194</v>
      </c>
    </row>
    <row r="179" s="2" customFormat="1" ht="44.25" customHeight="1">
      <c r="A179" s="38"/>
      <c r="B179" s="39"/>
      <c r="C179" s="226" t="s">
        <v>8</v>
      </c>
      <c r="D179" s="226" t="s">
        <v>197</v>
      </c>
      <c r="E179" s="227" t="s">
        <v>1637</v>
      </c>
      <c r="F179" s="228" t="s">
        <v>1638</v>
      </c>
      <c r="G179" s="229" t="s">
        <v>305</v>
      </c>
      <c r="H179" s="230">
        <v>450</v>
      </c>
      <c r="I179" s="231"/>
      <c r="J179" s="232">
        <f>ROUND(I179*H179,2)</f>
        <v>0</v>
      </c>
      <c r="K179" s="228" t="s">
        <v>306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222</v>
      </c>
      <c r="AT179" s="237" t="s">
        <v>197</v>
      </c>
      <c r="AU179" s="237" t="s">
        <v>89</v>
      </c>
      <c r="AY179" s="17" t="s">
        <v>194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87</v>
      </c>
      <c r="BK179" s="238">
        <f>ROUND(I179*H179,2)</f>
        <v>0</v>
      </c>
      <c r="BL179" s="17" t="s">
        <v>222</v>
      </c>
      <c r="BM179" s="237" t="s">
        <v>1639</v>
      </c>
    </row>
    <row r="180" s="12" customFormat="1" ht="22.8" customHeight="1">
      <c r="A180" s="12"/>
      <c r="B180" s="210"/>
      <c r="C180" s="211"/>
      <c r="D180" s="212" t="s">
        <v>78</v>
      </c>
      <c r="E180" s="224" t="s">
        <v>222</v>
      </c>
      <c r="F180" s="224" t="s">
        <v>489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SUM(P181:P187)</f>
        <v>0</v>
      </c>
      <c r="Q180" s="218"/>
      <c r="R180" s="219">
        <f>SUM(R181:R187)</f>
        <v>131.03855390000001</v>
      </c>
      <c r="S180" s="218"/>
      <c r="T180" s="22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87</v>
      </c>
      <c r="AT180" s="222" t="s">
        <v>78</v>
      </c>
      <c r="AU180" s="222" t="s">
        <v>87</v>
      </c>
      <c r="AY180" s="221" t="s">
        <v>194</v>
      </c>
      <c r="BK180" s="223">
        <f>SUM(BK181:BK187)</f>
        <v>0</v>
      </c>
    </row>
    <row r="181" s="2" customFormat="1" ht="33" customHeight="1">
      <c r="A181" s="38"/>
      <c r="B181" s="39"/>
      <c r="C181" s="226" t="s">
        <v>369</v>
      </c>
      <c r="D181" s="226" t="s">
        <v>197</v>
      </c>
      <c r="E181" s="227" t="s">
        <v>763</v>
      </c>
      <c r="F181" s="228" t="s">
        <v>764</v>
      </c>
      <c r="G181" s="229" t="s">
        <v>322</v>
      </c>
      <c r="H181" s="230">
        <v>67.989999999999995</v>
      </c>
      <c r="I181" s="231"/>
      <c r="J181" s="232">
        <f>ROUND(I181*H181,2)</f>
        <v>0</v>
      </c>
      <c r="K181" s="228" t="s">
        <v>306</v>
      </c>
      <c r="L181" s="44"/>
      <c r="M181" s="233" t="s">
        <v>1</v>
      </c>
      <c r="N181" s="234" t="s">
        <v>44</v>
      </c>
      <c r="O181" s="91"/>
      <c r="P181" s="235">
        <f>O181*H181</f>
        <v>0</v>
      </c>
      <c r="Q181" s="235">
        <v>1.8907700000000001</v>
      </c>
      <c r="R181" s="235">
        <f>Q181*H181</f>
        <v>128.5534523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222</v>
      </c>
      <c r="AT181" s="237" t="s">
        <v>197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1640</v>
      </c>
    </row>
    <row r="182" s="13" customFormat="1">
      <c r="A182" s="13"/>
      <c r="B182" s="244"/>
      <c r="C182" s="245"/>
      <c r="D182" s="239" t="s">
        <v>219</v>
      </c>
      <c r="E182" s="246" t="s">
        <v>1</v>
      </c>
      <c r="F182" s="247" t="s">
        <v>1641</v>
      </c>
      <c r="G182" s="245"/>
      <c r="H182" s="248">
        <v>38.5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36</v>
      </c>
      <c r="AX182" s="13" t="s">
        <v>79</v>
      </c>
      <c r="AY182" s="254" t="s">
        <v>194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1642</v>
      </c>
      <c r="G183" s="245"/>
      <c r="H183" s="248">
        <v>26.289999999999999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79</v>
      </c>
      <c r="AY183" s="254" t="s">
        <v>194</v>
      </c>
    </row>
    <row r="184" s="13" customFormat="1">
      <c r="A184" s="13"/>
      <c r="B184" s="244"/>
      <c r="C184" s="245"/>
      <c r="D184" s="239" t="s">
        <v>219</v>
      </c>
      <c r="E184" s="246" t="s">
        <v>1</v>
      </c>
      <c r="F184" s="247" t="s">
        <v>1643</v>
      </c>
      <c r="G184" s="245"/>
      <c r="H184" s="248">
        <v>3.2000000000000002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219</v>
      </c>
      <c r="AU184" s="254" t="s">
        <v>89</v>
      </c>
      <c r="AV184" s="13" t="s">
        <v>89</v>
      </c>
      <c r="AW184" s="13" t="s">
        <v>36</v>
      </c>
      <c r="AX184" s="13" t="s">
        <v>79</v>
      </c>
      <c r="AY184" s="254" t="s">
        <v>194</v>
      </c>
    </row>
    <row r="185" s="14" customFormat="1">
      <c r="A185" s="14"/>
      <c r="B185" s="255"/>
      <c r="C185" s="256"/>
      <c r="D185" s="239" t="s">
        <v>219</v>
      </c>
      <c r="E185" s="257" t="s">
        <v>1</v>
      </c>
      <c r="F185" s="258" t="s">
        <v>221</v>
      </c>
      <c r="G185" s="256"/>
      <c r="H185" s="259">
        <v>67.989999999999995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219</v>
      </c>
      <c r="AU185" s="265" t="s">
        <v>89</v>
      </c>
      <c r="AV185" s="14" t="s">
        <v>222</v>
      </c>
      <c r="AW185" s="14" t="s">
        <v>36</v>
      </c>
      <c r="AX185" s="14" t="s">
        <v>87</v>
      </c>
      <c r="AY185" s="265" t="s">
        <v>194</v>
      </c>
    </row>
    <row r="186" s="2" customFormat="1" ht="44.25" customHeight="1">
      <c r="A186" s="38"/>
      <c r="B186" s="39"/>
      <c r="C186" s="226" t="s">
        <v>373</v>
      </c>
      <c r="D186" s="226" t="s">
        <v>197</v>
      </c>
      <c r="E186" s="227" t="s">
        <v>1441</v>
      </c>
      <c r="F186" s="228" t="s">
        <v>1442</v>
      </c>
      <c r="G186" s="229" t="s">
        <v>322</v>
      </c>
      <c r="H186" s="230">
        <v>1.0800000000000001</v>
      </c>
      <c r="I186" s="231"/>
      <c r="J186" s="232">
        <f>ROUND(I186*H186,2)</f>
        <v>0</v>
      </c>
      <c r="K186" s="228" t="s">
        <v>306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2.3010199999999998</v>
      </c>
      <c r="R186" s="235">
        <f>Q186*H186</f>
        <v>2.4851016000000001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222</v>
      </c>
      <c r="AT186" s="237" t="s">
        <v>197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1644</v>
      </c>
    </row>
    <row r="187" s="13" customFormat="1">
      <c r="A187" s="13"/>
      <c r="B187" s="244"/>
      <c r="C187" s="245"/>
      <c r="D187" s="239" t="s">
        <v>219</v>
      </c>
      <c r="E187" s="246" t="s">
        <v>1</v>
      </c>
      <c r="F187" s="247" t="s">
        <v>1645</v>
      </c>
      <c r="G187" s="245"/>
      <c r="H187" s="248">
        <v>1.0800000000000001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219</v>
      </c>
      <c r="AU187" s="254" t="s">
        <v>89</v>
      </c>
      <c r="AV187" s="13" t="s">
        <v>89</v>
      </c>
      <c r="AW187" s="13" t="s">
        <v>36</v>
      </c>
      <c r="AX187" s="13" t="s">
        <v>87</v>
      </c>
      <c r="AY187" s="254" t="s">
        <v>194</v>
      </c>
    </row>
    <row r="188" s="12" customFormat="1" ht="22.8" customHeight="1">
      <c r="A188" s="12"/>
      <c r="B188" s="210"/>
      <c r="C188" s="211"/>
      <c r="D188" s="212" t="s">
        <v>78</v>
      </c>
      <c r="E188" s="224" t="s">
        <v>193</v>
      </c>
      <c r="F188" s="224" t="s">
        <v>377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SUM(P189:P213)</f>
        <v>0</v>
      </c>
      <c r="Q188" s="218"/>
      <c r="R188" s="219">
        <f>SUM(R189:R213)</f>
        <v>512.86500000000001</v>
      </c>
      <c r="S188" s="218"/>
      <c r="T188" s="220">
        <f>SUM(T189:T213)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87</v>
      </c>
      <c r="AT188" s="222" t="s">
        <v>78</v>
      </c>
      <c r="AU188" s="222" t="s">
        <v>87</v>
      </c>
      <c r="AY188" s="221" t="s">
        <v>194</v>
      </c>
      <c r="BK188" s="223">
        <f>SUM(BK189:BK213)</f>
        <v>0</v>
      </c>
    </row>
    <row r="189" s="2" customFormat="1" ht="37.8" customHeight="1">
      <c r="A189" s="38"/>
      <c r="B189" s="39"/>
      <c r="C189" s="226" t="s">
        <v>378</v>
      </c>
      <c r="D189" s="226" t="s">
        <v>197</v>
      </c>
      <c r="E189" s="227" t="s">
        <v>1646</v>
      </c>
      <c r="F189" s="228" t="s">
        <v>1647</v>
      </c>
      <c r="G189" s="229" t="s">
        <v>305</v>
      </c>
      <c r="H189" s="230">
        <v>770</v>
      </c>
      <c r="I189" s="231"/>
      <c r="J189" s="232">
        <f>ROUND(I189*H189,2)</f>
        <v>0</v>
      </c>
      <c r="K189" s="228" t="s">
        <v>306</v>
      </c>
      <c r="L189" s="44"/>
      <c r="M189" s="233" t="s">
        <v>1</v>
      </c>
      <c r="N189" s="234" t="s">
        <v>44</v>
      </c>
      <c r="O189" s="91"/>
      <c r="P189" s="235">
        <f>O189*H189</f>
        <v>0</v>
      </c>
      <c r="Q189" s="235">
        <v>0.32400000000000001</v>
      </c>
      <c r="R189" s="235">
        <f>Q189*H189</f>
        <v>249.48000000000002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222</v>
      </c>
      <c r="AT189" s="237" t="s">
        <v>197</v>
      </c>
      <c r="AU189" s="237" t="s">
        <v>89</v>
      </c>
      <c r="AY189" s="17" t="s">
        <v>194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87</v>
      </c>
      <c r="BK189" s="238">
        <f>ROUND(I189*H189,2)</f>
        <v>0</v>
      </c>
      <c r="BL189" s="17" t="s">
        <v>222</v>
      </c>
      <c r="BM189" s="237" t="s">
        <v>1648</v>
      </c>
    </row>
    <row r="190" s="13" customFormat="1">
      <c r="A190" s="13"/>
      <c r="B190" s="244"/>
      <c r="C190" s="245"/>
      <c r="D190" s="239" t="s">
        <v>219</v>
      </c>
      <c r="E190" s="246" t="s">
        <v>1</v>
      </c>
      <c r="F190" s="247" t="s">
        <v>1649</v>
      </c>
      <c r="G190" s="245"/>
      <c r="H190" s="248">
        <v>770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219</v>
      </c>
      <c r="AU190" s="254" t="s">
        <v>89</v>
      </c>
      <c r="AV190" s="13" t="s">
        <v>89</v>
      </c>
      <c r="AW190" s="13" t="s">
        <v>36</v>
      </c>
      <c r="AX190" s="13" t="s">
        <v>87</v>
      </c>
      <c r="AY190" s="254" t="s">
        <v>194</v>
      </c>
    </row>
    <row r="191" s="2" customFormat="1" ht="37.8" customHeight="1">
      <c r="A191" s="38"/>
      <c r="B191" s="39"/>
      <c r="C191" s="226" t="s">
        <v>383</v>
      </c>
      <c r="D191" s="226" t="s">
        <v>197</v>
      </c>
      <c r="E191" s="227" t="s">
        <v>1127</v>
      </c>
      <c r="F191" s="228" t="s">
        <v>1128</v>
      </c>
      <c r="G191" s="229" t="s">
        <v>305</v>
      </c>
      <c r="H191" s="230">
        <v>415.25</v>
      </c>
      <c r="I191" s="231"/>
      <c r="J191" s="232">
        <f>ROUND(I191*H191,2)</f>
        <v>0</v>
      </c>
      <c r="K191" s="228" t="s">
        <v>306</v>
      </c>
      <c r="L191" s="44"/>
      <c r="M191" s="233" t="s">
        <v>1</v>
      </c>
      <c r="N191" s="234" t="s">
        <v>44</v>
      </c>
      <c r="O191" s="91"/>
      <c r="P191" s="235">
        <f>O191*H191</f>
        <v>0</v>
      </c>
      <c r="Q191" s="235">
        <v>0.216</v>
      </c>
      <c r="R191" s="235">
        <f>Q191*H191</f>
        <v>89.694000000000003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222</v>
      </c>
      <c r="AT191" s="237" t="s">
        <v>197</v>
      </c>
      <c r="AU191" s="237" t="s">
        <v>89</v>
      </c>
      <c r="AY191" s="17" t="s">
        <v>194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87</v>
      </c>
      <c r="BK191" s="238">
        <f>ROUND(I191*H191,2)</f>
        <v>0</v>
      </c>
      <c r="BL191" s="17" t="s">
        <v>222</v>
      </c>
      <c r="BM191" s="237" t="s">
        <v>1650</v>
      </c>
    </row>
    <row r="192" s="2" customFormat="1">
      <c r="A192" s="38"/>
      <c r="B192" s="39"/>
      <c r="C192" s="40"/>
      <c r="D192" s="239" t="s">
        <v>204</v>
      </c>
      <c r="E192" s="40"/>
      <c r="F192" s="240" t="s">
        <v>1130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204</v>
      </c>
      <c r="AU192" s="17" t="s">
        <v>89</v>
      </c>
    </row>
    <row r="193" s="13" customFormat="1">
      <c r="A193" s="13"/>
      <c r="B193" s="244"/>
      <c r="C193" s="245"/>
      <c r="D193" s="239" t="s">
        <v>219</v>
      </c>
      <c r="E193" s="246" t="s">
        <v>1</v>
      </c>
      <c r="F193" s="247" t="s">
        <v>1594</v>
      </c>
      <c r="G193" s="245"/>
      <c r="H193" s="248">
        <v>385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219</v>
      </c>
      <c r="AU193" s="254" t="s">
        <v>89</v>
      </c>
      <c r="AV193" s="13" t="s">
        <v>89</v>
      </c>
      <c r="AW193" s="13" t="s">
        <v>36</v>
      </c>
      <c r="AX193" s="13" t="s">
        <v>79</v>
      </c>
      <c r="AY193" s="254" t="s">
        <v>194</v>
      </c>
    </row>
    <row r="194" s="13" customFormat="1">
      <c r="A194" s="13"/>
      <c r="B194" s="244"/>
      <c r="C194" s="245"/>
      <c r="D194" s="239" t="s">
        <v>219</v>
      </c>
      <c r="E194" s="246" t="s">
        <v>1</v>
      </c>
      <c r="F194" s="247" t="s">
        <v>1595</v>
      </c>
      <c r="G194" s="245"/>
      <c r="H194" s="248">
        <v>30.25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219</v>
      </c>
      <c r="AU194" s="254" t="s">
        <v>89</v>
      </c>
      <c r="AV194" s="13" t="s">
        <v>89</v>
      </c>
      <c r="AW194" s="13" t="s">
        <v>36</v>
      </c>
      <c r="AX194" s="13" t="s">
        <v>79</v>
      </c>
      <c r="AY194" s="254" t="s">
        <v>194</v>
      </c>
    </row>
    <row r="195" s="14" customFormat="1">
      <c r="A195" s="14"/>
      <c r="B195" s="255"/>
      <c r="C195" s="256"/>
      <c r="D195" s="239" t="s">
        <v>219</v>
      </c>
      <c r="E195" s="257" t="s">
        <v>1</v>
      </c>
      <c r="F195" s="258" t="s">
        <v>221</v>
      </c>
      <c r="G195" s="256"/>
      <c r="H195" s="259">
        <v>415.25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219</v>
      </c>
      <c r="AU195" s="265" t="s">
        <v>89</v>
      </c>
      <c r="AV195" s="14" t="s">
        <v>222</v>
      </c>
      <c r="AW195" s="14" t="s">
        <v>36</v>
      </c>
      <c r="AX195" s="14" t="s">
        <v>87</v>
      </c>
      <c r="AY195" s="265" t="s">
        <v>194</v>
      </c>
    </row>
    <row r="196" s="2" customFormat="1" ht="37.8" customHeight="1">
      <c r="A196" s="38"/>
      <c r="B196" s="39"/>
      <c r="C196" s="226" t="s">
        <v>389</v>
      </c>
      <c r="D196" s="226" t="s">
        <v>197</v>
      </c>
      <c r="E196" s="227" t="s">
        <v>1131</v>
      </c>
      <c r="F196" s="228" t="s">
        <v>1132</v>
      </c>
      <c r="G196" s="229" t="s">
        <v>305</v>
      </c>
      <c r="H196" s="230">
        <v>415.25</v>
      </c>
      <c r="I196" s="231"/>
      <c r="J196" s="232">
        <f>ROUND(I196*H196,2)</f>
        <v>0</v>
      </c>
      <c r="K196" s="228" t="s">
        <v>306</v>
      </c>
      <c r="L196" s="44"/>
      <c r="M196" s="233" t="s">
        <v>1</v>
      </c>
      <c r="N196" s="234" t="s">
        <v>44</v>
      </c>
      <c r="O196" s="91"/>
      <c r="P196" s="235">
        <f>O196*H196</f>
        <v>0</v>
      </c>
      <c r="Q196" s="235">
        <v>0.32400000000000001</v>
      </c>
      <c r="R196" s="235">
        <f>Q196*H196</f>
        <v>134.541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222</v>
      </c>
      <c r="AT196" s="237" t="s">
        <v>197</v>
      </c>
      <c r="AU196" s="237" t="s">
        <v>89</v>
      </c>
      <c r="AY196" s="17" t="s">
        <v>194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87</v>
      </c>
      <c r="BK196" s="238">
        <f>ROUND(I196*H196,2)</f>
        <v>0</v>
      </c>
      <c r="BL196" s="17" t="s">
        <v>222</v>
      </c>
      <c r="BM196" s="237" t="s">
        <v>1651</v>
      </c>
    </row>
    <row r="197" s="2" customFormat="1">
      <c r="A197" s="38"/>
      <c r="B197" s="39"/>
      <c r="C197" s="40"/>
      <c r="D197" s="239" t="s">
        <v>204</v>
      </c>
      <c r="E197" s="40"/>
      <c r="F197" s="240" t="s">
        <v>1130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204</v>
      </c>
      <c r="AU197" s="17" t="s">
        <v>89</v>
      </c>
    </row>
    <row r="198" s="13" customFormat="1">
      <c r="A198" s="13"/>
      <c r="B198" s="244"/>
      <c r="C198" s="245"/>
      <c r="D198" s="239" t="s">
        <v>219</v>
      </c>
      <c r="E198" s="246" t="s">
        <v>1</v>
      </c>
      <c r="F198" s="247" t="s">
        <v>1594</v>
      </c>
      <c r="G198" s="245"/>
      <c r="H198" s="248">
        <v>385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219</v>
      </c>
      <c r="AU198" s="254" t="s">
        <v>89</v>
      </c>
      <c r="AV198" s="13" t="s">
        <v>89</v>
      </c>
      <c r="AW198" s="13" t="s">
        <v>36</v>
      </c>
      <c r="AX198" s="13" t="s">
        <v>79</v>
      </c>
      <c r="AY198" s="254" t="s">
        <v>194</v>
      </c>
    </row>
    <row r="199" s="13" customFormat="1">
      <c r="A199" s="13"/>
      <c r="B199" s="244"/>
      <c r="C199" s="245"/>
      <c r="D199" s="239" t="s">
        <v>219</v>
      </c>
      <c r="E199" s="246" t="s">
        <v>1</v>
      </c>
      <c r="F199" s="247" t="s">
        <v>1595</v>
      </c>
      <c r="G199" s="245"/>
      <c r="H199" s="248">
        <v>30.25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219</v>
      </c>
      <c r="AU199" s="254" t="s">
        <v>89</v>
      </c>
      <c r="AV199" s="13" t="s">
        <v>89</v>
      </c>
      <c r="AW199" s="13" t="s">
        <v>36</v>
      </c>
      <c r="AX199" s="13" t="s">
        <v>79</v>
      </c>
      <c r="AY199" s="254" t="s">
        <v>194</v>
      </c>
    </row>
    <row r="200" s="14" customFormat="1">
      <c r="A200" s="14"/>
      <c r="B200" s="255"/>
      <c r="C200" s="256"/>
      <c r="D200" s="239" t="s">
        <v>219</v>
      </c>
      <c r="E200" s="257" t="s">
        <v>1</v>
      </c>
      <c r="F200" s="258" t="s">
        <v>221</v>
      </c>
      <c r="G200" s="256"/>
      <c r="H200" s="259">
        <v>415.25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219</v>
      </c>
      <c r="AU200" s="265" t="s">
        <v>89</v>
      </c>
      <c r="AV200" s="14" t="s">
        <v>222</v>
      </c>
      <c r="AW200" s="14" t="s">
        <v>36</v>
      </c>
      <c r="AX200" s="14" t="s">
        <v>87</v>
      </c>
      <c r="AY200" s="265" t="s">
        <v>194</v>
      </c>
    </row>
    <row r="201" s="2" customFormat="1" ht="66.75" customHeight="1">
      <c r="A201" s="38"/>
      <c r="B201" s="39"/>
      <c r="C201" s="226" t="s">
        <v>7</v>
      </c>
      <c r="D201" s="226" t="s">
        <v>197</v>
      </c>
      <c r="E201" s="227" t="s">
        <v>1134</v>
      </c>
      <c r="F201" s="228" t="s">
        <v>1135</v>
      </c>
      <c r="G201" s="229" t="s">
        <v>305</v>
      </c>
      <c r="H201" s="230">
        <v>962.5</v>
      </c>
      <c r="I201" s="231"/>
      <c r="J201" s="232">
        <f>ROUND(I201*H201,2)</f>
        <v>0</v>
      </c>
      <c r="K201" s="228" t="s">
        <v>306</v>
      </c>
      <c r="L201" s="44"/>
      <c r="M201" s="233" t="s">
        <v>1</v>
      </c>
      <c r="N201" s="234" t="s">
        <v>44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222</v>
      </c>
      <c r="AT201" s="237" t="s">
        <v>197</v>
      </c>
      <c r="AU201" s="237" t="s">
        <v>89</v>
      </c>
      <c r="AY201" s="17" t="s">
        <v>194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87</v>
      </c>
      <c r="BK201" s="238">
        <f>ROUND(I201*H201,2)</f>
        <v>0</v>
      </c>
      <c r="BL201" s="17" t="s">
        <v>222</v>
      </c>
      <c r="BM201" s="237" t="s">
        <v>1652</v>
      </c>
    </row>
    <row r="202" s="2" customFormat="1" ht="16.5" customHeight="1">
      <c r="A202" s="38"/>
      <c r="B202" s="39"/>
      <c r="C202" s="279" t="s">
        <v>400</v>
      </c>
      <c r="D202" s="279" t="s">
        <v>353</v>
      </c>
      <c r="E202" s="280" t="s">
        <v>1138</v>
      </c>
      <c r="F202" s="281" t="s">
        <v>1139</v>
      </c>
      <c r="G202" s="282" t="s">
        <v>339</v>
      </c>
      <c r="H202" s="283">
        <v>27.960999999999999</v>
      </c>
      <c r="I202" s="284"/>
      <c r="J202" s="285">
        <f>ROUND(I202*H202,2)</f>
        <v>0</v>
      </c>
      <c r="K202" s="281" t="s">
        <v>306</v>
      </c>
      <c r="L202" s="286"/>
      <c r="M202" s="287" t="s">
        <v>1</v>
      </c>
      <c r="N202" s="288" t="s">
        <v>44</v>
      </c>
      <c r="O202" s="91"/>
      <c r="P202" s="235">
        <f>O202*H202</f>
        <v>0</v>
      </c>
      <c r="Q202" s="235">
        <v>1</v>
      </c>
      <c r="R202" s="235">
        <f>Q202*H202</f>
        <v>27.960999999999999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245</v>
      </c>
      <c r="AT202" s="237" t="s">
        <v>353</v>
      </c>
      <c r="AU202" s="237" t="s">
        <v>89</v>
      </c>
      <c r="AY202" s="17" t="s">
        <v>194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87</v>
      </c>
      <c r="BK202" s="238">
        <f>ROUND(I202*H202,2)</f>
        <v>0</v>
      </c>
      <c r="BL202" s="17" t="s">
        <v>222</v>
      </c>
      <c r="BM202" s="237" t="s">
        <v>1653</v>
      </c>
    </row>
    <row r="203" s="13" customFormat="1">
      <c r="A203" s="13"/>
      <c r="B203" s="244"/>
      <c r="C203" s="245"/>
      <c r="D203" s="239" t="s">
        <v>219</v>
      </c>
      <c r="E203" s="246" t="s">
        <v>1</v>
      </c>
      <c r="F203" s="247" t="s">
        <v>1654</v>
      </c>
      <c r="G203" s="245"/>
      <c r="H203" s="248">
        <v>27.960999999999999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219</v>
      </c>
      <c r="AU203" s="254" t="s">
        <v>89</v>
      </c>
      <c r="AV203" s="13" t="s">
        <v>89</v>
      </c>
      <c r="AW203" s="13" t="s">
        <v>36</v>
      </c>
      <c r="AX203" s="13" t="s">
        <v>87</v>
      </c>
      <c r="AY203" s="254" t="s">
        <v>194</v>
      </c>
    </row>
    <row r="204" s="2" customFormat="1" ht="21.75" customHeight="1">
      <c r="A204" s="38"/>
      <c r="B204" s="39"/>
      <c r="C204" s="279" t="s">
        <v>406</v>
      </c>
      <c r="D204" s="279" t="s">
        <v>353</v>
      </c>
      <c r="E204" s="280" t="s">
        <v>1142</v>
      </c>
      <c r="F204" s="281" t="s">
        <v>1143</v>
      </c>
      <c r="G204" s="282" t="s">
        <v>339</v>
      </c>
      <c r="H204" s="283">
        <v>11.189</v>
      </c>
      <c r="I204" s="284"/>
      <c r="J204" s="285">
        <f>ROUND(I204*H204,2)</f>
        <v>0</v>
      </c>
      <c r="K204" s="281" t="s">
        <v>306</v>
      </c>
      <c r="L204" s="286"/>
      <c r="M204" s="287" t="s">
        <v>1</v>
      </c>
      <c r="N204" s="288" t="s">
        <v>44</v>
      </c>
      <c r="O204" s="91"/>
      <c r="P204" s="235">
        <f>O204*H204</f>
        <v>0</v>
      </c>
      <c r="Q204" s="235">
        <v>1</v>
      </c>
      <c r="R204" s="235">
        <f>Q204*H204</f>
        <v>11.189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245</v>
      </c>
      <c r="AT204" s="237" t="s">
        <v>353</v>
      </c>
      <c r="AU204" s="237" t="s">
        <v>89</v>
      </c>
      <c r="AY204" s="17" t="s">
        <v>194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87</v>
      </c>
      <c r="BK204" s="238">
        <f>ROUND(I204*H204,2)</f>
        <v>0</v>
      </c>
      <c r="BL204" s="17" t="s">
        <v>222</v>
      </c>
      <c r="BM204" s="237" t="s">
        <v>1655</v>
      </c>
    </row>
    <row r="205" s="2" customFormat="1">
      <c r="A205" s="38"/>
      <c r="B205" s="39"/>
      <c r="C205" s="40"/>
      <c r="D205" s="239" t="s">
        <v>204</v>
      </c>
      <c r="E205" s="40"/>
      <c r="F205" s="240" t="s">
        <v>1145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204</v>
      </c>
      <c r="AU205" s="17" t="s">
        <v>89</v>
      </c>
    </row>
    <row r="206" s="13" customFormat="1">
      <c r="A206" s="13"/>
      <c r="B206" s="244"/>
      <c r="C206" s="245"/>
      <c r="D206" s="239" t="s">
        <v>219</v>
      </c>
      <c r="E206" s="246" t="s">
        <v>1</v>
      </c>
      <c r="F206" s="247" t="s">
        <v>1656</v>
      </c>
      <c r="G206" s="245"/>
      <c r="H206" s="248">
        <v>11.189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219</v>
      </c>
      <c r="AU206" s="254" t="s">
        <v>89</v>
      </c>
      <c r="AV206" s="13" t="s">
        <v>89</v>
      </c>
      <c r="AW206" s="13" t="s">
        <v>36</v>
      </c>
      <c r="AX206" s="13" t="s">
        <v>87</v>
      </c>
      <c r="AY206" s="254" t="s">
        <v>194</v>
      </c>
    </row>
    <row r="207" s="2" customFormat="1" ht="24.15" customHeight="1">
      <c r="A207" s="38"/>
      <c r="B207" s="39"/>
      <c r="C207" s="226" t="s">
        <v>411</v>
      </c>
      <c r="D207" s="226" t="s">
        <v>197</v>
      </c>
      <c r="E207" s="227" t="s">
        <v>1147</v>
      </c>
      <c r="F207" s="228" t="s">
        <v>1148</v>
      </c>
      <c r="G207" s="229" t="s">
        <v>305</v>
      </c>
      <c r="H207" s="230">
        <v>962.5</v>
      </c>
      <c r="I207" s="231"/>
      <c r="J207" s="232">
        <f>ROUND(I207*H207,2)</f>
        <v>0</v>
      </c>
      <c r="K207" s="228" t="s">
        <v>306</v>
      </c>
      <c r="L207" s="44"/>
      <c r="M207" s="233" t="s">
        <v>1</v>
      </c>
      <c r="N207" s="234" t="s">
        <v>44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222</v>
      </c>
      <c r="AT207" s="237" t="s">
        <v>197</v>
      </c>
      <c r="AU207" s="237" t="s">
        <v>89</v>
      </c>
      <c r="AY207" s="17" t="s">
        <v>194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87</v>
      </c>
      <c r="BK207" s="238">
        <f>ROUND(I207*H207,2)</f>
        <v>0</v>
      </c>
      <c r="BL207" s="17" t="s">
        <v>222</v>
      </c>
      <c r="BM207" s="237" t="s">
        <v>1657</v>
      </c>
    </row>
    <row r="208" s="2" customFormat="1">
      <c r="A208" s="38"/>
      <c r="B208" s="39"/>
      <c r="C208" s="40"/>
      <c r="D208" s="239" t="s">
        <v>204</v>
      </c>
      <c r="E208" s="40"/>
      <c r="F208" s="240" t="s">
        <v>1150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204</v>
      </c>
      <c r="AU208" s="17" t="s">
        <v>89</v>
      </c>
    </row>
    <row r="209" s="2" customFormat="1" ht="24.15" customHeight="1">
      <c r="A209" s="38"/>
      <c r="B209" s="39"/>
      <c r="C209" s="226" t="s">
        <v>416</v>
      </c>
      <c r="D209" s="226" t="s">
        <v>197</v>
      </c>
      <c r="E209" s="227" t="s">
        <v>668</v>
      </c>
      <c r="F209" s="228" t="s">
        <v>669</v>
      </c>
      <c r="G209" s="229" t="s">
        <v>305</v>
      </c>
      <c r="H209" s="230">
        <v>962.5</v>
      </c>
      <c r="I209" s="231"/>
      <c r="J209" s="232">
        <f>ROUND(I209*H209,2)</f>
        <v>0</v>
      </c>
      <c r="K209" s="228" t="s">
        <v>306</v>
      </c>
      <c r="L209" s="44"/>
      <c r="M209" s="233" t="s">
        <v>1</v>
      </c>
      <c r="N209" s="234" t="s">
        <v>44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222</v>
      </c>
      <c r="AT209" s="237" t="s">
        <v>197</v>
      </c>
      <c r="AU209" s="237" t="s">
        <v>89</v>
      </c>
      <c r="AY209" s="17" t="s">
        <v>194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87</v>
      </c>
      <c r="BK209" s="238">
        <f>ROUND(I209*H209,2)</f>
        <v>0</v>
      </c>
      <c r="BL209" s="17" t="s">
        <v>222</v>
      </c>
      <c r="BM209" s="237" t="s">
        <v>1658</v>
      </c>
    </row>
    <row r="210" s="2" customFormat="1">
      <c r="A210" s="38"/>
      <c r="B210" s="39"/>
      <c r="C210" s="40"/>
      <c r="D210" s="239" t="s">
        <v>204</v>
      </c>
      <c r="E210" s="40"/>
      <c r="F210" s="240" t="s">
        <v>671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204</v>
      </c>
      <c r="AU210" s="17" t="s">
        <v>89</v>
      </c>
    </row>
    <row r="211" s="2" customFormat="1" ht="44.25" customHeight="1">
      <c r="A211" s="38"/>
      <c r="B211" s="39"/>
      <c r="C211" s="226" t="s">
        <v>423</v>
      </c>
      <c r="D211" s="226" t="s">
        <v>197</v>
      </c>
      <c r="E211" s="227" t="s">
        <v>673</v>
      </c>
      <c r="F211" s="228" t="s">
        <v>674</v>
      </c>
      <c r="G211" s="229" t="s">
        <v>305</v>
      </c>
      <c r="H211" s="230">
        <v>962.5</v>
      </c>
      <c r="I211" s="231"/>
      <c r="J211" s="232">
        <f>ROUND(I211*H211,2)</f>
        <v>0</v>
      </c>
      <c r="K211" s="228" t="s">
        <v>306</v>
      </c>
      <c r="L211" s="44"/>
      <c r="M211" s="233" t="s">
        <v>1</v>
      </c>
      <c r="N211" s="234" t="s">
        <v>44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222</v>
      </c>
      <c r="AT211" s="237" t="s">
        <v>197</v>
      </c>
      <c r="AU211" s="237" t="s">
        <v>89</v>
      </c>
      <c r="AY211" s="17" t="s">
        <v>194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87</v>
      </c>
      <c r="BK211" s="238">
        <f>ROUND(I211*H211,2)</f>
        <v>0</v>
      </c>
      <c r="BL211" s="17" t="s">
        <v>222</v>
      </c>
      <c r="BM211" s="237" t="s">
        <v>1659</v>
      </c>
    </row>
    <row r="212" s="13" customFormat="1">
      <c r="A212" s="13"/>
      <c r="B212" s="244"/>
      <c r="C212" s="245"/>
      <c r="D212" s="239" t="s">
        <v>219</v>
      </c>
      <c r="E212" s="246" t="s">
        <v>1</v>
      </c>
      <c r="F212" s="247" t="s">
        <v>1660</v>
      </c>
      <c r="G212" s="245"/>
      <c r="H212" s="248">
        <v>962.5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219</v>
      </c>
      <c r="AU212" s="254" t="s">
        <v>89</v>
      </c>
      <c r="AV212" s="13" t="s">
        <v>89</v>
      </c>
      <c r="AW212" s="13" t="s">
        <v>36</v>
      </c>
      <c r="AX212" s="13" t="s">
        <v>87</v>
      </c>
      <c r="AY212" s="254" t="s">
        <v>194</v>
      </c>
    </row>
    <row r="213" s="2" customFormat="1" ht="44.25" customHeight="1">
      <c r="A213" s="38"/>
      <c r="B213" s="39"/>
      <c r="C213" s="226" t="s">
        <v>429</v>
      </c>
      <c r="D213" s="226" t="s">
        <v>197</v>
      </c>
      <c r="E213" s="227" t="s">
        <v>1153</v>
      </c>
      <c r="F213" s="228" t="s">
        <v>1154</v>
      </c>
      <c r="G213" s="229" t="s">
        <v>305</v>
      </c>
      <c r="H213" s="230">
        <v>962.5</v>
      </c>
      <c r="I213" s="231"/>
      <c r="J213" s="232">
        <f>ROUND(I213*H213,2)</f>
        <v>0</v>
      </c>
      <c r="K213" s="228" t="s">
        <v>306</v>
      </c>
      <c r="L213" s="44"/>
      <c r="M213" s="233" t="s">
        <v>1</v>
      </c>
      <c r="N213" s="234" t="s">
        <v>44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222</v>
      </c>
      <c r="AT213" s="237" t="s">
        <v>197</v>
      </c>
      <c r="AU213" s="237" t="s">
        <v>89</v>
      </c>
      <c r="AY213" s="17" t="s">
        <v>194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87</v>
      </c>
      <c r="BK213" s="238">
        <f>ROUND(I213*H213,2)</f>
        <v>0</v>
      </c>
      <c r="BL213" s="17" t="s">
        <v>222</v>
      </c>
      <c r="BM213" s="237" t="s">
        <v>1661</v>
      </c>
    </row>
    <row r="214" s="12" customFormat="1" ht="22.8" customHeight="1">
      <c r="A214" s="12"/>
      <c r="B214" s="210"/>
      <c r="C214" s="211"/>
      <c r="D214" s="212" t="s">
        <v>78</v>
      </c>
      <c r="E214" s="224" t="s">
        <v>245</v>
      </c>
      <c r="F214" s="224" t="s">
        <v>501</v>
      </c>
      <c r="G214" s="211"/>
      <c r="H214" s="211"/>
      <c r="I214" s="214"/>
      <c r="J214" s="225">
        <f>BK214</f>
        <v>0</v>
      </c>
      <c r="K214" s="211"/>
      <c r="L214" s="216"/>
      <c r="M214" s="217"/>
      <c r="N214" s="218"/>
      <c r="O214" s="218"/>
      <c r="P214" s="219">
        <f>SUM(P215:P283)</f>
        <v>0</v>
      </c>
      <c r="Q214" s="218"/>
      <c r="R214" s="219">
        <f>SUM(R215:R283)</f>
        <v>18.735370000000003</v>
      </c>
      <c r="S214" s="218"/>
      <c r="T214" s="220">
        <f>SUM(T215:T283)</f>
        <v>0.50380000000000003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87</v>
      </c>
      <c r="AT214" s="222" t="s">
        <v>78</v>
      </c>
      <c r="AU214" s="222" t="s">
        <v>87</v>
      </c>
      <c r="AY214" s="221" t="s">
        <v>194</v>
      </c>
      <c r="BK214" s="223">
        <f>SUM(BK215:BK283)</f>
        <v>0</v>
      </c>
    </row>
    <row r="215" s="2" customFormat="1" ht="33" customHeight="1">
      <c r="A215" s="38"/>
      <c r="B215" s="39"/>
      <c r="C215" s="226" t="s">
        <v>434</v>
      </c>
      <c r="D215" s="226" t="s">
        <v>197</v>
      </c>
      <c r="E215" s="227" t="s">
        <v>1662</v>
      </c>
      <c r="F215" s="228" t="s">
        <v>1663</v>
      </c>
      <c r="G215" s="229" t="s">
        <v>315</v>
      </c>
      <c r="H215" s="230">
        <v>589</v>
      </c>
      <c r="I215" s="231"/>
      <c r="J215" s="232">
        <f>ROUND(I215*H215,2)</f>
        <v>0</v>
      </c>
      <c r="K215" s="228" t="s">
        <v>306</v>
      </c>
      <c r="L215" s="44"/>
      <c r="M215" s="233" t="s">
        <v>1</v>
      </c>
      <c r="N215" s="234" t="s">
        <v>44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222</v>
      </c>
      <c r="AT215" s="237" t="s">
        <v>197</v>
      </c>
      <c r="AU215" s="237" t="s">
        <v>89</v>
      </c>
      <c r="AY215" s="17" t="s">
        <v>194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87</v>
      </c>
      <c r="BK215" s="238">
        <f>ROUND(I215*H215,2)</f>
        <v>0</v>
      </c>
      <c r="BL215" s="17" t="s">
        <v>222</v>
      </c>
      <c r="BM215" s="237" t="s">
        <v>1664</v>
      </c>
    </row>
    <row r="216" s="13" customFormat="1">
      <c r="A216" s="13"/>
      <c r="B216" s="244"/>
      <c r="C216" s="245"/>
      <c r="D216" s="239" t="s">
        <v>219</v>
      </c>
      <c r="E216" s="246" t="s">
        <v>1</v>
      </c>
      <c r="F216" s="247" t="s">
        <v>1665</v>
      </c>
      <c r="G216" s="245"/>
      <c r="H216" s="248">
        <v>589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219</v>
      </c>
      <c r="AU216" s="254" t="s">
        <v>89</v>
      </c>
      <c r="AV216" s="13" t="s">
        <v>89</v>
      </c>
      <c r="AW216" s="13" t="s">
        <v>36</v>
      </c>
      <c r="AX216" s="13" t="s">
        <v>87</v>
      </c>
      <c r="AY216" s="254" t="s">
        <v>194</v>
      </c>
    </row>
    <row r="217" s="2" customFormat="1" ht="21.75" customHeight="1">
      <c r="A217" s="38"/>
      <c r="B217" s="39"/>
      <c r="C217" s="279" t="s">
        <v>441</v>
      </c>
      <c r="D217" s="279" t="s">
        <v>353</v>
      </c>
      <c r="E217" s="280" t="s">
        <v>1666</v>
      </c>
      <c r="F217" s="281" t="s">
        <v>1667</v>
      </c>
      <c r="G217" s="282" t="s">
        <v>315</v>
      </c>
      <c r="H217" s="283">
        <v>594.88999999999999</v>
      </c>
      <c r="I217" s="284"/>
      <c r="J217" s="285">
        <f>ROUND(I217*H217,2)</f>
        <v>0</v>
      </c>
      <c r="K217" s="281" t="s">
        <v>306</v>
      </c>
      <c r="L217" s="286"/>
      <c r="M217" s="287" t="s">
        <v>1</v>
      </c>
      <c r="N217" s="288" t="s">
        <v>44</v>
      </c>
      <c r="O217" s="91"/>
      <c r="P217" s="235">
        <f>O217*H217</f>
        <v>0</v>
      </c>
      <c r="Q217" s="235">
        <v>0.028000000000000001</v>
      </c>
      <c r="R217" s="235">
        <f>Q217*H217</f>
        <v>16.65692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245</v>
      </c>
      <c r="AT217" s="237" t="s">
        <v>353</v>
      </c>
      <c r="AU217" s="237" t="s">
        <v>89</v>
      </c>
      <c r="AY217" s="17" t="s">
        <v>194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87</v>
      </c>
      <c r="BK217" s="238">
        <f>ROUND(I217*H217,2)</f>
        <v>0</v>
      </c>
      <c r="BL217" s="17" t="s">
        <v>222</v>
      </c>
      <c r="BM217" s="237" t="s">
        <v>1668</v>
      </c>
    </row>
    <row r="218" s="13" customFormat="1">
      <c r="A218" s="13"/>
      <c r="B218" s="244"/>
      <c r="C218" s="245"/>
      <c r="D218" s="239" t="s">
        <v>219</v>
      </c>
      <c r="E218" s="245"/>
      <c r="F218" s="247" t="s">
        <v>1669</v>
      </c>
      <c r="G218" s="245"/>
      <c r="H218" s="248">
        <v>594.88999999999999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219</v>
      </c>
      <c r="AU218" s="254" t="s">
        <v>89</v>
      </c>
      <c r="AV218" s="13" t="s">
        <v>89</v>
      </c>
      <c r="AW218" s="13" t="s">
        <v>4</v>
      </c>
      <c r="AX218" s="13" t="s">
        <v>87</v>
      </c>
      <c r="AY218" s="254" t="s">
        <v>194</v>
      </c>
    </row>
    <row r="219" s="2" customFormat="1" ht="44.25" customHeight="1">
      <c r="A219" s="38"/>
      <c r="B219" s="39"/>
      <c r="C219" s="226" t="s">
        <v>539</v>
      </c>
      <c r="D219" s="226" t="s">
        <v>197</v>
      </c>
      <c r="E219" s="227" t="s">
        <v>1480</v>
      </c>
      <c r="F219" s="228" t="s">
        <v>1481</v>
      </c>
      <c r="G219" s="229" t="s">
        <v>364</v>
      </c>
      <c r="H219" s="230">
        <v>5</v>
      </c>
      <c r="I219" s="231"/>
      <c r="J219" s="232">
        <f>ROUND(I219*H219,2)</f>
        <v>0</v>
      </c>
      <c r="K219" s="228" t="s">
        <v>306</v>
      </c>
      <c r="L219" s="44"/>
      <c r="M219" s="233" t="s">
        <v>1</v>
      </c>
      <c r="N219" s="234" t="s">
        <v>44</v>
      </c>
      <c r="O219" s="91"/>
      <c r="P219" s="235">
        <f>O219*H219</f>
        <v>0</v>
      </c>
      <c r="Q219" s="235">
        <v>0.00167</v>
      </c>
      <c r="R219" s="235">
        <f>Q219*H219</f>
        <v>0.0083499999999999998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222</v>
      </c>
      <c r="AT219" s="237" t="s">
        <v>197</v>
      </c>
      <c r="AU219" s="237" t="s">
        <v>89</v>
      </c>
      <c r="AY219" s="17" t="s">
        <v>194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87</v>
      </c>
      <c r="BK219" s="238">
        <f>ROUND(I219*H219,2)</f>
        <v>0</v>
      </c>
      <c r="BL219" s="17" t="s">
        <v>222</v>
      </c>
      <c r="BM219" s="237" t="s">
        <v>1670</v>
      </c>
    </row>
    <row r="220" s="13" customFormat="1">
      <c r="A220" s="13"/>
      <c r="B220" s="244"/>
      <c r="C220" s="245"/>
      <c r="D220" s="239" t="s">
        <v>219</v>
      </c>
      <c r="E220" s="246" t="s">
        <v>1</v>
      </c>
      <c r="F220" s="247" t="s">
        <v>193</v>
      </c>
      <c r="G220" s="245"/>
      <c r="H220" s="248">
        <v>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219</v>
      </c>
      <c r="AU220" s="254" t="s">
        <v>89</v>
      </c>
      <c r="AV220" s="13" t="s">
        <v>89</v>
      </c>
      <c r="AW220" s="13" t="s">
        <v>36</v>
      </c>
      <c r="AX220" s="13" t="s">
        <v>87</v>
      </c>
      <c r="AY220" s="254" t="s">
        <v>194</v>
      </c>
    </row>
    <row r="221" s="2" customFormat="1" ht="24.15" customHeight="1">
      <c r="A221" s="38"/>
      <c r="B221" s="39"/>
      <c r="C221" s="279" t="s">
        <v>543</v>
      </c>
      <c r="D221" s="279" t="s">
        <v>353</v>
      </c>
      <c r="E221" s="280" t="s">
        <v>1486</v>
      </c>
      <c r="F221" s="281" t="s">
        <v>1487</v>
      </c>
      <c r="G221" s="282" t="s">
        <v>364</v>
      </c>
      <c r="H221" s="283">
        <v>1</v>
      </c>
      <c r="I221" s="284"/>
      <c r="J221" s="285">
        <f>ROUND(I221*H221,2)</f>
        <v>0</v>
      </c>
      <c r="K221" s="281" t="s">
        <v>306</v>
      </c>
      <c r="L221" s="286"/>
      <c r="M221" s="287" t="s">
        <v>1</v>
      </c>
      <c r="N221" s="288" t="s">
        <v>44</v>
      </c>
      <c r="O221" s="91"/>
      <c r="P221" s="235">
        <f>O221*H221</f>
        <v>0</v>
      </c>
      <c r="Q221" s="235">
        <v>0.0095999999999999992</v>
      </c>
      <c r="R221" s="235">
        <f>Q221*H221</f>
        <v>0.0095999999999999992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245</v>
      </c>
      <c r="AT221" s="237" t="s">
        <v>353</v>
      </c>
      <c r="AU221" s="237" t="s">
        <v>89</v>
      </c>
      <c r="AY221" s="17" t="s">
        <v>194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87</v>
      </c>
      <c r="BK221" s="238">
        <f>ROUND(I221*H221,2)</f>
        <v>0</v>
      </c>
      <c r="BL221" s="17" t="s">
        <v>222</v>
      </c>
      <c r="BM221" s="237" t="s">
        <v>1671</v>
      </c>
    </row>
    <row r="222" s="2" customFormat="1" ht="24.15" customHeight="1">
      <c r="A222" s="38"/>
      <c r="B222" s="39"/>
      <c r="C222" s="279" t="s">
        <v>312</v>
      </c>
      <c r="D222" s="279" t="s">
        <v>353</v>
      </c>
      <c r="E222" s="280" t="s">
        <v>1489</v>
      </c>
      <c r="F222" s="281" t="s">
        <v>1490</v>
      </c>
      <c r="G222" s="282" t="s">
        <v>364</v>
      </c>
      <c r="H222" s="283">
        <v>1</v>
      </c>
      <c r="I222" s="284"/>
      <c r="J222" s="285">
        <f>ROUND(I222*H222,2)</f>
        <v>0</v>
      </c>
      <c r="K222" s="281" t="s">
        <v>306</v>
      </c>
      <c r="L222" s="286"/>
      <c r="M222" s="287" t="s">
        <v>1</v>
      </c>
      <c r="N222" s="288" t="s">
        <v>44</v>
      </c>
      <c r="O222" s="91"/>
      <c r="P222" s="235">
        <f>O222*H222</f>
        <v>0</v>
      </c>
      <c r="Q222" s="235">
        <v>0.012200000000000001</v>
      </c>
      <c r="R222" s="235">
        <f>Q222*H222</f>
        <v>0.012200000000000001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245</v>
      </c>
      <c r="AT222" s="237" t="s">
        <v>353</v>
      </c>
      <c r="AU222" s="237" t="s">
        <v>89</v>
      </c>
      <c r="AY222" s="17" t="s">
        <v>194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87</v>
      </c>
      <c r="BK222" s="238">
        <f>ROUND(I222*H222,2)</f>
        <v>0</v>
      </c>
      <c r="BL222" s="17" t="s">
        <v>222</v>
      </c>
      <c r="BM222" s="237" t="s">
        <v>1672</v>
      </c>
    </row>
    <row r="223" s="2" customFormat="1" ht="24.15" customHeight="1">
      <c r="A223" s="38"/>
      <c r="B223" s="39"/>
      <c r="C223" s="279" t="s">
        <v>690</v>
      </c>
      <c r="D223" s="279" t="s">
        <v>353</v>
      </c>
      <c r="E223" s="280" t="s">
        <v>1673</v>
      </c>
      <c r="F223" s="281" t="s">
        <v>1674</v>
      </c>
      <c r="G223" s="282" t="s">
        <v>364</v>
      </c>
      <c r="H223" s="283">
        <v>3</v>
      </c>
      <c r="I223" s="284"/>
      <c r="J223" s="285">
        <f>ROUND(I223*H223,2)</f>
        <v>0</v>
      </c>
      <c r="K223" s="281" t="s">
        <v>306</v>
      </c>
      <c r="L223" s="286"/>
      <c r="M223" s="287" t="s">
        <v>1</v>
      </c>
      <c r="N223" s="288" t="s">
        <v>44</v>
      </c>
      <c r="O223" s="91"/>
      <c r="P223" s="235">
        <f>O223*H223</f>
        <v>0</v>
      </c>
      <c r="Q223" s="235">
        <v>0.0080000000000000002</v>
      </c>
      <c r="R223" s="235">
        <f>Q223*H223</f>
        <v>0.024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245</v>
      </c>
      <c r="AT223" s="237" t="s">
        <v>353</v>
      </c>
      <c r="AU223" s="237" t="s">
        <v>89</v>
      </c>
      <c r="AY223" s="17" t="s">
        <v>194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87</v>
      </c>
      <c r="BK223" s="238">
        <f>ROUND(I223*H223,2)</f>
        <v>0</v>
      </c>
      <c r="BL223" s="17" t="s">
        <v>222</v>
      </c>
      <c r="BM223" s="237" t="s">
        <v>1675</v>
      </c>
    </row>
    <row r="224" s="2" customFormat="1" ht="49.05" customHeight="1">
      <c r="A224" s="38"/>
      <c r="B224" s="39"/>
      <c r="C224" s="226" t="s">
        <v>696</v>
      </c>
      <c r="D224" s="226" t="s">
        <v>197</v>
      </c>
      <c r="E224" s="227" t="s">
        <v>1676</v>
      </c>
      <c r="F224" s="228" t="s">
        <v>1677</v>
      </c>
      <c r="G224" s="229" t="s">
        <v>364</v>
      </c>
      <c r="H224" s="230">
        <v>11</v>
      </c>
      <c r="I224" s="231"/>
      <c r="J224" s="232">
        <f>ROUND(I224*H224,2)</f>
        <v>0</v>
      </c>
      <c r="K224" s="228" t="s">
        <v>306</v>
      </c>
      <c r="L224" s="44"/>
      <c r="M224" s="233" t="s">
        <v>1</v>
      </c>
      <c r="N224" s="234" t="s">
        <v>44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222</v>
      </c>
      <c r="AT224" s="237" t="s">
        <v>197</v>
      </c>
      <c r="AU224" s="237" t="s">
        <v>89</v>
      </c>
      <c r="AY224" s="17" t="s">
        <v>194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87</v>
      </c>
      <c r="BK224" s="238">
        <f>ROUND(I224*H224,2)</f>
        <v>0</v>
      </c>
      <c r="BL224" s="17" t="s">
        <v>222</v>
      </c>
      <c r="BM224" s="237" t="s">
        <v>1678</v>
      </c>
    </row>
    <row r="225" s="13" customFormat="1">
      <c r="A225" s="13"/>
      <c r="B225" s="244"/>
      <c r="C225" s="245"/>
      <c r="D225" s="239" t="s">
        <v>219</v>
      </c>
      <c r="E225" s="246" t="s">
        <v>1</v>
      </c>
      <c r="F225" s="247" t="s">
        <v>268</v>
      </c>
      <c r="G225" s="245"/>
      <c r="H225" s="248">
        <v>11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219</v>
      </c>
      <c r="AU225" s="254" t="s">
        <v>89</v>
      </c>
      <c r="AV225" s="13" t="s">
        <v>89</v>
      </c>
      <c r="AW225" s="13" t="s">
        <v>36</v>
      </c>
      <c r="AX225" s="13" t="s">
        <v>87</v>
      </c>
      <c r="AY225" s="254" t="s">
        <v>194</v>
      </c>
    </row>
    <row r="226" s="2" customFormat="1" ht="33" customHeight="1">
      <c r="A226" s="38"/>
      <c r="B226" s="39"/>
      <c r="C226" s="279" t="s">
        <v>701</v>
      </c>
      <c r="D226" s="279" t="s">
        <v>353</v>
      </c>
      <c r="E226" s="280" t="s">
        <v>1679</v>
      </c>
      <c r="F226" s="281" t="s">
        <v>1680</v>
      </c>
      <c r="G226" s="282" t="s">
        <v>364</v>
      </c>
      <c r="H226" s="283">
        <v>3</v>
      </c>
      <c r="I226" s="284"/>
      <c r="J226" s="285">
        <f>ROUND(I226*H226,2)</f>
        <v>0</v>
      </c>
      <c r="K226" s="281" t="s">
        <v>306</v>
      </c>
      <c r="L226" s="286"/>
      <c r="M226" s="287" t="s">
        <v>1</v>
      </c>
      <c r="N226" s="288" t="s">
        <v>44</v>
      </c>
      <c r="O226" s="91"/>
      <c r="P226" s="235">
        <f>O226*H226</f>
        <v>0</v>
      </c>
      <c r="Q226" s="235">
        <v>0.016</v>
      </c>
      <c r="R226" s="235">
        <f>Q226*H226</f>
        <v>0.048000000000000001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245</v>
      </c>
      <c r="AT226" s="237" t="s">
        <v>353</v>
      </c>
      <c r="AU226" s="237" t="s">
        <v>89</v>
      </c>
      <c r="AY226" s="17" t="s">
        <v>194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87</v>
      </c>
      <c r="BK226" s="238">
        <f>ROUND(I226*H226,2)</f>
        <v>0</v>
      </c>
      <c r="BL226" s="17" t="s">
        <v>222</v>
      </c>
      <c r="BM226" s="237" t="s">
        <v>1681</v>
      </c>
    </row>
    <row r="227" s="2" customFormat="1" ht="24.15" customHeight="1">
      <c r="A227" s="38"/>
      <c r="B227" s="39"/>
      <c r="C227" s="279" t="s">
        <v>706</v>
      </c>
      <c r="D227" s="279" t="s">
        <v>353</v>
      </c>
      <c r="E227" s="280" t="s">
        <v>1682</v>
      </c>
      <c r="F227" s="281" t="s">
        <v>1683</v>
      </c>
      <c r="G227" s="282" t="s">
        <v>364</v>
      </c>
      <c r="H227" s="283">
        <v>8</v>
      </c>
      <c r="I227" s="284"/>
      <c r="J227" s="285">
        <f>ROUND(I227*H227,2)</f>
        <v>0</v>
      </c>
      <c r="K227" s="281" t="s">
        <v>1</v>
      </c>
      <c r="L227" s="286"/>
      <c r="M227" s="287" t="s">
        <v>1</v>
      </c>
      <c r="N227" s="288" t="s">
        <v>44</v>
      </c>
      <c r="O227" s="91"/>
      <c r="P227" s="235">
        <f>O227*H227</f>
        <v>0</v>
      </c>
      <c r="Q227" s="235">
        <v>0.014800000000000001</v>
      </c>
      <c r="R227" s="235">
        <f>Q227*H227</f>
        <v>0.11840000000000001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245</v>
      </c>
      <c r="AT227" s="237" t="s">
        <v>353</v>
      </c>
      <c r="AU227" s="237" t="s">
        <v>89</v>
      </c>
      <c r="AY227" s="17" t="s">
        <v>194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87</v>
      </c>
      <c r="BK227" s="238">
        <f>ROUND(I227*H227,2)</f>
        <v>0</v>
      </c>
      <c r="BL227" s="17" t="s">
        <v>222</v>
      </c>
      <c r="BM227" s="237" t="s">
        <v>1684</v>
      </c>
    </row>
    <row r="228" s="2" customFormat="1" ht="44.25" customHeight="1">
      <c r="A228" s="38"/>
      <c r="B228" s="39"/>
      <c r="C228" s="226" t="s">
        <v>708</v>
      </c>
      <c r="D228" s="226" t="s">
        <v>197</v>
      </c>
      <c r="E228" s="227" t="s">
        <v>1685</v>
      </c>
      <c r="F228" s="228" t="s">
        <v>1686</v>
      </c>
      <c r="G228" s="229" t="s">
        <v>364</v>
      </c>
      <c r="H228" s="230">
        <v>6</v>
      </c>
      <c r="I228" s="231"/>
      <c r="J228" s="232">
        <f>ROUND(I228*H228,2)</f>
        <v>0</v>
      </c>
      <c r="K228" s="228" t="s">
        <v>306</v>
      </c>
      <c r="L228" s="44"/>
      <c r="M228" s="233" t="s">
        <v>1</v>
      </c>
      <c r="N228" s="234" t="s">
        <v>44</v>
      </c>
      <c r="O228" s="91"/>
      <c r="P228" s="235">
        <f>O228*H228</f>
        <v>0</v>
      </c>
      <c r="Q228" s="235">
        <v>0.00282</v>
      </c>
      <c r="R228" s="235">
        <f>Q228*H228</f>
        <v>0.016920000000000001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222</v>
      </c>
      <c r="AT228" s="237" t="s">
        <v>197</v>
      </c>
      <c r="AU228" s="237" t="s">
        <v>89</v>
      </c>
      <c r="AY228" s="17" t="s">
        <v>194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87</v>
      </c>
      <c r="BK228" s="238">
        <f>ROUND(I228*H228,2)</f>
        <v>0</v>
      </c>
      <c r="BL228" s="17" t="s">
        <v>222</v>
      </c>
      <c r="BM228" s="237" t="s">
        <v>1687</v>
      </c>
    </row>
    <row r="229" s="13" customFormat="1">
      <c r="A229" s="13"/>
      <c r="B229" s="244"/>
      <c r="C229" s="245"/>
      <c r="D229" s="239" t="s">
        <v>219</v>
      </c>
      <c r="E229" s="246" t="s">
        <v>1</v>
      </c>
      <c r="F229" s="247" t="s">
        <v>233</v>
      </c>
      <c r="G229" s="245"/>
      <c r="H229" s="248">
        <v>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219</v>
      </c>
      <c r="AU229" s="254" t="s">
        <v>89</v>
      </c>
      <c r="AV229" s="13" t="s">
        <v>89</v>
      </c>
      <c r="AW229" s="13" t="s">
        <v>36</v>
      </c>
      <c r="AX229" s="13" t="s">
        <v>87</v>
      </c>
      <c r="AY229" s="254" t="s">
        <v>194</v>
      </c>
    </row>
    <row r="230" s="2" customFormat="1" ht="24.15" customHeight="1">
      <c r="A230" s="38"/>
      <c r="B230" s="39"/>
      <c r="C230" s="279" t="s">
        <v>715</v>
      </c>
      <c r="D230" s="279" t="s">
        <v>353</v>
      </c>
      <c r="E230" s="280" t="s">
        <v>1688</v>
      </c>
      <c r="F230" s="281" t="s">
        <v>1689</v>
      </c>
      <c r="G230" s="282" t="s">
        <v>364</v>
      </c>
      <c r="H230" s="283">
        <v>4</v>
      </c>
      <c r="I230" s="284"/>
      <c r="J230" s="285">
        <f>ROUND(I230*H230,2)</f>
        <v>0</v>
      </c>
      <c r="K230" s="281" t="s">
        <v>306</v>
      </c>
      <c r="L230" s="286"/>
      <c r="M230" s="287" t="s">
        <v>1</v>
      </c>
      <c r="N230" s="288" t="s">
        <v>44</v>
      </c>
      <c r="O230" s="91"/>
      <c r="P230" s="235">
        <f>O230*H230</f>
        <v>0</v>
      </c>
      <c r="Q230" s="235">
        <v>0.015599999999999999</v>
      </c>
      <c r="R230" s="235">
        <f>Q230*H230</f>
        <v>0.062399999999999997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245</v>
      </c>
      <c r="AT230" s="237" t="s">
        <v>353</v>
      </c>
      <c r="AU230" s="237" t="s">
        <v>89</v>
      </c>
      <c r="AY230" s="17" t="s">
        <v>194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87</v>
      </c>
      <c r="BK230" s="238">
        <f>ROUND(I230*H230,2)</f>
        <v>0</v>
      </c>
      <c r="BL230" s="17" t="s">
        <v>222</v>
      </c>
      <c r="BM230" s="237" t="s">
        <v>1690</v>
      </c>
    </row>
    <row r="231" s="2" customFormat="1" ht="24.15" customHeight="1">
      <c r="A231" s="38"/>
      <c r="B231" s="39"/>
      <c r="C231" s="279" t="s">
        <v>720</v>
      </c>
      <c r="D231" s="279" t="s">
        <v>353</v>
      </c>
      <c r="E231" s="280" t="s">
        <v>1691</v>
      </c>
      <c r="F231" s="281" t="s">
        <v>1692</v>
      </c>
      <c r="G231" s="282" t="s">
        <v>364</v>
      </c>
      <c r="H231" s="283">
        <v>2</v>
      </c>
      <c r="I231" s="284"/>
      <c r="J231" s="285">
        <f>ROUND(I231*H231,2)</f>
        <v>0</v>
      </c>
      <c r="K231" s="281" t="s">
        <v>306</v>
      </c>
      <c r="L231" s="286"/>
      <c r="M231" s="287" t="s">
        <v>1</v>
      </c>
      <c r="N231" s="288" t="s">
        <v>44</v>
      </c>
      <c r="O231" s="91"/>
      <c r="P231" s="235">
        <f>O231*H231</f>
        <v>0</v>
      </c>
      <c r="Q231" s="235">
        <v>0.014</v>
      </c>
      <c r="R231" s="235">
        <f>Q231*H231</f>
        <v>0.028000000000000001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245</v>
      </c>
      <c r="AT231" s="237" t="s">
        <v>353</v>
      </c>
      <c r="AU231" s="237" t="s">
        <v>89</v>
      </c>
      <c r="AY231" s="17" t="s">
        <v>194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87</v>
      </c>
      <c r="BK231" s="238">
        <f>ROUND(I231*H231,2)</f>
        <v>0</v>
      </c>
      <c r="BL231" s="17" t="s">
        <v>222</v>
      </c>
      <c r="BM231" s="237" t="s">
        <v>1693</v>
      </c>
    </row>
    <row r="232" s="2" customFormat="1" ht="44.25" customHeight="1">
      <c r="A232" s="38"/>
      <c r="B232" s="39"/>
      <c r="C232" s="226" t="s">
        <v>725</v>
      </c>
      <c r="D232" s="226" t="s">
        <v>197</v>
      </c>
      <c r="E232" s="227" t="s">
        <v>1694</v>
      </c>
      <c r="F232" s="228" t="s">
        <v>1695</v>
      </c>
      <c r="G232" s="229" t="s">
        <v>364</v>
      </c>
      <c r="H232" s="230">
        <v>4</v>
      </c>
      <c r="I232" s="231"/>
      <c r="J232" s="232">
        <f>ROUND(I232*H232,2)</f>
        <v>0</v>
      </c>
      <c r="K232" s="228" t="s">
        <v>306</v>
      </c>
      <c r="L232" s="44"/>
      <c r="M232" s="233" t="s">
        <v>1</v>
      </c>
      <c r="N232" s="234" t="s">
        <v>44</v>
      </c>
      <c r="O232" s="91"/>
      <c r="P232" s="235">
        <f>O232*H232</f>
        <v>0</v>
      </c>
      <c r="Q232" s="235">
        <v>0.0036600000000000001</v>
      </c>
      <c r="R232" s="235">
        <f>Q232*H232</f>
        <v>0.01464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222</v>
      </c>
      <c r="AT232" s="237" t="s">
        <v>197</v>
      </c>
      <c r="AU232" s="237" t="s">
        <v>89</v>
      </c>
      <c r="AY232" s="17" t="s">
        <v>194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87</v>
      </c>
      <c r="BK232" s="238">
        <f>ROUND(I232*H232,2)</f>
        <v>0</v>
      </c>
      <c r="BL232" s="17" t="s">
        <v>222</v>
      </c>
      <c r="BM232" s="237" t="s">
        <v>1696</v>
      </c>
    </row>
    <row r="233" s="13" customFormat="1">
      <c r="A233" s="13"/>
      <c r="B233" s="244"/>
      <c r="C233" s="245"/>
      <c r="D233" s="239" t="s">
        <v>219</v>
      </c>
      <c r="E233" s="246" t="s">
        <v>1</v>
      </c>
      <c r="F233" s="247" t="s">
        <v>222</v>
      </c>
      <c r="G233" s="245"/>
      <c r="H233" s="248">
        <v>4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219</v>
      </c>
      <c r="AU233" s="254" t="s">
        <v>89</v>
      </c>
      <c r="AV233" s="13" t="s">
        <v>89</v>
      </c>
      <c r="AW233" s="13" t="s">
        <v>36</v>
      </c>
      <c r="AX233" s="13" t="s">
        <v>87</v>
      </c>
      <c r="AY233" s="254" t="s">
        <v>194</v>
      </c>
    </row>
    <row r="234" s="2" customFormat="1" ht="33" customHeight="1">
      <c r="A234" s="38"/>
      <c r="B234" s="39"/>
      <c r="C234" s="279" t="s">
        <v>729</v>
      </c>
      <c r="D234" s="279" t="s">
        <v>353</v>
      </c>
      <c r="E234" s="280" t="s">
        <v>1697</v>
      </c>
      <c r="F234" s="281" t="s">
        <v>1698</v>
      </c>
      <c r="G234" s="282" t="s">
        <v>364</v>
      </c>
      <c r="H234" s="283">
        <v>4</v>
      </c>
      <c r="I234" s="284"/>
      <c r="J234" s="285">
        <f>ROUND(I234*H234,2)</f>
        <v>0</v>
      </c>
      <c r="K234" s="281" t="s">
        <v>306</v>
      </c>
      <c r="L234" s="286"/>
      <c r="M234" s="287" t="s">
        <v>1</v>
      </c>
      <c r="N234" s="288" t="s">
        <v>44</v>
      </c>
      <c r="O234" s="91"/>
      <c r="P234" s="235">
        <f>O234*H234</f>
        <v>0</v>
      </c>
      <c r="Q234" s="235">
        <v>0.0276</v>
      </c>
      <c r="R234" s="235">
        <f>Q234*H234</f>
        <v>0.1104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245</v>
      </c>
      <c r="AT234" s="237" t="s">
        <v>353</v>
      </c>
      <c r="AU234" s="237" t="s">
        <v>89</v>
      </c>
      <c r="AY234" s="17" t="s">
        <v>194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87</v>
      </c>
      <c r="BK234" s="238">
        <f>ROUND(I234*H234,2)</f>
        <v>0</v>
      </c>
      <c r="BL234" s="17" t="s">
        <v>222</v>
      </c>
      <c r="BM234" s="237" t="s">
        <v>1699</v>
      </c>
    </row>
    <row r="235" s="2" customFormat="1" ht="37.8" customHeight="1">
      <c r="A235" s="38"/>
      <c r="B235" s="39"/>
      <c r="C235" s="226" t="s">
        <v>732</v>
      </c>
      <c r="D235" s="226" t="s">
        <v>197</v>
      </c>
      <c r="E235" s="227" t="s">
        <v>1700</v>
      </c>
      <c r="F235" s="228" t="s">
        <v>1701</v>
      </c>
      <c r="G235" s="229" t="s">
        <v>315</v>
      </c>
      <c r="H235" s="230">
        <v>32</v>
      </c>
      <c r="I235" s="231"/>
      <c r="J235" s="232">
        <f>ROUND(I235*H235,2)</f>
        <v>0</v>
      </c>
      <c r="K235" s="228" t="s">
        <v>306</v>
      </c>
      <c r="L235" s="44"/>
      <c r="M235" s="233" t="s">
        <v>1</v>
      </c>
      <c r="N235" s="234" t="s">
        <v>44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222</v>
      </c>
      <c r="AT235" s="237" t="s">
        <v>197</v>
      </c>
      <c r="AU235" s="237" t="s">
        <v>89</v>
      </c>
      <c r="AY235" s="17" t="s">
        <v>194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87</v>
      </c>
      <c r="BK235" s="238">
        <f>ROUND(I235*H235,2)</f>
        <v>0</v>
      </c>
      <c r="BL235" s="17" t="s">
        <v>222</v>
      </c>
      <c r="BM235" s="237" t="s">
        <v>1702</v>
      </c>
    </row>
    <row r="236" s="13" customFormat="1">
      <c r="A236" s="13"/>
      <c r="B236" s="244"/>
      <c r="C236" s="245"/>
      <c r="D236" s="239" t="s">
        <v>219</v>
      </c>
      <c r="E236" s="246" t="s">
        <v>1</v>
      </c>
      <c r="F236" s="247" t="s">
        <v>1703</v>
      </c>
      <c r="G236" s="245"/>
      <c r="H236" s="248">
        <v>32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219</v>
      </c>
      <c r="AU236" s="254" t="s">
        <v>89</v>
      </c>
      <c r="AV236" s="13" t="s">
        <v>89</v>
      </c>
      <c r="AW236" s="13" t="s">
        <v>36</v>
      </c>
      <c r="AX236" s="13" t="s">
        <v>87</v>
      </c>
      <c r="AY236" s="254" t="s">
        <v>194</v>
      </c>
    </row>
    <row r="237" s="2" customFormat="1" ht="21.75" customHeight="1">
      <c r="A237" s="38"/>
      <c r="B237" s="39"/>
      <c r="C237" s="279" t="s">
        <v>735</v>
      </c>
      <c r="D237" s="279" t="s">
        <v>353</v>
      </c>
      <c r="E237" s="280" t="s">
        <v>1704</v>
      </c>
      <c r="F237" s="281" t="s">
        <v>1705</v>
      </c>
      <c r="G237" s="282" t="s">
        <v>315</v>
      </c>
      <c r="H237" s="283">
        <v>32.479999999999997</v>
      </c>
      <c r="I237" s="284"/>
      <c r="J237" s="285">
        <f>ROUND(I237*H237,2)</f>
        <v>0</v>
      </c>
      <c r="K237" s="281" t="s">
        <v>306</v>
      </c>
      <c r="L237" s="286"/>
      <c r="M237" s="287" t="s">
        <v>1</v>
      </c>
      <c r="N237" s="288" t="s">
        <v>44</v>
      </c>
      <c r="O237" s="91"/>
      <c r="P237" s="235">
        <f>O237*H237</f>
        <v>0</v>
      </c>
      <c r="Q237" s="235">
        <v>0.0015</v>
      </c>
      <c r="R237" s="235">
        <f>Q237*H237</f>
        <v>0.048719999999999999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245</v>
      </c>
      <c r="AT237" s="237" t="s">
        <v>353</v>
      </c>
      <c r="AU237" s="237" t="s">
        <v>89</v>
      </c>
      <c r="AY237" s="17" t="s">
        <v>194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87</v>
      </c>
      <c r="BK237" s="238">
        <f>ROUND(I237*H237,2)</f>
        <v>0</v>
      </c>
      <c r="BL237" s="17" t="s">
        <v>222</v>
      </c>
      <c r="BM237" s="237" t="s">
        <v>1706</v>
      </c>
    </row>
    <row r="238" s="13" customFormat="1">
      <c r="A238" s="13"/>
      <c r="B238" s="244"/>
      <c r="C238" s="245"/>
      <c r="D238" s="239" t="s">
        <v>219</v>
      </c>
      <c r="E238" s="245"/>
      <c r="F238" s="247" t="s">
        <v>1707</v>
      </c>
      <c r="G238" s="245"/>
      <c r="H238" s="248">
        <v>32.479999999999997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219</v>
      </c>
      <c r="AU238" s="254" t="s">
        <v>89</v>
      </c>
      <c r="AV238" s="13" t="s">
        <v>89</v>
      </c>
      <c r="AW238" s="13" t="s">
        <v>4</v>
      </c>
      <c r="AX238" s="13" t="s">
        <v>87</v>
      </c>
      <c r="AY238" s="254" t="s">
        <v>194</v>
      </c>
    </row>
    <row r="239" s="2" customFormat="1" ht="37.8" customHeight="1">
      <c r="A239" s="38"/>
      <c r="B239" s="39"/>
      <c r="C239" s="226" t="s">
        <v>607</v>
      </c>
      <c r="D239" s="226" t="s">
        <v>197</v>
      </c>
      <c r="E239" s="227" t="s">
        <v>1708</v>
      </c>
      <c r="F239" s="228" t="s">
        <v>1709</v>
      </c>
      <c r="G239" s="229" t="s">
        <v>364</v>
      </c>
      <c r="H239" s="230">
        <v>3</v>
      </c>
      <c r="I239" s="231"/>
      <c r="J239" s="232">
        <f>ROUND(I239*H239,2)</f>
        <v>0</v>
      </c>
      <c r="K239" s="228" t="s">
        <v>306</v>
      </c>
      <c r="L239" s="44"/>
      <c r="M239" s="233" t="s">
        <v>1</v>
      </c>
      <c r="N239" s="234" t="s">
        <v>44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222</v>
      </c>
      <c r="AT239" s="237" t="s">
        <v>197</v>
      </c>
      <c r="AU239" s="237" t="s">
        <v>89</v>
      </c>
      <c r="AY239" s="17" t="s">
        <v>194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87</v>
      </c>
      <c r="BK239" s="238">
        <f>ROUND(I239*H239,2)</f>
        <v>0</v>
      </c>
      <c r="BL239" s="17" t="s">
        <v>222</v>
      </c>
      <c r="BM239" s="237" t="s">
        <v>1710</v>
      </c>
    </row>
    <row r="240" s="2" customFormat="1" ht="16.5" customHeight="1">
      <c r="A240" s="38"/>
      <c r="B240" s="39"/>
      <c r="C240" s="279" t="s">
        <v>992</v>
      </c>
      <c r="D240" s="279" t="s">
        <v>353</v>
      </c>
      <c r="E240" s="280" t="s">
        <v>1711</v>
      </c>
      <c r="F240" s="281" t="s">
        <v>1712</v>
      </c>
      <c r="G240" s="282" t="s">
        <v>364</v>
      </c>
      <c r="H240" s="283">
        <v>3</v>
      </c>
      <c r="I240" s="284"/>
      <c r="J240" s="285">
        <f>ROUND(I240*H240,2)</f>
        <v>0</v>
      </c>
      <c r="K240" s="281" t="s">
        <v>1</v>
      </c>
      <c r="L240" s="286"/>
      <c r="M240" s="287" t="s">
        <v>1</v>
      </c>
      <c r="N240" s="288" t="s">
        <v>44</v>
      </c>
      <c r="O240" s="91"/>
      <c r="P240" s="235">
        <f>O240*H240</f>
        <v>0</v>
      </c>
      <c r="Q240" s="235">
        <v>0.00164</v>
      </c>
      <c r="R240" s="235">
        <f>Q240*H240</f>
        <v>0.0049199999999999999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245</v>
      </c>
      <c r="AT240" s="237" t="s">
        <v>353</v>
      </c>
      <c r="AU240" s="237" t="s">
        <v>89</v>
      </c>
      <c r="AY240" s="17" t="s">
        <v>194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87</v>
      </c>
      <c r="BK240" s="238">
        <f>ROUND(I240*H240,2)</f>
        <v>0</v>
      </c>
      <c r="BL240" s="17" t="s">
        <v>222</v>
      </c>
      <c r="BM240" s="237" t="s">
        <v>1713</v>
      </c>
    </row>
    <row r="241" s="2" customFormat="1" ht="37.8" customHeight="1">
      <c r="A241" s="38"/>
      <c r="B241" s="39"/>
      <c r="C241" s="226" t="s">
        <v>667</v>
      </c>
      <c r="D241" s="226" t="s">
        <v>197</v>
      </c>
      <c r="E241" s="227" t="s">
        <v>1714</v>
      </c>
      <c r="F241" s="228" t="s">
        <v>1715</v>
      </c>
      <c r="G241" s="229" t="s">
        <v>364</v>
      </c>
      <c r="H241" s="230">
        <v>5</v>
      </c>
      <c r="I241" s="231"/>
      <c r="J241" s="232">
        <f>ROUND(I241*H241,2)</f>
        <v>0</v>
      </c>
      <c r="K241" s="228" t="s">
        <v>306</v>
      </c>
      <c r="L241" s="44"/>
      <c r="M241" s="233" t="s">
        <v>1</v>
      </c>
      <c r="N241" s="234" t="s">
        <v>44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222</v>
      </c>
      <c r="AT241" s="237" t="s">
        <v>197</v>
      </c>
      <c r="AU241" s="237" t="s">
        <v>89</v>
      </c>
      <c r="AY241" s="17" t="s">
        <v>194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87</v>
      </c>
      <c r="BK241" s="238">
        <f>ROUND(I241*H241,2)</f>
        <v>0</v>
      </c>
      <c r="BL241" s="17" t="s">
        <v>222</v>
      </c>
      <c r="BM241" s="237" t="s">
        <v>1716</v>
      </c>
    </row>
    <row r="242" s="13" customFormat="1">
      <c r="A242" s="13"/>
      <c r="B242" s="244"/>
      <c r="C242" s="245"/>
      <c r="D242" s="239" t="s">
        <v>219</v>
      </c>
      <c r="E242" s="246" t="s">
        <v>1</v>
      </c>
      <c r="F242" s="247" t="s">
        <v>193</v>
      </c>
      <c r="G242" s="245"/>
      <c r="H242" s="248">
        <v>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219</v>
      </c>
      <c r="AU242" s="254" t="s">
        <v>89</v>
      </c>
      <c r="AV242" s="13" t="s">
        <v>89</v>
      </c>
      <c r="AW242" s="13" t="s">
        <v>36</v>
      </c>
      <c r="AX242" s="13" t="s">
        <v>87</v>
      </c>
      <c r="AY242" s="254" t="s">
        <v>194</v>
      </c>
    </row>
    <row r="243" s="2" customFormat="1" ht="16.5" customHeight="1">
      <c r="A243" s="38"/>
      <c r="B243" s="39"/>
      <c r="C243" s="279" t="s">
        <v>672</v>
      </c>
      <c r="D243" s="279" t="s">
        <v>353</v>
      </c>
      <c r="E243" s="280" t="s">
        <v>1717</v>
      </c>
      <c r="F243" s="281" t="s">
        <v>1718</v>
      </c>
      <c r="G243" s="282" t="s">
        <v>364</v>
      </c>
      <c r="H243" s="283">
        <v>1</v>
      </c>
      <c r="I243" s="284"/>
      <c r="J243" s="285">
        <f>ROUND(I243*H243,2)</f>
        <v>0</v>
      </c>
      <c r="K243" s="281" t="s">
        <v>306</v>
      </c>
      <c r="L243" s="286"/>
      <c r="M243" s="287" t="s">
        <v>1</v>
      </c>
      <c r="N243" s="288" t="s">
        <v>44</v>
      </c>
      <c r="O243" s="91"/>
      <c r="P243" s="235">
        <f>O243*H243</f>
        <v>0</v>
      </c>
      <c r="Q243" s="235">
        <v>0.0014</v>
      </c>
      <c r="R243" s="235">
        <f>Q243*H243</f>
        <v>0.0014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245</v>
      </c>
      <c r="AT243" s="237" t="s">
        <v>353</v>
      </c>
      <c r="AU243" s="237" t="s">
        <v>89</v>
      </c>
      <c r="AY243" s="17" t="s">
        <v>194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87</v>
      </c>
      <c r="BK243" s="238">
        <f>ROUND(I243*H243,2)</f>
        <v>0</v>
      </c>
      <c r="BL243" s="17" t="s">
        <v>222</v>
      </c>
      <c r="BM243" s="237" t="s">
        <v>1719</v>
      </c>
    </row>
    <row r="244" s="2" customFormat="1" ht="16.5" customHeight="1">
      <c r="A244" s="38"/>
      <c r="B244" s="39"/>
      <c r="C244" s="279" t="s">
        <v>711</v>
      </c>
      <c r="D244" s="279" t="s">
        <v>353</v>
      </c>
      <c r="E244" s="280" t="s">
        <v>1720</v>
      </c>
      <c r="F244" s="281" t="s">
        <v>1718</v>
      </c>
      <c r="G244" s="282" t="s">
        <v>364</v>
      </c>
      <c r="H244" s="283">
        <v>3</v>
      </c>
      <c r="I244" s="284"/>
      <c r="J244" s="285">
        <f>ROUND(I244*H244,2)</f>
        <v>0</v>
      </c>
      <c r="K244" s="281" t="s">
        <v>1</v>
      </c>
      <c r="L244" s="286"/>
      <c r="M244" s="287" t="s">
        <v>1</v>
      </c>
      <c r="N244" s="288" t="s">
        <v>44</v>
      </c>
      <c r="O244" s="91"/>
      <c r="P244" s="235">
        <f>O244*H244</f>
        <v>0</v>
      </c>
      <c r="Q244" s="235">
        <v>0.0014</v>
      </c>
      <c r="R244" s="235">
        <f>Q244*H244</f>
        <v>0.0041999999999999997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245</v>
      </c>
      <c r="AT244" s="237" t="s">
        <v>353</v>
      </c>
      <c r="AU244" s="237" t="s">
        <v>89</v>
      </c>
      <c r="AY244" s="17" t="s">
        <v>194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87</v>
      </c>
      <c r="BK244" s="238">
        <f>ROUND(I244*H244,2)</f>
        <v>0</v>
      </c>
      <c r="BL244" s="17" t="s">
        <v>222</v>
      </c>
      <c r="BM244" s="237" t="s">
        <v>1721</v>
      </c>
    </row>
    <row r="245" s="2" customFormat="1" ht="16.5" customHeight="1">
      <c r="A245" s="38"/>
      <c r="B245" s="39"/>
      <c r="C245" s="279" t="s">
        <v>518</v>
      </c>
      <c r="D245" s="279" t="s">
        <v>353</v>
      </c>
      <c r="E245" s="280" t="s">
        <v>1722</v>
      </c>
      <c r="F245" s="281" t="s">
        <v>1718</v>
      </c>
      <c r="G245" s="282" t="s">
        <v>364</v>
      </c>
      <c r="H245" s="283">
        <v>1</v>
      </c>
      <c r="I245" s="284"/>
      <c r="J245" s="285">
        <f>ROUND(I245*H245,2)</f>
        <v>0</v>
      </c>
      <c r="K245" s="281" t="s">
        <v>1</v>
      </c>
      <c r="L245" s="286"/>
      <c r="M245" s="287" t="s">
        <v>1</v>
      </c>
      <c r="N245" s="288" t="s">
        <v>44</v>
      </c>
      <c r="O245" s="91"/>
      <c r="P245" s="235">
        <f>O245*H245</f>
        <v>0</v>
      </c>
      <c r="Q245" s="235">
        <v>0.0014</v>
      </c>
      <c r="R245" s="235">
        <f>Q245*H245</f>
        <v>0.0014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245</v>
      </c>
      <c r="AT245" s="237" t="s">
        <v>353</v>
      </c>
      <c r="AU245" s="237" t="s">
        <v>89</v>
      </c>
      <c r="AY245" s="17" t="s">
        <v>194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87</v>
      </c>
      <c r="BK245" s="238">
        <f>ROUND(I245*H245,2)</f>
        <v>0</v>
      </c>
      <c r="BL245" s="17" t="s">
        <v>222</v>
      </c>
      <c r="BM245" s="237" t="s">
        <v>1723</v>
      </c>
    </row>
    <row r="246" s="2" customFormat="1" ht="37.8" customHeight="1">
      <c r="A246" s="38"/>
      <c r="B246" s="39"/>
      <c r="C246" s="226" t="s">
        <v>1240</v>
      </c>
      <c r="D246" s="226" t="s">
        <v>197</v>
      </c>
      <c r="E246" s="227" t="s">
        <v>1724</v>
      </c>
      <c r="F246" s="228" t="s">
        <v>1725</v>
      </c>
      <c r="G246" s="229" t="s">
        <v>364</v>
      </c>
      <c r="H246" s="230">
        <v>8</v>
      </c>
      <c r="I246" s="231"/>
      <c r="J246" s="232">
        <f>ROUND(I246*H246,2)</f>
        <v>0</v>
      </c>
      <c r="K246" s="228" t="s">
        <v>306</v>
      </c>
      <c r="L246" s="44"/>
      <c r="M246" s="233" t="s">
        <v>1</v>
      </c>
      <c r="N246" s="234" t="s">
        <v>44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222</v>
      </c>
      <c r="AT246" s="237" t="s">
        <v>197</v>
      </c>
      <c r="AU246" s="237" t="s">
        <v>89</v>
      </c>
      <c r="AY246" s="17" t="s">
        <v>194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87</v>
      </c>
      <c r="BK246" s="238">
        <f>ROUND(I246*H246,2)</f>
        <v>0</v>
      </c>
      <c r="BL246" s="17" t="s">
        <v>222</v>
      </c>
      <c r="BM246" s="237" t="s">
        <v>1726</v>
      </c>
    </row>
    <row r="247" s="13" customFormat="1">
      <c r="A247" s="13"/>
      <c r="B247" s="244"/>
      <c r="C247" s="245"/>
      <c r="D247" s="239" t="s">
        <v>219</v>
      </c>
      <c r="E247" s="246" t="s">
        <v>1</v>
      </c>
      <c r="F247" s="247" t="s">
        <v>1727</v>
      </c>
      <c r="G247" s="245"/>
      <c r="H247" s="248">
        <v>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219</v>
      </c>
      <c r="AU247" s="254" t="s">
        <v>89</v>
      </c>
      <c r="AV247" s="13" t="s">
        <v>89</v>
      </c>
      <c r="AW247" s="13" t="s">
        <v>36</v>
      </c>
      <c r="AX247" s="13" t="s">
        <v>87</v>
      </c>
      <c r="AY247" s="254" t="s">
        <v>194</v>
      </c>
    </row>
    <row r="248" s="2" customFormat="1" ht="16.5" customHeight="1">
      <c r="A248" s="38"/>
      <c r="B248" s="39"/>
      <c r="C248" s="279" t="s">
        <v>1560</v>
      </c>
      <c r="D248" s="279" t="s">
        <v>353</v>
      </c>
      <c r="E248" s="280" t="s">
        <v>1728</v>
      </c>
      <c r="F248" s="281" t="s">
        <v>1729</v>
      </c>
      <c r="G248" s="282" t="s">
        <v>364</v>
      </c>
      <c r="H248" s="283">
        <v>8</v>
      </c>
      <c r="I248" s="284"/>
      <c r="J248" s="285">
        <f>ROUND(I248*H248,2)</f>
        <v>0</v>
      </c>
      <c r="K248" s="281" t="s">
        <v>306</v>
      </c>
      <c r="L248" s="286"/>
      <c r="M248" s="287" t="s">
        <v>1</v>
      </c>
      <c r="N248" s="288" t="s">
        <v>44</v>
      </c>
      <c r="O248" s="91"/>
      <c r="P248" s="235">
        <f>O248*H248</f>
        <v>0</v>
      </c>
      <c r="Q248" s="235">
        <v>0.0020999999999999999</v>
      </c>
      <c r="R248" s="235">
        <f>Q248*H248</f>
        <v>0.016799999999999999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245</v>
      </c>
      <c r="AT248" s="237" t="s">
        <v>353</v>
      </c>
      <c r="AU248" s="237" t="s">
        <v>89</v>
      </c>
      <c r="AY248" s="17" t="s">
        <v>194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87</v>
      </c>
      <c r="BK248" s="238">
        <f>ROUND(I248*H248,2)</f>
        <v>0</v>
      </c>
      <c r="BL248" s="17" t="s">
        <v>222</v>
      </c>
      <c r="BM248" s="237" t="s">
        <v>1730</v>
      </c>
    </row>
    <row r="249" s="2" customFormat="1" ht="49.05" customHeight="1">
      <c r="A249" s="38"/>
      <c r="B249" s="39"/>
      <c r="C249" s="226" t="s">
        <v>1342</v>
      </c>
      <c r="D249" s="226" t="s">
        <v>197</v>
      </c>
      <c r="E249" s="227" t="s">
        <v>1520</v>
      </c>
      <c r="F249" s="228" t="s">
        <v>1521</v>
      </c>
      <c r="G249" s="229" t="s">
        <v>364</v>
      </c>
      <c r="H249" s="230">
        <v>4</v>
      </c>
      <c r="I249" s="231"/>
      <c r="J249" s="232">
        <f>ROUND(I249*H249,2)</f>
        <v>0</v>
      </c>
      <c r="K249" s="228" t="s">
        <v>306</v>
      </c>
      <c r="L249" s="44"/>
      <c r="M249" s="233" t="s">
        <v>1</v>
      </c>
      <c r="N249" s="234" t="s">
        <v>44</v>
      </c>
      <c r="O249" s="91"/>
      <c r="P249" s="235">
        <f>O249*H249</f>
        <v>0</v>
      </c>
      <c r="Q249" s="235">
        <v>0.0016199999999999999</v>
      </c>
      <c r="R249" s="235">
        <f>Q249*H249</f>
        <v>0.0064799999999999996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222</v>
      </c>
      <c r="AT249" s="237" t="s">
        <v>197</v>
      </c>
      <c r="AU249" s="237" t="s">
        <v>89</v>
      </c>
      <c r="AY249" s="17" t="s">
        <v>194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87</v>
      </c>
      <c r="BK249" s="238">
        <f>ROUND(I249*H249,2)</f>
        <v>0</v>
      </c>
      <c r="BL249" s="17" t="s">
        <v>222</v>
      </c>
      <c r="BM249" s="237" t="s">
        <v>1731</v>
      </c>
    </row>
    <row r="250" s="13" customFormat="1">
      <c r="A250" s="13"/>
      <c r="B250" s="244"/>
      <c r="C250" s="245"/>
      <c r="D250" s="239" t="s">
        <v>219</v>
      </c>
      <c r="E250" s="246" t="s">
        <v>1</v>
      </c>
      <c r="F250" s="247" t="s">
        <v>222</v>
      </c>
      <c r="G250" s="245"/>
      <c r="H250" s="248">
        <v>4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219</v>
      </c>
      <c r="AU250" s="254" t="s">
        <v>89</v>
      </c>
      <c r="AV250" s="13" t="s">
        <v>89</v>
      </c>
      <c r="AW250" s="13" t="s">
        <v>36</v>
      </c>
      <c r="AX250" s="13" t="s">
        <v>87</v>
      </c>
      <c r="AY250" s="254" t="s">
        <v>194</v>
      </c>
    </row>
    <row r="251" s="2" customFormat="1" ht="24.15" customHeight="1">
      <c r="A251" s="38"/>
      <c r="B251" s="39"/>
      <c r="C251" s="279" t="s">
        <v>1568</v>
      </c>
      <c r="D251" s="279" t="s">
        <v>353</v>
      </c>
      <c r="E251" s="280" t="s">
        <v>1523</v>
      </c>
      <c r="F251" s="281" t="s">
        <v>1524</v>
      </c>
      <c r="G251" s="282" t="s">
        <v>364</v>
      </c>
      <c r="H251" s="283">
        <v>4</v>
      </c>
      <c r="I251" s="284"/>
      <c r="J251" s="285">
        <f>ROUND(I251*H251,2)</f>
        <v>0</v>
      </c>
      <c r="K251" s="281" t="s">
        <v>306</v>
      </c>
      <c r="L251" s="286"/>
      <c r="M251" s="287" t="s">
        <v>1</v>
      </c>
      <c r="N251" s="288" t="s">
        <v>44</v>
      </c>
      <c r="O251" s="91"/>
      <c r="P251" s="235">
        <f>O251*H251</f>
        <v>0</v>
      </c>
      <c r="Q251" s="235">
        <v>0.017999999999999999</v>
      </c>
      <c r="R251" s="235">
        <f>Q251*H251</f>
        <v>0.071999999999999995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245</v>
      </c>
      <c r="AT251" s="237" t="s">
        <v>353</v>
      </c>
      <c r="AU251" s="237" t="s">
        <v>89</v>
      </c>
      <c r="AY251" s="17" t="s">
        <v>194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87</v>
      </c>
      <c r="BK251" s="238">
        <f>ROUND(I251*H251,2)</f>
        <v>0</v>
      </c>
      <c r="BL251" s="17" t="s">
        <v>222</v>
      </c>
      <c r="BM251" s="237" t="s">
        <v>1732</v>
      </c>
    </row>
    <row r="252" s="2" customFormat="1" ht="21.75" customHeight="1">
      <c r="A252" s="38"/>
      <c r="B252" s="39"/>
      <c r="C252" s="279" t="s">
        <v>1345</v>
      </c>
      <c r="D252" s="279" t="s">
        <v>353</v>
      </c>
      <c r="E252" s="280" t="s">
        <v>1526</v>
      </c>
      <c r="F252" s="281" t="s">
        <v>1527</v>
      </c>
      <c r="G252" s="282" t="s">
        <v>364</v>
      </c>
      <c r="H252" s="283">
        <v>4</v>
      </c>
      <c r="I252" s="284"/>
      <c r="J252" s="285">
        <f>ROUND(I252*H252,2)</f>
        <v>0</v>
      </c>
      <c r="K252" s="281" t="s">
        <v>306</v>
      </c>
      <c r="L252" s="286"/>
      <c r="M252" s="287" t="s">
        <v>1</v>
      </c>
      <c r="N252" s="288" t="s">
        <v>44</v>
      </c>
      <c r="O252" s="91"/>
      <c r="P252" s="235">
        <f>O252*H252</f>
        <v>0</v>
      </c>
      <c r="Q252" s="235">
        <v>0.0035000000000000001</v>
      </c>
      <c r="R252" s="235">
        <f>Q252*H252</f>
        <v>0.014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245</v>
      </c>
      <c r="AT252" s="237" t="s">
        <v>353</v>
      </c>
      <c r="AU252" s="237" t="s">
        <v>89</v>
      </c>
      <c r="AY252" s="17" t="s">
        <v>194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87</v>
      </c>
      <c r="BK252" s="238">
        <f>ROUND(I252*H252,2)</f>
        <v>0</v>
      </c>
      <c r="BL252" s="17" t="s">
        <v>222</v>
      </c>
      <c r="BM252" s="237" t="s">
        <v>1733</v>
      </c>
    </row>
    <row r="253" s="2" customFormat="1" ht="37.8" customHeight="1">
      <c r="A253" s="38"/>
      <c r="B253" s="39"/>
      <c r="C253" s="226" t="s">
        <v>1575</v>
      </c>
      <c r="D253" s="226" t="s">
        <v>197</v>
      </c>
      <c r="E253" s="227" t="s">
        <v>1529</v>
      </c>
      <c r="F253" s="228" t="s">
        <v>1530</v>
      </c>
      <c r="G253" s="229" t="s">
        <v>364</v>
      </c>
      <c r="H253" s="230">
        <v>6</v>
      </c>
      <c r="I253" s="231"/>
      <c r="J253" s="232">
        <f>ROUND(I253*H253,2)</f>
        <v>0</v>
      </c>
      <c r="K253" s="228" t="s">
        <v>306</v>
      </c>
      <c r="L253" s="44"/>
      <c r="M253" s="233" t="s">
        <v>1</v>
      </c>
      <c r="N253" s="234" t="s">
        <v>44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0.017299999999999999</v>
      </c>
      <c r="T253" s="236">
        <f>S253*H253</f>
        <v>0.1038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222</v>
      </c>
      <c r="AT253" s="237" t="s">
        <v>197</v>
      </c>
      <c r="AU253" s="237" t="s">
        <v>89</v>
      </c>
      <c r="AY253" s="17" t="s">
        <v>194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87</v>
      </c>
      <c r="BK253" s="238">
        <f>ROUND(I253*H253,2)</f>
        <v>0</v>
      </c>
      <c r="BL253" s="17" t="s">
        <v>222</v>
      </c>
      <c r="BM253" s="237" t="s">
        <v>1734</v>
      </c>
    </row>
    <row r="254" s="13" customFormat="1">
      <c r="A254" s="13"/>
      <c r="B254" s="244"/>
      <c r="C254" s="245"/>
      <c r="D254" s="239" t="s">
        <v>219</v>
      </c>
      <c r="E254" s="246" t="s">
        <v>1</v>
      </c>
      <c r="F254" s="247" t="s">
        <v>233</v>
      </c>
      <c r="G254" s="245"/>
      <c r="H254" s="248">
        <v>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219</v>
      </c>
      <c r="AU254" s="254" t="s">
        <v>89</v>
      </c>
      <c r="AV254" s="13" t="s">
        <v>89</v>
      </c>
      <c r="AW254" s="13" t="s">
        <v>36</v>
      </c>
      <c r="AX254" s="13" t="s">
        <v>87</v>
      </c>
      <c r="AY254" s="254" t="s">
        <v>194</v>
      </c>
    </row>
    <row r="255" s="2" customFormat="1" ht="24.15" customHeight="1">
      <c r="A255" s="38"/>
      <c r="B255" s="39"/>
      <c r="C255" s="226" t="s">
        <v>1352</v>
      </c>
      <c r="D255" s="226" t="s">
        <v>197</v>
      </c>
      <c r="E255" s="227" t="s">
        <v>1532</v>
      </c>
      <c r="F255" s="228" t="s">
        <v>1533</v>
      </c>
      <c r="G255" s="229" t="s">
        <v>364</v>
      </c>
      <c r="H255" s="230">
        <v>1</v>
      </c>
      <c r="I255" s="231"/>
      <c r="J255" s="232">
        <f>ROUND(I255*H255,2)</f>
        <v>0</v>
      </c>
      <c r="K255" s="228" t="s">
        <v>306</v>
      </c>
      <c r="L255" s="44"/>
      <c r="M255" s="233" t="s">
        <v>1</v>
      </c>
      <c r="N255" s="234" t="s">
        <v>44</v>
      </c>
      <c r="O255" s="91"/>
      <c r="P255" s="235">
        <f>O255*H255</f>
        <v>0</v>
      </c>
      <c r="Q255" s="235">
        <v>0.0013600000000000001</v>
      </c>
      <c r="R255" s="235">
        <f>Q255*H255</f>
        <v>0.0013600000000000001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222</v>
      </c>
      <c r="AT255" s="237" t="s">
        <v>197</v>
      </c>
      <c r="AU255" s="237" t="s">
        <v>89</v>
      </c>
      <c r="AY255" s="17" t="s">
        <v>194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87</v>
      </c>
      <c r="BK255" s="238">
        <f>ROUND(I255*H255,2)</f>
        <v>0</v>
      </c>
      <c r="BL255" s="17" t="s">
        <v>222</v>
      </c>
      <c r="BM255" s="237" t="s">
        <v>1735</v>
      </c>
    </row>
    <row r="256" s="13" customFormat="1">
      <c r="A256" s="13"/>
      <c r="B256" s="244"/>
      <c r="C256" s="245"/>
      <c r="D256" s="239" t="s">
        <v>219</v>
      </c>
      <c r="E256" s="246" t="s">
        <v>1</v>
      </c>
      <c r="F256" s="247" t="s">
        <v>87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219</v>
      </c>
      <c r="AU256" s="254" t="s">
        <v>89</v>
      </c>
      <c r="AV256" s="13" t="s">
        <v>89</v>
      </c>
      <c r="AW256" s="13" t="s">
        <v>36</v>
      </c>
      <c r="AX256" s="13" t="s">
        <v>87</v>
      </c>
      <c r="AY256" s="254" t="s">
        <v>194</v>
      </c>
    </row>
    <row r="257" s="2" customFormat="1" ht="24.15" customHeight="1">
      <c r="A257" s="38"/>
      <c r="B257" s="39"/>
      <c r="C257" s="279" t="s">
        <v>1585</v>
      </c>
      <c r="D257" s="279" t="s">
        <v>353</v>
      </c>
      <c r="E257" s="280" t="s">
        <v>1535</v>
      </c>
      <c r="F257" s="281" t="s">
        <v>1536</v>
      </c>
      <c r="G257" s="282" t="s">
        <v>364</v>
      </c>
      <c r="H257" s="283">
        <v>1</v>
      </c>
      <c r="I257" s="284"/>
      <c r="J257" s="285">
        <f>ROUND(I257*H257,2)</f>
        <v>0</v>
      </c>
      <c r="K257" s="281" t="s">
        <v>306</v>
      </c>
      <c r="L257" s="286"/>
      <c r="M257" s="287" t="s">
        <v>1</v>
      </c>
      <c r="N257" s="288" t="s">
        <v>44</v>
      </c>
      <c r="O257" s="91"/>
      <c r="P257" s="235">
        <f>O257*H257</f>
        <v>0</v>
      </c>
      <c r="Q257" s="235">
        <v>0.042500000000000003</v>
      </c>
      <c r="R257" s="235">
        <f>Q257*H257</f>
        <v>0.042500000000000003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245</v>
      </c>
      <c r="AT257" s="237" t="s">
        <v>353</v>
      </c>
      <c r="AU257" s="237" t="s">
        <v>89</v>
      </c>
      <c r="AY257" s="17" t="s">
        <v>194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87</v>
      </c>
      <c r="BK257" s="238">
        <f>ROUND(I257*H257,2)</f>
        <v>0</v>
      </c>
      <c r="BL257" s="17" t="s">
        <v>222</v>
      </c>
      <c r="BM257" s="237" t="s">
        <v>1736</v>
      </c>
    </row>
    <row r="258" s="2" customFormat="1" ht="49.05" customHeight="1">
      <c r="A258" s="38"/>
      <c r="B258" s="39"/>
      <c r="C258" s="226" t="s">
        <v>1355</v>
      </c>
      <c r="D258" s="226" t="s">
        <v>197</v>
      </c>
      <c r="E258" s="227" t="s">
        <v>1737</v>
      </c>
      <c r="F258" s="228" t="s">
        <v>1738</v>
      </c>
      <c r="G258" s="229" t="s">
        <v>364</v>
      </c>
      <c r="H258" s="230">
        <v>4</v>
      </c>
      <c r="I258" s="231"/>
      <c r="J258" s="232">
        <f>ROUND(I258*H258,2)</f>
        <v>0</v>
      </c>
      <c r="K258" s="228" t="s">
        <v>306</v>
      </c>
      <c r="L258" s="44"/>
      <c r="M258" s="233" t="s">
        <v>1</v>
      </c>
      <c r="N258" s="234" t="s">
        <v>44</v>
      </c>
      <c r="O258" s="91"/>
      <c r="P258" s="235">
        <f>O258*H258</f>
        <v>0</v>
      </c>
      <c r="Q258" s="235">
        <v>0.00281</v>
      </c>
      <c r="R258" s="235">
        <f>Q258*H258</f>
        <v>0.01124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222</v>
      </c>
      <c r="AT258" s="237" t="s">
        <v>197</v>
      </c>
      <c r="AU258" s="237" t="s">
        <v>89</v>
      </c>
      <c r="AY258" s="17" t="s">
        <v>194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87</v>
      </c>
      <c r="BK258" s="238">
        <f>ROUND(I258*H258,2)</f>
        <v>0</v>
      </c>
      <c r="BL258" s="17" t="s">
        <v>222</v>
      </c>
      <c r="BM258" s="237" t="s">
        <v>1739</v>
      </c>
    </row>
    <row r="259" s="13" customFormat="1">
      <c r="A259" s="13"/>
      <c r="B259" s="244"/>
      <c r="C259" s="245"/>
      <c r="D259" s="239" t="s">
        <v>219</v>
      </c>
      <c r="E259" s="246" t="s">
        <v>1</v>
      </c>
      <c r="F259" s="247" t="s">
        <v>222</v>
      </c>
      <c r="G259" s="245"/>
      <c r="H259" s="248">
        <v>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219</v>
      </c>
      <c r="AU259" s="254" t="s">
        <v>89</v>
      </c>
      <c r="AV259" s="13" t="s">
        <v>89</v>
      </c>
      <c r="AW259" s="13" t="s">
        <v>36</v>
      </c>
      <c r="AX259" s="13" t="s">
        <v>87</v>
      </c>
      <c r="AY259" s="254" t="s">
        <v>194</v>
      </c>
    </row>
    <row r="260" s="2" customFormat="1" ht="24.15" customHeight="1">
      <c r="A260" s="38"/>
      <c r="B260" s="39"/>
      <c r="C260" s="279" t="s">
        <v>1740</v>
      </c>
      <c r="D260" s="279" t="s">
        <v>353</v>
      </c>
      <c r="E260" s="280" t="s">
        <v>1741</v>
      </c>
      <c r="F260" s="281" t="s">
        <v>1742</v>
      </c>
      <c r="G260" s="282" t="s">
        <v>364</v>
      </c>
      <c r="H260" s="283">
        <v>4</v>
      </c>
      <c r="I260" s="284"/>
      <c r="J260" s="285">
        <f>ROUND(I260*H260,2)</f>
        <v>0</v>
      </c>
      <c r="K260" s="281" t="s">
        <v>306</v>
      </c>
      <c r="L260" s="286"/>
      <c r="M260" s="287" t="s">
        <v>1</v>
      </c>
      <c r="N260" s="288" t="s">
        <v>44</v>
      </c>
      <c r="O260" s="91"/>
      <c r="P260" s="235">
        <f>O260*H260</f>
        <v>0</v>
      </c>
      <c r="Q260" s="235">
        <v>0.045999999999999999</v>
      </c>
      <c r="R260" s="235">
        <f>Q260*H260</f>
        <v>0.184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245</v>
      </c>
      <c r="AT260" s="237" t="s">
        <v>353</v>
      </c>
      <c r="AU260" s="237" t="s">
        <v>89</v>
      </c>
      <c r="AY260" s="17" t="s">
        <v>194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87</v>
      </c>
      <c r="BK260" s="238">
        <f>ROUND(I260*H260,2)</f>
        <v>0</v>
      </c>
      <c r="BL260" s="17" t="s">
        <v>222</v>
      </c>
      <c r="BM260" s="237" t="s">
        <v>1743</v>
      </c>
    </row>
    <row r="261" s="2" customFormat="1" ht="24.15" customHeight="1">
      <c r="A261" s="38"/>
      <c r="B261" s="39"/>
      <c r="C261" s="279" t="s">
        <v>1358</v>
      </c>
      <c r="D261" s="279" t="s">
        <v>353</v>
      </c>
      <c r="E261" s="280" t="s">
        <v>1744</v>
      </c>
      <c r="F261" s="281" t="s">
        <v>1745</v>
      </c>
      <c r="G261" s="282" t="s">
        <v>364</v>
      </c>
      <c r="H261" s="283">
        <v>4</v>
      </c>
      <c r="I261" s="284"/>
      <c r="J261" s="285">
        <f>ROUND(I261*H261,2)</f>
        <v>0</v>
      </c>
      <c r="K261" s="281" t="s">
        <v>306</v>
      </c>
      <c r="L261" s="286"/>
      <c r="M261" s="287" t="s">
        <v>1</v>
      </c>
      <c r="N261" s="288" t="s">
        <v>44</v>
      </c>
      <c r="O261" s="91"/>
      <c r="P261" s="235">
        <f>O261*H261</f>
        <v>0</v>
      </c>
      <c r="Q261" s="235">
        <v>0.0040000000000000001</v>
      </c>
      <c r="R261" s="235">
        <f>Q261*H261</f>
        <v>0.016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245</v>
      </c>
      <c r="AT261" s="237" t="s">
        <v>353</v>
      </c>
      <c r="AU261" s="237" t="s">
        <v>89</v>
      </c>
      <c r="AY261" s="17" t="s">
        <v>194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87</v>
      </c>
      <c r="BK261" s="238">
        <f>ROUND(I261*H261,2)</f>
        <v>0</v>
      </c>
      <c r="BL261" s="17" t="s">
        <v>222</v>
      </c>
      <c r="BM261" s="237" t="s">
        <v>1746</v>
      </c>
    </row>
    <row r="262" s="2" customFormat="1" ht="21.75" customHeight="1">
      <c r="A262" s="38"/>
      <c r="B262" s="39"/>
      <c r="C262" s="226" t="s">
        <v>1747</v>
      </c>
      <c r="D262" s="226" t="s">
        <v>197</v>
      </c>
      <c r="E262" s="227" t="s">
        <v>1748</v>
      </c>
      <c r="F262" s="228" t="s">
        <v>1749</v>
      </c>
      <c r="G262" s="229" t="s">
        <v>315</v>
      </c>
      <c r="H262" s="230">
        <v>589</v>
      </c>
      <c r="I262" s="231"/>
      <c r="J262" s="232">
        <f>ROUND(I262*H262,2)</f>
        <v>0</v>
      </c>
      <c r="K262" s="228" t="s">
        <v>306</v>
      </c>
      <c r="L262" s="44"/>
      <c r="M262" s="233" t="s">
        <v>1</v>
      </c>
      <c r="N262" s="234" t="s">
        <v>44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222</v>
      </c>
      <c r="AT262" s="237" t="s">
        <v>197</v>
      </c>
      <c r="AU262" s="237" t="s">
        <v>89</v>
      </c>
      <c r="AY262" s="17" t="s">
        <v>194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87</v>
      </c>
      <c r="BK262" s="238">
        <f>ROUND(I262*H262,2)</f>
        <v>0</v>
      </c>
      <c r="BL262" s="17" t="s">
        <v>222</v>
      </c>
      <c r="BM262" s="237" t="s">
        <v>1750</v>
      </c>
    </row>
    <row r="263" s="2" customFormat="1">
      <c r="A263" s="38"/>
      <c r="B263" s="39"/>
      <c r="C263" s="40"/>
      <c r="D263" s="239" t="s">
        <v>204</v>
      </c>
      <c r="E263" s="40"/>
      <c r="F263" s="240" t="s">
        <v>1751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204</v>
      </c>
      <c r="AU263" s="17" t="s">
        <v>89</v>
      </c>
    </row>
    <row r="264" s="13" customFormat="1">
      <c r="A264" s="13"/>
      <c r="B264" s="244"/>
      <c r="C264" s="245"/>
      <c r="D264" s="239" t="s">
        <v>219</v>
      </c>
      <c r="E264" s="246" t="s">
        <v>1</v>
      </c>
      <c r="F264" s="247" t="s">
        <v>1665</v>
      </c>
      <c r="G264" s="245"/>
      <c r="H264" s="248">
        <v>589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219</v>
      </c>
      <c r="AU264" s="254" t="s">
        <v>89</v>
      </c>
      <c r="AV264" s="13" t="s">
        <v>89</v>
      </c>
      <c r="AW264" s="13" t="s">
        <v>36</v>
      </c>
      <c r="AX264" s="13" t="s">
        <v>87</v>
      </c>
      <c r="AY264" s="254" t="s">
        <v>194</v>
      </c>
    </row>
    <row r="265" s="2" customFormat="1" ht="24.15" customHeight="1">
      <c r="A265" s="38"/>
      <c r="B265" s="39"/>
      <c r="C265" s="226" t="s">
        <v>1361</v>
      </c>
      <c r="D265" s="226" t="s">
        <v>197</v>
      </c>
      <c r="E265" s="227" t="s">
        <v>1752</v>
      </c>
      <c r="F265" s="228" t="s">
        <v>1753</v>
      </c>
      <c r="G265" s="229" t="s">
        <v>315</v>
      </c>
      <c r="H265" s="230">
        <v>589</v>
      </c>
      <c r="I265" s="231"/>
      <c r="J265" s="232">
        <f>ROUND(I265*H265,2)</f>
        <v>0</v>
      </c>
      <c r="K265" s="228" t="s">
        <v>306</v>
      </c>
      <c r="L265" s="44"/>
      <c r="M265" s="233" t="s">
        <v>1</v>
      </c>
      <c r="N265" s="234" t="s">
        <v>44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222</v>
      </c>
      <c r="AT265" s="237" t="s">
        <v>197</v>
      </c>
      <c r="AU265" s="237" t="s">
        <v>89</v>
      </c>
      <c r="AY265" s="17" t="s">
        <v>194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87</v>
      </c>
      <c r="BK265" s="238">
        <f>ROUND(I265*H265,2)</f>
        <v>0</v>
      </c>
      <c r="BL265" s="17" t="s">
        <v>222</v>
      </c>
      <c r="BM265" s="237" t="s">
        <v>1754</v>
      </c>
    </row>
    <row r="266" s="13" customFormat="1">
      <c r="A266" s="13"/>
      <c r="B266" s="244"/>
      <c r="C266" s="245"/>
      <c r="D266" s="239" t="s">
        <v>219</v>
      </c>
      <c r="E266" s="246" t="s">
        <v>1</v>
      </c>
      <c r="F266" s="247" t="s">
        <v>1665</v>
      </c>
      <c r="G266" s="245"/>
      <c r="H266" s="248">
        <v>589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219</v>
      </c>
      <c r="AU266" s="254" t="s">
        <v>89</v>
      </c>
      <c r="AV266" s="13" t="s">
        <v>89</v>
      </c>
      <c r="AW266" s="13" t="s">
        <v>36</v>
      </c>
      <c r="AX266" s="13" t="s">
        <v>87</v>
      </c>
      <c r="AY266" s="254" t="s">
        <v>194</v>
      </c>
    </row>
    <row r="267" s="2" customFormat="1" ht="24.15" customHeight="1">
      <c r="A267" s="38"/>
      <c r="B267" s="39"/>
      <c r="C267" s="226" t="s">
        <v>1755</v>
      </c>
      <c r="D267" s="226" t="s">
        <v>197</v>
      </c>
      <c r="E267" s="227" t="s">
        <v>1756</v>
      </c>
      <c r="F267" s="228" t="s">
        <v>1757</v>
      </c>
      <c r="G267" s="229" t="s">
        <v>364</v>
      </c>
      <c r="H267" s="230">
        <v>1</v>
      </c>
      <c r="I267" s="231"/>
      <c r="J267" s="232">
        <f>ROUND(I267*H267,2)</f>
        <v>0</v>
      </c>
      <c r="K267" s="228" t="s">
        <v>306</v>
      </c>
      <c r="L267" s="44"/>
      <c r="M267" s="233" t="s">
        <v>1</v>
      </c>
      <c r="N267" s="234" t="s">
        <v>44</v>
      </c>
      <c r="O267" s="91"/>
      <c r="P267" s="235">
        <f>O267*H267</f>
        <v>0</v>
      </c>
      <c r="Q267" s="235">
        <v>0.010189999999999999</v>
      </c>
      <c r="R267" s="235">
        <f>Q267*H267</f>
        <v>0.010189999999999999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222</v>
      </c>
      <c r="AT267" s="237" t="s">
        <v>197</v>
      </c>
      <c r="AU267" s="237" t="s">
        <v>89</v>
      </c>
      <c r="AY267" s="17" t="s">
        <v>194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87</v>
      </c>
      <c r="BK267" s="238">
        <f>ROUND(I267*H267,2)</f>
        <v>0</v>
      </c>
      <c r="BL267" s="17" t="s">
        <v>222</v>
      </c>
      <c r="BM267" s="237" t="s">
        <v>1758</v>
      </c>
    </row>
    <row r="268" s="13" customFormat="1">
      <c r="A268" s="13"/>
      <c r="B268" s="244"/>
      <c r="C268" s="245"/>
      <c r="D268" s="239" t="s">
        <v>219</v>
      </c>
      <c r="E268" s="246" t="s">
        <v>1</v>
      </c>
      <c r="F268" s="247" t="s">
        <v>1759</v>
      </c>
      <c r="G268" s="245"/>
      <c r="H268" s="248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219</v>
      </c>
      <c r="AU268" s="254" t="s">
        <v>89</v>
      </c>
      <c r="AV268" s="13" t="s">
        <v>89</v>
      </c>
      <c r="AW268" s="13" t="s">
        <v>36</v>
      </c>
      <c r="AX268" s="13" t="s">
        <v>87</v>
      </c>
      <c r="AY268" s="254" t="s">
        <v>194</v>
      </c>
    </row>
    <row r="269" s="2" customFormat="1" ht="16.5" customHeight="1">
      <c r="A269" s="38"/>
      <c r="B269" s="39"/>
      <c r="C269" s="279" t="s">
        <v>876</v>
      </c>
      <c r="D269" s="279" t="s">
        <v>353</v>
      </c>
      <c r="E269" s="280" t="s">
        <v>1760</v>
      </c>
      <c r="F269" s="281" t="s">
        <v>1761</v>
      </c>
      <c r="G269" s="282" t="s">
        <v>364</v>
      </c>
      <c r="H269" s="283">
        <v>1</v>
      </c>
      <c r="I269" s="284"/>
      <c r="J269" s="285">
        <f>ROUND(I269*H269,2)</f>
        <v>0</v>
      </c>
      <c r="K269" s="281" t="s">
        <v>306</v>
      </c>
      <c r="L269" s="286"/>
      <c r="M269" s="287" t="s">
        <v>1</v>
      </c>
      <c r="N269" s="288" t="s">
        <v>44</v>
      </c>
      <c r="O269" s="91"/>
      <c r="P269" s="235">
        <f>O269*H269</f>
        <v>0</v>
      </c>
      <c r="Q269" s="235">
        <v>0.52600000000000002</v>
      </c>
      <c r="R269" s="235">
        <f>Q269*H269</f>
        <v>0.52600000000000002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245</v>
      </c>
      <c r="AT269" s="237" t="s">
        <v>353</v>
      </c>
      <c r="AU269" s="237" t="s">
        <v>89</v>
      </c>
      <c r="AY269" s="17" t="s">
        <v>194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87</v>
      </c>
      <c r="BK269" s="238">
        <f>ROUND(I269*H269,2)</f>
        <v>0</v>
      </c>
      <c r="BL269" s="17" t="s">
        <v>222</v>
      </c>
      <c r="BM269" s="237" t="s">
        <v>1762</v>
      </c>
    </row>
    <row r="270" s="2" customFormat="1" ht="24.15" customHeight="1">
      <c r="A270" s="38"/>
      <c r="B270" s="39"/>
      <c r="C270" s="226" t="s">
        <v>1763</v>
      </c>
      <c r="D270" s="226" t="s">
        <v>197</v>
      </c>
      <c r="E270" s="227" t="s">
        <v>1547</v>
      </c>
      <c r="F270" s="228" t="s">
        <v>1548</v>
      </c>
      <c r="G270" s="229" t="s">
        <v>364</v>
      </c>
      <c r="H270" s="230">
        <v>8</v>
      </c>
      <c r="I270" s="231"/>
      <c r="J270" s="232">
        <f>ROUND(I270*H270,2)</f>
        <v>0</v>
      </c>
      <c r="K270" s="228" t="s">
        <v>306</v>
      </c>
      <c r="L270" s="44"/>
      <c r="M270" s="233" t="s">
        <v>1</v>
      </c>
      <c r="N270" s="234" t="s">
        <v>44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0.050000000000000003</v>
      </c>
      <c r="T270" s="236">
        <f>S270*H270</f>
        <v>0.40000000000000002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222</v>
      </c>
      <c r="AT270" s="237" t="s">
        <v>197</v>
      </c>
      <c r="AU270" s="237" t="s">
        <v>89</v>
      </c>
      <c r="AY270" s="17" t="s">
        <v>194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87</v>
      </c>
      <c r="BK270" s="238">
        <f>ROUND(I270*H270,2)</f>
        <v>0</v>
      </c>
      <c r="BL270" s="17" t="s">
        <v>222</v>
      </c>
      <c r="BM270" s="237" t="s">
        <v>1764</v>
      </c>
    </row>
    <row r="271" s="13" customFormat="1">
      <c r="A271" s="13"/>
      <c r="B271" s="244"/>
      <c r="C271" s="245"/>
      <c r="D271" s="239" t="s">
        <v>219</v>
      </c>
      <c r="E271" s="246" t="s">
        <v>1</v>
      </c>
      <c r="F271" s="247" t="s">
        <v>1765</v>
      </c>
      <c r="G271" s="245"/>
      <c r="H271" s="248">
        <v>8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219</v>
      </c>
      <c r="AU271" s="254" t="s">
        <v>89</v>
      </c>
      <c r="AV271" s="13" t="s">
        <v>89</v>
      </c>
      <c r="AW271" s="13" t="s">
        <v>36</v>
      </c>
      <c r="AX271" s="13" t="s">
        <v>87</v>
      </c>
      <c r="AY271" s="254" t="s">
        <v>194</v>
      </c>
    </row>
    <row r="272" s="2" customFormat="1" ht="16.5" customHeight="1">
      <c r="A272" s="38"/>
      <c r="B272" s="39"/>
      <c r="C272" s="226" t="s">
        <v>1366</v>
      </c>
      <c r="D272" s="226" t="s">
        <v>197</v>
      </c>
      <c r="E272" s="227" t="s">
        <v>1551</v>
      </c>
      <c r="F272" s="228" t="s">
        <v>1552</v>
      </c>
      <c r="G272" s="229" t="s">
        <v>364</v>
      </c>
      <c r="H272" s="230">
        <v>8</v>
      </c>
      <c r="I272" s="231"/>
      <c r="J272" s="232">
        <f>ROUND(I272*H272,2)</f>
        <v>0</v>
      </c>
      <c r="K272" s="228" t="s">
        <v>306</v>
      </c>
      <c r="L272" s="44"/>
      <c r="M272" s="233" t="s">
        <v>1</v>
      </c>
      <c r="N272" s="234" t="s">
        <v>44</v>
      </c>
      <c r="O272" s="91"/>
      <c r="P272" s="235">
        <f>O272*H272</f>
        <v>0</v>
      </c>
      <c r="Q272" s="235">
        <v>0.040000000000000001</v>
      </c>
      <c r="R272" s="235">
        <f>Q272*H272</f>
        <v>0.32000000000000001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222</v>
      </c>
      <c r="AT272" s="237" t="s">
        <v>197</v>
      </c>
      <c r="AU272" s="237" t="s">
        <v>89</v>
      </c>
      <c r="AY272" s="17" t="s">
        <v>194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87</v>
      </c>
      <c r="BK272" s="238">
        <f>ROUND(I272*H272,2)</f>
        <v>0</v>
      </c>
      <c r="BL272" s="17" t="s">
        <v>222</v>
      </c>
      <c r="BM272" s="237" t="s">
        <v>1766</v>
      </c>
    </row>
    <row r="273" s="13" customFormat="1">
      <c r="A273" s="13"/>
      <c r="B273" s="244"/>
      <c r="C273" s="245"/>
      <c r="D273" s="239" t="s">
        <v>219</v>
      </c>
      <c r="E273" s="246" t="s">
        <v>1</v>
      </c>
      <c r="F273" s="247" t="s">
        <v>1767</v>
      </c>
      <c r="G273" s="245"/>
      <c r="H273" s="248">
        <v>8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219</v>
      </c>
      <c r="AU273" s="254" t="s">
        <v>89</v>
      </c>
      <c r="AV273" s="13" t="s">
        <v>89</v>
      </c>
      <c r="AW273" s="13" t="s">
        <v>36</v>
      </c>
      <c r="AX273" s="13" t="s">
        <v>87</v>
      </c>
      <c r="AY273" s="254" t="s">
        <v>194</v>
      </c>
    </row>
    <row r="274" s="2" customFormat="1" ht="24.15" customHeight="1">
      <c r="A274" s="38"/>
      <c r="B274" s="39"/>
      <c r="C274" s="279" t="s">
        <v>1768</v>
      </c>
      <c r="D274" s="279" t="s">
        <v>353</v>
      </c>
      <c r="E274" s="280" t="s">
        <v>1554</v>
      </c>
      <c r="F274" s="281" t="s">
        <v>1555</v>
      </c>
      <c r="G274" s="282" t="s">
        <v>364</v>
      </c>
      <c r="H274" s="283">
        <v>8</v>
      </c>
      <c r="I274" s="284"/>
      <c r="J274" s="285">
        <f>ROUND(I274*H274,2)</f>
        <v>0</v>
      </c>
      <c r="K274" s="281" t="s">
        <v>306</v>
      </c>
      <c r="L274" s="286"/>
      <c r="M274" s="287" t="s">
        <v>1</v>
      </c>
      <c r="N274" s="288" t="s">
        <v>44</v>
      </c>
      <c r="O274" s="91"/>
      <c r="P274" s="235">
        <f>O274*H274</f>
        <v>0</v>
      </c>
      <c r="Q274" s="235">
        <v>0.013299999999999999</v>
      </c>
      <c r="R274" s="235">
        <f>Q274*H274</f>
        <v>0.1064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245</v>
      </c>
      <c r="AT274" s="237" t="s">
        <v>353</v>
      </c>
      <c r="AU274" s="237" t="s">
        <v>89</v>
      </c>
      <c r="AY274" s="17" t="s">
        <v>194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87</v>
      </c>
      <c r="BK274" s="238">
        <f>ROUND(I274*H274,2)</f>
        <v>0</v>
      </c>
      <c r="BL274" s="17" t="s">
        <v>222</v>
      </c>
      <c r="BM274" s="237" t="s">
        <v>1769</v>
      </c>
    </row>
    <row r="275" s="2" customFormat="1" ht="16.5" customHeight="1">
      <c r="A275" s="38"/>
      <c r="B275" s="39"/>
      <c r="C275" s="226" t="s">
        <v>1369</v>
      </c>
      <c r="D275" s="226" t="s">
        <v>197</v>
      </c>
      <c r="E275" s="227" t="s">
        <v>1557</v>
      </c>
      <c r="F275" s="228" t="s">
        <v>1558</v>
      </c>
      <c r="G275" s="229" t="s">
        <v>364</v>
      </c>
      <c r="H275" s="230">
        <v>1</v>
      </c>
      <c r="I275" s="231"/>
      <c r="J275" s="232">
        <f>ROUND(I275*H275,2)</f>
        <v>0</v>
      </c>
      <c r="K275" s="228" t="s">
        <v>306</v>
      </c>
      <c r="L275" s="44"/>
      <c r="M275" s="233" t="s">
        <v>1</v>
      </c>
      <c r="N275" s="234" t="s">
        <v>44</v>
      </c>
      <c r="O275" s="91"/>
      <c r="P275" s="235">
        <f>O275*H275</f>
        <v>0</v>
      </c>
      <c r="Q275" s="235">
        <v>0.050000000000000003</v>
      </c>
      <c r="R275" s="235">
        <f>Q275*H275</f>
        <v>0.050000000000000003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222</v>
      </c>
      <c r="AT275" s="237" t="s">
        <v>197</v>
      </c>
      <c r="AU275" s="237" t="s">
        <v>89</v>
      </c>
      <c r="AY275" s="17" t="s">
        <v>194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87</v>
      </c>
      <c r="BK275" s="238">
        <f>ROUND(I275*H275,2)</f>
        <v>0</v>
      </c>
      <c r="BL275" s="17" t="s">
        <v>222</v>
      </c>
      <c r="BM275" s="237" t="s">
        <v>1770</v>
      </c>
    </row>
    <row r="276" s="13" customFormat="1">
      <c r="A276" s="13"/>
      <c r="B276" s="244"/>
      <c r="C276" s="245"/>
      <c r="D276" s="239" t="s">
        <v>219</v>
      </c>
      <c r="E276" s="246" t="s">
        <v>1</v>
      </c>
      <c r="F276" s="247" t="s">
        <v>87</v>
      </c>
      <c r="G276" s="245"/>
      <c r="H276" s="248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219</v>
      </c>
      <c r="AU276" s="254" t="s">
        <v>89</v>
      </c>
      <c r="AV276" s="13" t="s">
        <v>89</v>
      </c>
      <c r="AW276" s="13" t="s">
        <v>36</v>
      </c>
      <c r="AX276" s="13" t="s">
        <v>87</v>
      </c>
      <c r="AY276" s="254" t="s">
        <v>194</v>
      </c>
    </row>
    <row r="277" s="2" customFormat="1" ht="16.5" customHeight="1">
      <c r="A277" s="38"/>
      <c r="B277" s="39"/>
      <c r="C277" s="279" t="s">
        <v>1771</v>
      </c>
      <c r="D277" s="279" t="s">
        <v>353</v>
      </c>
      <c r="E277" s="280" t="s">
        <v>1561</v>
      </c>
      <c r="F277" s="281" t="s">
        <v>1562</v>
      </c>
      <c r="G277" s="282" t="s">
        <v>364</v>
      </c>
      <c r="H277" s="283">
        <v>1</v>
      </c>
      <c r="I277" s="284"/>
      <c r="J277" s="285">
        <f>ROUND(I277*H277,2)</f>
        <v>0</v>
      </c>
      <c r="K277" s="281" t="s">
        <v>306</v>
      </c>
      <c r="L277" s="286"/>
      <c r="M277" s="287" t="s">
        <v>1</v>
      </c>
      <c r="N277" s="288" t="s">
        <v>44</v>
      </c>
      <c r="O277" s="91"/>
      <c r="P277" s="235">
        <f>O277*H277</f>
        <v>0</v>
      </c>
      <c r="Q277" s="235">
        <v>0.029499999999999998</v>
      </c>
      <c r="R277" s="235">
        <f>Q277*H277</f>
        <v>0.029499999999999998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245</v>
      </c>
      <c r="AT277" s="237" t="s">
        <v>353</v>
      </c>
      <c r="AU277" s="237" t="s">
        <v>89</v>
      </c>
      <c r="AY277" s="17" t="s">
        <v>194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87</v>
      </c>
      <c r="BK277" s="238">
        <f>ROUND(I277*H277,2)</f>
        <v>0</v>
      </c>
      <c r="BL277" s="17" t="s">
        <v>222</v>
      </c>
      <c r="BM277" s="237" t="s">
        <v>1772</v>
      </c>
    </row>
    <row r="278" s="2" customFormat="1" ht="33" customHeight="1">
      <c r="A278" s="38"/>
      <c r="B278" s="39"/>
      <c r="C278" s="226" t="s">
        <v>1372</v>
      </c>
      <c r="D278" s="226" t="s">
        <v>197</v>
      </c>
      <c r="E278" s="227" t="s">
        <v>1773</v>
      </c>
      <c r="F278" s="228" t="s">
        <v>1774</v>
      </c>
      <c r="G278" s="229" t="s">
        <v>364</v>
      </c>
      <c r="H278" s="230">
        <v>1</v>
      </c>
      <c r="I278" s="231"/>
      <c r="J278" s="232">
        <f>ROUND(I278*H278,2)</f>
        <v>0</v>
      </c>
      <c r="K278" s="228" t="s">
        <v>306</v>
      </c>
      <c r="L278" s="44"/>
      <c r="M278" s="233" t="s">
        <v>1</v>
      </c>
      <c r="N278" s="234" t="s">
        <v>44</v>
      </c>
      <c r="O278" s="91"/>
      <c r="P278" s="235">
        <f>O278*H278</f>
        <v>0</v>
      </c>
      <c r="Q278" s="235">
        <v>0.00016000000000000001</v>
      </c>
      <c r="R278" s="235">
        <f>Q278*H278</f>
        <v>0.00016000000000000001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222</v>
      </c>
      <c r="AT278" s="237" t="s">
        <v>197</v>
      </c>
      <c r="AU278" s="237" t="s">
        <v>89</v>
      </c>
      <c r="AY278" s="17" t="s">
        <v>194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87</v>
      </c>
      <c r="BK278" s="238">
        <f>ROUND(I278*H278,2)</f>
        <v>0</v>
      </c>
      <c r="BL278" s="17" t="s">
        <v>222</v>
      </c>
      <c r="BM278" s="237" t="s">
        <v>1775</v>
      </c>
    </row>
    <row r="279" s="13" customFormat="1">
      <c r="A279" s="13"/>
      <c r="B279" s="244"/>
      <c r="C279" s="245"/>
      <c r="D279" s="239" t="s">
        <v>219</v>
      </c>
      <c r="E279" s="246" t="s">
        <v>1</v>
      </c>
      <c r="F279" s="247" t="s">
        <v>1759</v>
      </c>
      <c r="G279" s="245"/>
      <c r="H279" s="248">
        <v>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219</v>
      </c>
      <c r="AU279" s="254" t="s">
        <v>89</v>
      </c>
      <c r="AV279" s="13" t="s">
        <v>89</v>
      </c>
      <c r="AW279" s="13" t="s">
        <v>36</v>
      </c>
      <c r="AX279" s="13" t="s">
        <v>87</v>
      </c>
      <c r="AY279" s="254" t="s">
        <v>194</v>
      </c>
    </row>
    <row r="280" s="2" customFormat="1" ht="16.5" customHeight="1">
      <c r="A280" s="38"/>
      <c r="B280" s="39"/>
      <c r="C280" s="226" t="s">
        <v>1776</v>
      </c>
      <c r="D280" s="226" t="s">
        <v>197</v>
      </c>
      <c r="E280" s="227" t="s">
        <v>1564</v>
      </c>
      <c r="F280" s="228" t="s">
        <v>1565</v>
      </c>
      <c r="G280" s="229" t="s">
        <v>315</v>
      </c>
      <c r="H280" s="230">
        <v>616</v>
      </c>
      <c r="I280" s="231"/>
      <c r="J280" s="232">
        <f>ROUND(I280*H280,2)</f>
        <v>0</v>
      </c>
      <c r="K280" s="228" t="s">
        <v>306</v>
      </c>
      <c r="L280" s="44"/>
      <c r="M280" s="233" t="s">
        <v>1</v>
      </c>
      <c r="N280" s="234" t="s">
        <v>44</v>
      </c>
      <c r="O280" s="91"/>
      <c r="P280" s="235">
        <f>O280*H280</f>
        <v>0</v>
      </c>
      <c r="Q280" s="235">
        <v>0.00019000000000000001</v>
      </c>
      <c r="R280" s="235">
        <f>Q280*H280</f>
        <v>0.11704000000000001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222</v>
      </c>
      <c r="AT280" s="237" t="s">
        <v>197</v>
      </c>
      <c r="AU280" s="237" t="s">
        <v>89</v>
      </c>
      <c r="AY280" s="17" t="s">
        <v>194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87</v>
      </c>
      <c r="BK280" s="238">
        <f>ROUND(I280*H280,2)</f>
        <v>0</v>
      </c>
      <c r="BL280" s="17" t="s">
        <v>222</v>
      </c>
      <c r="BM280" s="237" t="s">
        <v>1777</v>
      </c>
    </row>
    <row r="281" s="13" customFormat="1">
      <c r="A281" s="13"/>
      <c r="B281" s="244"/>
      <c r="C281" s="245"/>
      <c r="D281" s="239" t="s">
        <v>219</v>
      </c>
      <c r="E281" s="246" t="s">
        <v>1</v>
      </c>
      <c r="F281" s="247" t="s">
        <v>1778</v>
      </c>
      <c r="G281" s="245"/>
      <c r="H281" s="248">
        <v>616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219</v>
      </c>
      <c r="AU281" s="254" t="s">
        <v>89</v>
      </c>
      <c r="AV281" s="13" t="s">
        <v>89</v>
      </c>
      <c r="AW281" s="13" t="s">
        <v>36</v>
      </c>
      <c r="AX281" s="13" t="s">
        <v>87</v>
      </c>
      <c r="AY281" s="254" t="s">
        <v>194</v>
      </c>
    </row>
    <row r="282" s="2" customFormat="1" ht="21.75" customHeight="1">
      <c r="A282" s="38"/>
      <c r="B282" s="39"/>
      <c r="C282" s="226" t="s">
        <v>1374</v>
      </c>
      <c r="D282" s="226" t="s">
        <v>197</v>
      </c>
      <c r="E282" s="227" t="s">
        <v>1569</v>
      </c>
      <c r="F282" s="228" t="s">
        <v>1570</v>
      </c>
      <c r="G282" s="229" t="s">
        <v>315</v>
      </c>
      <c r="H282" s="230">
        <v>589</v>
      </c>
      <c r="I282" s="231"/>
      <c r="J282" s="232">
        <f>ROUND(I282*H282,2)</f>
        <v>0</v>
      </c>
      <c r="K282" s="228" t="s">
        <v>306</v>
      </c>
      <c r="L282" s="44"/>
      <c r="M282" s="233" t="s">
        <v>1</v>
      </c>
      <c r="N282" s="234" t="s">
        <v>44</v>
      </c>
      <c r="O282" s="91"/>
      <c r="P282" s="235">
        <f>O282*H282</f>
        <v>0</v>
      </c>
      <c r="Q282" s="235">
        <v>6.9999999999999994E-05</v>
      </c>
      <c r="R282" s="235">
        <f>Q282*H282</f>
        <v>0.041229999999999996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222</v>
      </c>
      <c r="AT282" s="237" t="s">
        <v>197</v>
      </c>
      <c r="AU282" s="237" t="s">
        <v>89</v>
      </c>
      <c r="AY282" s="17" t="s">
        <v>194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87</v>
      </c>
      <c r="BK282" s="238">
        <f>ROUND(I282*H282,2)</f>
        <v>0</v>
      </c>
      <c r="BL282" s="17" t="s">
        <v>222</v>
      </c>
      <c r="BM282" s="237" t="s">
        <v>1779</v>
      </c>
    </row>
    <row r="283" s="13" customFormat="1">
      <c r="A283" s="13"/>
      <c r="B283" s="244"/>
      <c r="C283" s="245"/>
      <c r="D283" s="239" t="s">
        <v>219</v>
      </c>
      <c r="E283" s="246" t="s">
        <v>1</v>
      </c>
      <c r="F283" s="247" t="s">
        <v>1665</v>
      </c>
      <c r="G283" s="245"/>
      <c r="H283" s="248">
        <v>589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219</v>
      </c>
      <c r="AU283" s="254" t="s">
        <v>89</v>
      </c>
      <c r="AV283" s="13" t="s">
        <v>89</v>
      </c>
      <c r="AW283" s="13" t="s">
        <v>36</v>
      </c>
      <c r="AX283" s="13" t="s">
        <v>87</v>
      </c>
      <c r="AY283" s="254" t="s">
        <v>194</v>
      </c>
    </row>
    <row r="284" s="12" customFormat="1" ht="22.8" customHeight="1">
      <c r="A284" s="12"/>
      <c r="B284" s="210"/>
      <c r="C284" s="211"/>
      <c r="D284" s="212" t="s">
        <v>78</v>
      </c>
      <c r="E284" s="224" t="s">
        <v>421</v>
      </c>
      <c r="F284" s="224" t="s">
        <v>422</v>
      </c>
      <c r="G284" s="211"/>
      <c r="H284" s="211"/>
      <c r="I284" s="214"/>
      <c r="J284" s="225">
        <f>BK284</f>
        <v>0</v>
      </c>
      <c r="K284" s="211"/>
      <c r="L284" s="216"/>
      <c r="M284" s="217"/>
      <c r="N284" s="218"/>
      <c r="O284" s="218"/>
      <c r="P284" s="219">
        <f>SUM(P285:P288)</f>
        <v>0</v>
      </c>
      <c r="Q284" s="218"/>
      <c r="R284" s="219">
        <f>SUM(R285:R288)</f>
        <v>0</v>
      </c>
      <c r="S284" s="218"/>
      <c r="T284" s="220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1" t="s">
        <v>87</v>
      </c>
      <c r="AT284" s="222" t="s">
        <v>78</v>
      </c>
      <c r="AU284" s="222" t="s">
        <v>87</v>
      </c>
      <c r="AY284" s="221" t="s">
        <v>194</v>
      </c>
      <c r="BK284" s="223">
        <f>SUM(BK285:BK288)</f>
        <v>0</v>
      </c>
    </row>
    <row r="285" s="2" customFormat="1" ht="33" customHeight="1">
      <c r="A285" s="38"/>
      <c r="B285" s="39"/>
      <c r="C285" s="226" t="s">
        <v>1780</v>
      </c>
      <c r="D285" s="226" t="s">
        <v>197</v>
      </c>
      <c r="E285" s="227" t="s">
        <v>424</v>
      </c>
      <c r="F285" s="228" t="s">
        <v>425</v>
      </c>
      <c r="G285" s="229" t="s">
        <v>339</v>
      </c>
      <c r="H285" s="230">
        <v>49.823999999999998</v>
      </c>
      <c r="I285" s="231"/>
      <c r="J285" s="232">
        <f>ROUND(I285*H285,2)</f>
        <v>0</v>
      </c>
      <c r="K285" s="228" t="s">
        <v>306</v>
      </c>
      <c r="L285" s="44"/>
      <c r="M285" s="233" t="s">
        <v>1</v>
      </c>
      <c r="N285" s="234" t="s">
        <v>44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222</v>
      </c>
      <c r="AT285" s="237" t="s">
        <v>197</v>
      </c>
      <c r="AU285" s="237" t="s">
        <v>89</v>
      </c>
      <c r="AY285" s="17" t="s">
        <v>194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87</v>
      </c>
      <c r="BK285" s="238">
        <f>ROUND(I285*H285,2)</f>
        <v>0</v>
      </c>
      <c r="BL285" s="17" t="s">
        <v>222</v>
      </c>
      <c r="BM285" s="237" t="s">
        <v>1781</v>
      </c>
    </row>
    <row r="286" s="13" customFormat="1">
      <c r="A286" s="13"/>
      <c r="B286" s="244"/>
      <c r="C286" s="245"/>
      <c r="D286" s="239" t="s">
        <v>219</v>
      </c>
      <c r="E286" s="246" t="s">
        <v>1</v>
      </c>
      <c r="F286" s="247" t="s">
        <v>1782</v>
      </c>
      <c r="G286" s="245"/>
      <c r="H286" s="248">
        <v>49.823999999999998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219</v>
      </c>
      <c r="AU286" s="254" t="s">
        <v>89</v>
      </c>
      <c r="AV286" s="13" t="s">
        <v>89</v>
      </c>
      <c r="AW286" s="13" t="s">
        <v>36</v>
      </c>
      <c r="AX286" s="13" t="s">
        <v>87</v>
      </c>
      <c r="AY286" s="254" t="s">
        <v>194</v>
      </c>
    </row>
    <row r="287" s="2" customFormat="1" ht="44.25" customHeight="1">
      <c r="A287" s="38"/>
      <c r="B287" s="39"/>
      <c r="C287" s="226" t="s">
        <v>1377</v>
      </c>
      <c r="D287" s="226" t="s">
        <v>197</v>
      </c>
      <c r="E287" s="227" t="s">
        <v>430</v>
      </c>
      <c r="F287" s="228" t="s">
        <v>431</v>
      </c>
      <c r="G287" s="229" t="s">
        <v>339</v>
      </c>
      <c r="H287" s="230">
        <v>448.416</v>
      </c>
      <c r="I287" s="231"/>
      <c r="J287" s="232">
        <f>ROUND(I287*H287,2)</f>
        <v>0</v>
      </c>
      <c r="K287" s="228" t="s">
        <v>306</v>
      </c>
      <c r="L287" s="44"/>
      <c r="M287" s="233" t="s">
        <v>1</v>
      </c>
      <c r="N287" s="234" t="s">
        <v>44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222</v>
      </c>
      <c r="AT287" s="237" t="s">
        <v>197</v>
      </c>
      <c r="AU287" s="237" t="s">
        <v>89</v>
      </c>
      <c r="AY287" s="17" t="s">
        <v>194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87</v>
      </c>
      <c r="BK287" s="238">
        <f>ROUND(I287*H287,2)</f>
        <v>0</v>
      </c>
      <c r="BL287" s="17" t="s">
        <v>222</v>
      </c>
      <c r="BM287" s="237" t="s">
        <v>1783</v>
      </c>
    </row>
    <row r="288" s="13" customFormat="1">
      <c r="A288" s="13"/>
      <c r="B288" s="244"/>
      <c r="C288" s="245"/>
      <c r="D288" s="239" t="s">
        <v>219</v>
      </c>
      <c r="E288" s="246" t="s">
        <v>1</v>
      </c>
      <c r="F288" s="247" t="s">
        <v>1784</v>
      </c>
      <c r="G288" s="245"/>
      <c r="H288" s="248">
        <v>448.416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219</v>
      </c>
      <c r="AU288" s="254" t="s">
        <v>89</v>
      </c>
      <c r="AV288" s="13" t="s">
        <v>89</v>
      </c>
      <c r="AW288" s="13" t="s">
        <v>36</v>
      </c>
      <c r="AX288" s="13" t="s">
        <v>87</v>
      </c>
      <c r="AY288" s="254" t="s">
        <v>194</v>
      </c>
    </row>
    <row r="289" s="12" customFormat="1" ht="22.8" customHeight="1">
      <c r="A289" s="12"/>
      <c r="B289" s="210"/>
      <c r="C289" s="211"/>
      <c r="D289" s="212" t="s">
        <v>78</v>
      </c>
      <c r="E289" s="224" t="s">
        <v>439</v>
      </c>
      <c r="F289" s="224" t="s">
        <v>440</v>
      </c>
      <c r="G289" s="211"/>
      <c r="H289" s="211"/>
      <c r="I289" s="214"/>
      <c r="J289" s="225">
        <f>BK289</f>
        <v>0</v>
      </c>
      <c r="K289" s="211"/>
      <c r="L289" s="216"/>
      <c r="M289" s="217"/>
      <c r="N289" s="218"/>
      <c r="O289" s="218"/>
      <c r="P289" s="219">
        <f>P290</f>
        <v>0</v>
      </c>
      <c r="Q289" s="218"/>
      <c r="R289" s="219">
        <f>R290</f>
        <v>0</v>
      </c>
      <c r="S289" s="218"/>
      <c r="T289" s="220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1" t="s">
        <v>87</v>
      </c>
      <c r="AT289" s="222" t="s">
        <v>78</v>
      </c>
      <c r="AU289" s="222" t="s">
        <v>87</v>
      </c>
      <c r="AY289" s="221" t="s">
        <v>194</v>
      </c>
      <c r="BK289" s="223">
        <f>BK290</f>
        <v>0</v>
      </c>
    </row>
    <row r="290" s="2" customFormat="1" ht="37.8" customHeight="1">
      <c r="A290" s="38"/>
      <c r="B290" s="39"/>
      <c r="C290" s="226" t="s">
        <v>1785</v>
      </c>
      <c r="D290" s="226" t="s">
        <v>197</v>
      </c>
      <c r="E290" s="227" t="s">
        <v>1586</v>
      </c>
      <c r="F290" s="228" t="s">
        <v>1587</v>
      </c>
      <c r="G290" s="229" t="s">
        <v>339</v>
      </c>
      <c r="H290" s="230">
        <v>1273.0419999999999</v>
      </c>
      <c r="I290" s="231"/>
      <c r="J290" s="232">
        <f>ROUND(I290*H290,2)</f>
        <v>0</v>
      </c>
      <c r="K290" s="228" t="s">
        <v>306</v>
      </c>
      <c r="L290" s="44"/>
      <c r="M290" s="289" t="s">
        <v>1</v>
      </c>
      <c r="N290" s="290" t="s">
        <v>44</v>
      </c>
      <c r="O290" s="291"/>
      <c r="P290" s="292">
        <f>O290*H290</f>
        <v>0</v>
      </c>
      <c r="Q290" s="292">
        <v>0</v>
      </c>
      <c r="R290" s="292">
        <f>Q290*H290</f>
        <v>0</v>
      </c>
      <c r="S290" s="292">
        <v>0</v>
      </c>
      <c r="T290" s="29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222</v>
      </c>
      <c r="AT290" s="237" t="s">
        <v>197</v>
      </c>
      <c r="AU290" s="237" t="s">
        <v>89</v>
      </c>
      <c r="AY290" s="17" t="s">
        <v>194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87</v>
      </c>
      <c r="BK290" s="238">
        <f>ROUND(I290*H290,2)</f>
        <v>0</v>
      </c>
      <c r="BL290" s="17" t="s">
        <v>222</v>
      </c>
      <c r="BM290" s="237" t="s">
        <v>1786</v>
      </c>
    </row>
    <row r="291" s="2" customFormat="1" ht="6.96" customHeight="1">
      <c r="A291" s="38"/>
      <c r="B291" s="66"/>
      <c r="C291" s="67"/>
      <c r="D291" s="67"/>
      <c r="E291" s="67"/>
      <c r="F291" s="67"/>
      <c r="G291" s="67"/>
      <c r="H291" s="67"/>
      <c r="I291" s="67"/>
      <c r="J291" s="67"/>
      <c r="K291" s="67"/>
      <c r="L291" s="44"/>
      <c r="M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</sheetData>
  <sheetProtection sheet="1" autoFilter="0" formatColumns="0" formatRows="0" objects="1" scenarios="1" spinCount="100000" saltValue="9uH4oxnCttI3n3sSI8HkkK1YsLTzcWSRyv74ZjvjaFRMg3zdBebEEYz8c0k2zySNWbMZ+7LV14xfdeL5yCHChg==" hashValue="SjlSSggfpblUJVS9Uwpe/UjCZrC50GUSpNvrukVBKFtg4Ysu7Ey6F0Uo8NnvKtidIzgOmPNq5mg+gWTa0gSftQ==" algorithmName="SHA-512" password="CC35"/>
  <autoFilter ref="C126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2" customFormat="1" ht="12" customHeight="1">
      <c r="A8" s="38"/>
      <c r="B8" s="44"/>
      <c r="C8" s="38"/>
      <c r="D8" s="150" t="s">
        <v>165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52" t="s">
        <v>1787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50" t="s">
        <v>18</v>
      </c>
      <c r="E11" s="38"/>
      <c r="F11" s="141" t="s">
        <v>150</v>
      </c>
      <c r="G11" s="38"/>
      <c r="H11" s="38"/>
      <c r="I11" s="150" t="s">
        <v>19</v>
      </c>
      <c r="J11" s="141" t="s">
        <v>1788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8. 11. 2023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5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ROUND((SUM(BE124:BE281)),  2)</f>
        <v>0</v>
      </c>
      <c r="G33" s="38"/>
      <c r="H33" s="38"/>
      <c r="I33" s="164">
        <v>0.20999999999999999</v>
      </c>
      <c r="J33" s="163">
        <f>ROUND(((SUM(BE124:BE281))*I33),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50" t="s">
        <v>45</v>
      </c>
      <c r="F34" s="163">
        <f>ROUND((SUM(BF124:BF281)),  2)</f>
        <v>0</v>
      </c>
      <c r="G34" s="38"/>
      <c r="H34" s="38"/>
      <c r="I34" s="164">
        <v>0.14999999999999999</v>
      </c>
      <c r="J34" s="163">
        <f>ROUND(((SUM(BF124:BF281))*I34),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ROUND((SUM(BG124:BG281)),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ROUND((SUM(BH124:BH281)),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ROUND((SUM(BI124:BI281)),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165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302 - Přeložka jednotné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Jihlava</v>
      </c>
      <c r="G89" s="40"/>
      <c r="H89" s="40"/>
      <c r="I89" s="32" t="s">
        <v>22</v>
      </c>
      <c r="J89" s="79" t="str">
        <f>IF(J12="","",J12)</f>
        <v>8. 11. 2023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32</v>
      </c>
      <c r="J91" s="36" t="str">
        <f>E21</f>
        <v>PROfi Jihlava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PROfi Jihlava spol. s 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4" t="s">
        <v>168</v>
      </c>
      <c r="D94" s="185"/>
      <c r="E94" s="185"/>
      <c r="F94" s="185"/>
      <c r="G94" s="185"/>
      <c r="H94" s="185"/>
      <c r="I94" s="185"/>
      <c r="J94" s="186" t="s">
        <v>169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7" t="s">
        <v>170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171</v>
      </c>
    </row>
    <row r="97" hidden="1" s="9" customFormat="1" ht="24.96" customHeight="1">
      <c r="A97" s="9"/>
      <c r="B97" s="188"/>
      <c r="C97" s="189"/>
      <c r="D97" s="190" t="s">
        <v>294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4"/>
      <c r="C98" s="133"/>
      <c r="D98" s="195" t="s">
        <v>295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4"/>
      <c r="C99" s="133"/>
      <c r="D99" s="195" t="s">
        <v>900</v>
      </c>
      <c r="E99" s="196"/>
      <c r="F99" s="196"/>
      <c r="G99" s="196"/>
      <c r="H99" s="196"/>
      <c r="I99" s="196"/>
      <c r="J99" s="197">
        <f>J166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4"/>
      <c r="C100" s="133"/>
      <c r="D100" s="195" t="s">
        <v>446</v>
      </c>
      <c r="E100" s="196"/>
      <c r="F100" s="196"/>
      <c r="G100" s="196"/>
      <c r="H100" s="196"/>
      <c r="I100" s="196"/>
      <c r="J100" s="197">
        <f>J169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296</v>
      </c>
      <c r="E101" s="196"/>
      <c r="F101" s="196"/>
      <c r="G101" s="196"/>
      <c r="H101" s="196"/>
      <c r="I101" s="196"/>
      <c r="J101" s="197">
        <f>J181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447</v>
      </c>
      <c r="E102" s="196"/>
      <c r="F102" s="196"/>
      <c r="G102" s="196"/>
      <c r="H102" s="196"/>
      <c r="I102" s="196"/>
      <c r="J102" s="197">
        <f>J204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298</v>
      </c>
      <c r="E103" s="196"/>
      <c r="F103" s="196"/>
      <c r="G103" s="196"/>
      <c r="H103" s="196"/>
      <c r="I103" s="196"/>
      <c r="J103" s="197">
        <f>J273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299</v>
      </c>
      <c r="E104" s="196"/>
      <c r="F104" s="196"/>
      <c r="G104" s="196"/>
      <c r="H104" s="196"/>
      <c r="I104" s="196"/>
      <c r="J104" s="197">
        <f>J280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Vodovod a kanalizace ul. Rantířovská, Jihlava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302 - Přeložka jednotné kanalizace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Jihlava</v>
      </c>
      <c r="G118" s="40"/>
      <c r="H118" s="40"/>
      <c r="I118" s="32" t="s">
        <v>22</v>
      </c>
      <c r="J118" s="79" t="str">
        <f>IF(J12="","",J12)</f>
        <v>8. 11. 2023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Statutární město Jihlava</v>
      </c>
      <c r="G120" s="40"/>
      <c r="H120" s="40"/>
      <c r="I120" s="32" t="s">
        <v>32</v>
      </c>
      <c r="J120" s="36" t="str">
        <f>E21</f>
        <v>PROfi Jihlava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179</v>
      </c>
      <c r="D123" s="202" t="s">
        <v>64</v>
      </c>
      <c r="E123" s="202" t="s">
        <v>60</v>
      </c>
      <c r="F123" s="202" t="s">
        <v>61</v>
      </c>
      <c r="G123" s="202" t="s">
        <v>180</v>
      </c>
      <c r="H123" s="202" t="s">
        <v>181</v>
      </c>
      <c r="I123" s="202" t="s">
        <v>182</v>
      </c>
      <c r="J123" s="202" t="s">
        <v>169</v>
      </c>
      <c r="K123" s="203" t="s">
        <v>183</v>
      </c>
      <c r="L123" s="204"/>
      <c r="M123" s="100" t="s">
        <v>1</v>
      </c>
      <c r="N123" s="101" t="s">
        <v>43</v>
      </c>
      <c r="O123" s="101" t="s">
        <v>184</v>
      </c>
      <c r="P123" s="101" t="s">
        <v>185</v>
      </c>
      <c r="Q123" s="101" t="s">
        <v>186</v>
      </c>
      <c r="R123" s="101" t="s">
        <v>187</v>
      </c>
      <c r="S123" s="101" t="s">
        <v>188</v>
      </c>
      <c r="T123" s="102" t="s">
        <v>189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190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2058.0454433499999</v>
      </c>
      <c r="S124" s="104"/>
      <c r="T124" s="208">
        <f>T125</f>
        <v>432.19854499999997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171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78</v>
      </c>
      <c r="E125" s="213" t="s">
        <v>300</v>
      </c>
      <c r="F125" s="213" t="s">
        <v>301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P126+P166+P169+P181+P204+P273+P280</f>
        <v>0</v>
      </c>
      <c r="Q125" s="218"/>
      <c r="R125" s="219">
        <f>R126+R166+R169+R181+R204+R273+R280</f>
        <v>2058.0454433499999</v>
      </c>
      <c r="S125" s="218"/>
      <c r="T125" s="220">
        <f>T126+T166+T169+T181+T204+T273+T280</f>
        <v>432.19854499999997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87</v>
      </c>
      <c r="AT125" s="222" t="s">
        <v>78</v>
      </c>
      <c r="AU125" s="222" t="s">
        <v>79</v>
      </c>
      <c r="AY125" s="221" t="s">
        <v>194</v>
      </c>
      <c r="BK125" s="223">
        <f>BK126+BK166+BK169+BK181+BK204+BK273+BK280</f>
        <v>0</v>
      </c>
    </row>
    <row r="126" s="12" customFormat="1" ht="22.8" customHeight="1">
      <c r="A126" s="12"/>
      <c r="B126" s="210"/>
      <c r="C126" s="211"/>
      <c r="D126" s="212" t="s">
        <v>78</v>
      </c>
      <c r="E126" s="224" t="s">
        <v>87</v>
      </c>
      <c r="F126" s="224" t="s">
        <v>302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SUM(P127:P165)</f>
        <v>0</v>
      </c>
      <c r="Q126" s="218"/>
      <c r="R126" s="219">
        <f>SUM(R127:R165)</f>
        <v>822.07826</v>
      </c>
      <c r="S126" s="218"/>
      <c r="T126" s="220">
        <f>SUM(T127:T165)</f>
        <v>427.81414499999994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87</v>
      </c>
      <c r="AT126" s="222" t="s">
        <v>78</v>
      </c>
      <c r="AU126" s="222" t="s">
        <v>87</v>
      </c>
      <c r="AY126" s="221" t="s">
        <v>194</v>
      </c>
      <c r="BK126" s="223">
        <f>SUM(BK127:BK165)</f>
        <v>0</v>
      </c>
    </row>
    <row r="127" s="2" customFormat="1" ht="55.5" customHeight="1">
      <c r="A127" s="38"/>
      <c r="B127" s="39"/>
      <c r="C127" s="226" t="s">
        <v>87</v>
      </c>
      <c r="D127" s="226" t="s">
        <v>197</v>
      </c>
      <c r="E127" s="227" t="s">
        <v>1590</v>
      </c>
      <c r="F127" s="228" t="s">
        <v>1591</v>
      </c>
      <c r="G127" s="229" t="s">
        <v>305</v>
      </c>
      <c r="H127" s="230">
        <v>603.40499999999997</v>
      </c>
      <c r="I127" s="231"/>
      <c r="J127" s="232">
        <f>ROUND(I127*H127,2)</f>
        <v>0</v>
      </c>
      <c r="K127" s="228" t="s">
        <v>306</v>
      </c>
      <c r="L127" s="44"/>
      <c r="M127" s="233" t="s">
        <v>1</v>
      </c>
      <c r="N127" s="234" t="s">
        <v>44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0.70899999999999996</v>
      </c>
      <c r="T127" s="236">
        <f>S127*H127</f>
        <v>427.81414499999994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222</v>
      </c>
      <c r="AT127" s="237" t="s">
        <v>197</v>
      </c>
      <c r="AU127" s="237" t="s">
        <v>89</v>
      </c>
      <c r="AY127" s="17" t="s">
        <v>194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87</v>
      </c>
      <c r="BK127" s="238">
        <f>ROUND(I127*H127,2)</f>
        <v>0</v>
      </c>
      <c r="BL127" s="17" t="s">
        <v>222</v>
      </c>
      <c r="BM127" s="237" t="s">
        <v>1789</v>
      </c>
    </row>
    <row r="128" s="2" customFormat="1">
      <c r="A128" s="38"/>
      <c r="B128" s="39"/>
      <c r="C128" s="40"/>
      <c r="D128" s="239" t="s">
        <v>204</v>
      </c>
      <c r="E128" s="40"/>
      <c r="F128" s="240" t="s">
        <v>1593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204</v>
      </c>
      <c r="AU128" s="17" t="s">
        <v>89</v>
      </c>
    </row>
    <row r="129" s="13" customFormat="1">
      <c r="A129" s="13"/>
      <c r="B129" s="244"/>
      <c r="C129" s="245"/>
      <c r="D129" s="239" t="s">
        <v>219</v>
      </c>
      <c r="E129" s="246" t="s">
        <v>1</v>
      </c>
      <c r="F129" s="247" t="s">
        <v>1790</v>
      </c>
      <c r="G129" s="245"/>
      <c r="H129" s="248">
        <v>603.40499999999997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219</v>
      </c>
      <c r="AU129" s="254" t="s">
        <v>89</v>
      </c>
      <c r="AV129" s="13" t="s">
        <v>89</v>
      </c>
      <c r="AW129" s="13" t="s">
        <v>36</v>
      </c>
      <c r="AX129" s="13" t="s">
        <v>87</v>
      </c>
      <c r="AY129" s="254" t="s">
        <v>194</v>
      </c>
    </row>
    <row r="130" s="2" customFormat="1" ht="90" customHeight="1">
      <c r="A130" s="38"/>
      <c r="B130" s="39"/>
      <c r="C130" s="226" t="s">
        <v>89</v>
      </c>
      <c r="D130" s="226" t="s">
        <v>197</v>
      </c>
      <c r="E130" s="227" t="s">
        <v>1596</v>
      </c>
      <c r="F130" s="228" t="s">
        <v>1597</v>
      </c>
      <c r="G130" s="229" t="s">
        <v>315</v>
      </c>
      <c r="H130" s="230">
        <v>4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0.0086800000000000002</v>
      </c>
      <c r="R130" s="235">
        <f>Q130*H130</f>
        <v>0.034720000000000001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1791</v>
      </c>
    </row>
    <row r="131" s="2" customFormat="1" ht="90" customHeight="1">
      <c r="A131" s="38"/>
      <c r="B131" s="39"/>
      <c r="C131" s="226" t="s">
        <v>210</v>
      </c>
      <c r="D131" s="226" t="s">
        <v>197</v>
      </c>
      <c r="E131" s="227" t="s">
        <v>1411</v>
      </c>
      <c r="F131" s="228" t="s">
        <v>1412</v>
      </c>
      <c r="G131" s="229" t="s">
        <v>315</v>
      </c>
      <c r="H131" s="230">
        <v>9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0.036900000000000002</v>
      </c>
      <c r="R131" s="235">
        <f>Q131*H131</f>
        <v>0.33210000000000001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1792</v>
      </c>
    </row>
    <row r="132" s="2" customFormat="1" ht="55.5" customHeight="1">
      <c r="A132" s="38"/>
      <c r="B132" s="39"/>
      <c r="C132" s="226" t="s">
        <v>222</v>
      </c>
      <c r="D132" s="226" t="s">
        <v>197</v>
      </c>
      <c r="E132" s="227" t="s">
        <v>1793</v>
      </c>
      <c r="F132" s="228" t="s">
        <v>1794</v>
      </c>
      <c r="G132" s="229" t="s">
        <v>322</v>
      </c>
      <c r="H132" s="230">
        <v>1099.443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1795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1796</v>
      </c>
      <c r="G133" s="245"/>
      <c r="H133" s="248">
        <v>253.03800000000001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79</v>
      </c>
      <c r="AY133" s="254" t="s">
        <v>194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1797</v>
      </c>
      <c r="G134" s="245"/>
      <c r="H134" s="248">
        <v>846.40499999999997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79</v>
      </c>
      <c r="AY134" s="254" t="s">
        <v>194</v>
      </c>
    </row>
    <row r="135" s="14" customFormat="1">
      <c r="A135" s="14"/>
      <c r="B135" s="255"/>
      <c r="C135" s="256"/>
      <c r="D135" s="239" t="s">
        <v>219</v>
      </c>
      <c r="E135" s="257" t="s">
        <v>1</v>
      </c>
      <c r="F135" s="258" t="s">
        <v>221</v>
      </c>
      <c r="G135" s="256"/>
      <c r="H135" s="259">
        <v>1099.443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219</v>
      </c>
      <c r="AU135" s="265" t="s">
        <v>89</v>
      </c>
      <c r="AV135" s="14" t="s">
        <v>222</v>
      </c>
      <c r="AW135" s="14" t="s">
        <v>36</v>
      </c>
      <c r="AX135" s="14" t="s">
        <v>87</v>
      </c>
      <c r="AY135" s="265" t="s">
        <v>194</v>
      </c>
    </row>
    <row r="136" s="2" customFormat="1" ht="49.05" customHeight="1">
      <c r="A136" s="38"/>
      <c r="B136" s="39"/>
      <c r="C136" s="226" t="s">
        <v>193</v>
      </c>
      <c r="D136" s="226" t="s">
        <v>197</v>
      </c>
      <c r="E136" s="227" t="s">
        <v>1610</v>
      </c>
      <c r="F136" s="228" t="s">
        <v>1611</v>
      </c>
      <c r="G136" s="229" t="s">
        <v>322</v>
      </c>
      <c r="H136" s="230">
        <v>274.86099999999999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1798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1799</v>
      </c>
      <c r="G137" s="245"/>
      <c r="H137" s="248">
        <v>63.259999999999998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79</v>
      </c>
      <c r="AY137" s="254" t="s">
        <v>194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1800</v>
      </c>
      <c r="G138" s="245"/>
      <c r="H138" s="248">
        <v>211.601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79</v>
      </c>
      <c r="AY138" s="254" t="s">
        <v>194</v>
      </c>
    </row>
    <row r="139" s="14" customFormat="1">
      <c r="A139" s="14"/>
      <c r="B139" s="255"/>
      <c r="C139" s="256"/>
      <c r="D139" s="239" t="s">
        <v>219</v>
      </c>
      <c r="E139" s="257" t="s">
        <v>1</v>
      </c>
      <c r="F139" s="258" t="s">
        <v>221</v>
      </c>
      <c r="G139" s="256"/>
      <c r="H139" s="259">
        <v>274.86099999999999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219</v>
      </c>
      <c r="AU139" s="265" t="s">
        <v>89</v>
      </c>
      <c r="AV139" s="14" t="s">
        <v>222</v>
      </c>
      <c r="AW139" s="14" t="s">
        <v>36</v>
      </c>
      <c r="AX139" s="14" t="s">
        <v>87</v>
      </c>
      <c r="AY139" s="265" t="s">
        <v>194</v>
      </c>
    </row>
    <row r="140" s="2" customFormat="1" ht="37.8" customHeight="1">
      <c r="A140" s="38"/>
      <c r="B140" s="39"/>
      <c r="C140" s="226" t="s">
        <v>233</v>
      </c>
      <c r="D140" s="226" t="s">
        <v>197</v>
      </c>
      <c r="E140" s="227" t="s">
        <v>325</v>
      </c>
      <c r="F140" s="228" t="s">
        <v>326</v>
      </c>
      <c r="G140" s="229" t="s">
        <v>322</v>
      </c>
      <c r="H140" s="230">
        <v>40.5</v>
      </c>
      <c r="I140" s="231"/>
      <c r="J140" s="232">
        <f>ROUND(I140*H140,2)</f>
        <v>0</v>
      </c>
      <c r="K140" s="228" t="s">
        <v>306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222</v>
      </c>
      <c r="AT140" s="237" t="s">
        <v>197</v>
      </c>
      <c r="AU140" s="237" t="s">
        <v>89</v>
      </c>
      <c r="AY140" s="17" t="s">
        <v>194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87</v>
      </c>
      <c r="BK140" s="238">
        <f>ROUND(I140*H140,2)</f>
        <v>0</v>
      </c>
      <c r="BL140" s="17" t="s">
        <v>222</v>
      </c>
      <c r="BM140" s="237" t="s">
        <v>1801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1802</v>
      </c>
      <c r="G141" s="245"/>
      <c r="H141" s="248">
        <v>40.5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37.8" customHeight="1">
      <c r="A142" s="38"/>
      <c r="B142" s="39"/>
      <c r="C142" s="226" t="s">
        <v>238</v>
      </c>
      <c r="D142" s="226" t="s">
        <v>197</v>
      </c>
      <c r="E142" s="227" t="s">
        <v>1803</v>
      </c>
      <c r="F142" s="228" t="s">
        <v>1804</v>
      </c>
      <c r="G142" s="229" t="s">
        <v>305</v>
      </c>
      <c r="H142" s="230">
        <v>1566.4000000000001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0.00084999999999999995</v>
      </c>
      <c r="R142" s="235">
        <f>Q142*H142</f>
        <v>1.33144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1805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1806</v>
      </c>
      <c r="G143" s="245"/>
      <c r="H143" s="248">
        <v>1566.4000000000001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44.25" customHeight="1">
      <c r="A144" s="38"/>
      <c r="B144" s="39"/>
      <c r="C144" s="226" t="s">
        <v>245</v>
      </c>
      <c r="D144" s="226" t="s">
        <v>197</v>
      </c>
      <c r="E144" s="227" t="s">
        <v>1807</v>
      </c>
      <c r="F144" s="228" t="s">
        <v>1808</v>
      </c>
      <c r="G144" s="229" t="s">
        <v>305</v>
      </c>
      <c r="H144" s="230">
        <v>1566.4000000000001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1809</v>
      </c>
    </row>
    <row r="145" s="2" customFormat="1" ht="62.7" customHeight="1">
      <c r="A145" s="38"/>
      <c r="B145" s="39"/>
      <c r="C145" s="226" t="s">
        <v>250</v>
      </c>
      <c r="D145" s="226" t="s">
        <v>197</v>
      </c>
      <c r="E145" s="227" t="s">
        <v>329</v>
      </c>
      <c r="F145" s="228" t="s">
        <v>330</v>
      </c>
      <c r="G145" s="229" t="s">
        <v>322</v>
      </c>
      <c r="H145" s="230">
        <v>656.85500000000002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222</v>
      </c>
      <c r="AT145" s="237" t="s">
        <v>197</v>
      </c>
      <c r="AU145" s="237" t="s">
        <v>89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1810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1811</v>
      </c>
      <c r="G146" s="245"/>
      <c r="H146" s="248">
        <v>656.85500000000002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87</v>
      </c>
      <c r="AY146" s="254" t="s">
        <v>194</v>
      </c>
    </row>
    <row r="147" s="2" customFormat="1" ht="44.25" customHeight="1">
      <c r="A147" s="38"/>
      <c r="B147" s="39"/>
      <c r="C147" s="226" t="s">
        <v>261</v>
      </c>
      <c r="D147" s="226" t="s">
        <v>197</v>
      </c>
      <c r="E147" s="227" t="s">
        <v>337</v>
      </c>
      <c r="F147" s="228" t="s">
        <v>338</v>
      </c>
      <c r="G147" s="229" t="s">
        <v>339</v>
      </c>
      <c r="H147" s="230">
        <v>1182.3389999999999</v>
      </c>
      <c r="I147" s="231"/>
      <c r="J147" s="232">
        <f>ROUND(I147*H147,2)</f>
        <v>0</v>
      </c>
      <c r="K147" s="228" t="s">
        <v>306</v>
      </c>
      <c r="L147" s="44"/>
      <c r="M147" s="233" t="s">
        <v>1</v>
      </c>
      <c r="N147" s="234" t="s">
        <v>44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222</v>
      </c>
      <c r="AT147" s="237" t="s">
        <v>197</v>
      </c>
      <c r="AU147" s="237" t="s">
        <v>89</v>
      </c>
      <c r="AY147" s="17" t="s">
        <v>194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87</v>
      </c>
      <c r="BK147" s="238">
        <f>ROUND(I147*H147,2)</f>
        <v>0</v>
      </c>
      <c r="BL147" s="17" t="s">
        <v>222</v>
      </c>
      <c r="BM147" s="237" t="s">
        <v>1812</v>
      </c>
    </row>
    <row r="148" s="13" customFormat="1">
      <c r="A148" s="13"/>
      <c r="B148" s="244"/>
      <c r="C148" s="245"/>
      <c r="D148" s="239" t="s">
        <v>219</v>
      </c>
      <c r="E148" s="246" t="s">
        <v>1</v>
      </c>
      <c r="F148" s="247" t="s">
        <v>1813</v>
      </c>
      <c r="G148" s="245"/>
      <c r="H148" s="248">
        <v>1182.3389999999999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219</v>
      </c>
      <c r="AU148" s="254" t="s">
        <v>89</v>
      </c>
      <c r="AV148" s="13" t="s">
        <v>89</v>
      </c>
      <c r="AW148" s="13" t="s">
        <v>36</v>
      </c>
      <c r="AX148" s="13" t="s">
        <v>87</v>
      </c>
      <c r="AY148" s="254" t="s">
        <v>194</v>
      </c>
    </row>
    <row r="149" s="2" customFormat="1" ht="37.8" customHeight="1">
      <c r="A149" s="38"/>
      <c r="B149" s="39"/>
      <c r="C149" s="226" t="s">
        <v>268</v>
      </c>
      <c r="D149" s="226" t="s">
        <v>197</v>
      </c>
      <c r="E149" s="227" t="s">
        <v>342</v>
      </c>
      <c r="F149" s="228" t="s">
        <v>343</v>
      </c>
      <c r="G149" s="229" t="s">
        <v>322</v>
      </c>
      <c r="H149" s="230">
        <v>656.85500000000002</v>
      </c>
      <c r="I149" s="231"/>
      <c r="J149" s="232">
        <f>ROUND(I149*H149,2)</f>
        <v>0</v>
      </c>
      <c r="K149" s="228" t="s">
        <v>306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222</v>
      </c>
      <c r="AT149" s="237" t="s">
        <v>197</v>
      </c>
      <c r="AU149" s="237" t="s">
        <v>89</v>
      </c>
      <c r="AY149" s="17" t="s">
        <v>194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87</v>
      </c>
      <c r="BK149" s="238">
        <f>ROUND(I149*H149,2)</f>
        <v>0</v>
      </c>
      <c r="BL149" s="17" t="s">
        <v>222</v>
      </c>
      <c r="BM149" s="237" t="s">
        <v>1814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1811</v>
      </c>
      <c r="G150" s="245"/>
      <c r="H150" s="248">
        <v>656.85500000000002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87</v>
      </c>
      <c r="AY150" s="254" t="s">
        <v>194</v>
      </c>
    </row>
    <row r="151" s="2" customFormat="1" ht="44.25" customHeight="1">
      <c r="A151" s="38"/>
      <c r="B151" s="39"/>
      <c r="C151" s="226" t="s">
        <v>274</v>
      </c>
      <c r="D151" s="226" t="s">
        <v>197</v>
      </c>
      <c r="E151" s="227" t="s">
        <v>470</v>
      </c>
      <c r="F151" s="228" t="s">
        <v>471</v>
      </c>
      <c r="G151" s="229" t="s">
        <v>322</v>
      </c>
      <c r="H151" s="230">
        <v>15.551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1815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1816</v>
      </c>
      <c r="G152" s="245"/>
      <c r="H152" s="248">
        <v>15.551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2" customFormat="1" ht="44.25" customHeight="1">
      <c r="A153" s="38"/>
      <c r="B153" s="39"/>
      <c r="C153" s="226" t="s">
        <v>215</v>
      </c>
      <c r="D153" s="226" t="s">
        <v>197</v>
      </c>
      <c r="E153" s="227" t="s">
        <v>1817</v>
      </c>
      <c r="F153" s="228" t="s">
        <v>471</v>
      </c>
      <c r="G153" s="229" t="s">
        <v>322</v>
      </c>
      <c r="H153" s="230">
        <v>701.89800000000002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1818</v>
      </c>
    </row>
    <row r="154" s="13" customFormat="1">
      <c r="A154" s="13"/>
      <c r="B154" s="244"/>
      <c r="C154" s="245"/>
      <c r="D154" s="239" t="s">
        <v>219</v>
      </c>
      <c r="E154" s="246" t="s">
        <v>1</v>
      </c>
      <c r="F154" s="247" t="s">
        <v>1819</v>
      </c>
      <c r="G154" s="245"/>
      <c r="H154" s="248">
        <v>161.54300000000001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36</v>
      </c>
      <c r="AX154" s="13" t="s">
        <v>79</v>
      </c>
      <c r="AY154" s="254" t="s">
        <v>194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1820</v>
      </c>
      <c r="G155" s="245"/>
      <c r="H155" s="248">
        <v>540.35500000000002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79</v>
      </c>
      <c r="AY155" s="254" t="s">
        <v>194</v>
      </c>
    </row>
    <row r="156" s="14" customFormat="1">
      <c r="A156" s="14"/>
      <c r="B156" s="255"/>
      <c r="C156" s="256"/>
      <c r="D156" s="239" t="s">
        <v>219</v>
      </c>
      <c r="E156" s="257" t="s">
        <v>1</v>
      </c>
      <c r="F156" s="258" t="s">
        <v>221</v>
      </c>
      <c r="G156" s="256"/>
      <c r="H156" s="259">
        <v>701.89800000000002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219</v>
      </c>
      <c r="AU156" s="265" t="s">
        <v>89</v>
      </c>
      <c r="AV156" s="14" t="s">
        <v>222</v>
      </c>
      <c r="AW156" s="14" t="s">
        <v>36</v>
      </c>
      <c r="AX156" s="14" t="s">
        <v>87</v>
      </c>
      <c r="AY156" s="265" t="s">
        <v>194</v>
      </c>
    </row>
    <row r="157" s="2" customFormat="1" ht="66.75" customHeight="1">
      <c r="A157" s="38"/>
      <c r="B157" s="39"/>
      <c r="C157" s="226" t="s">
        <v>278</v>
      </c>
      <c r="D157" s="226" t="s">
        <v>197</v>
      </c>
      <c r="E157" s="227" t="s">
        <v>474</v>
      </c>
      <c r="F157" s="228" t="s">
        <v>475</v>
      </c>
      <c r="G157" s="229" t="s">
        <v>322</v>
      </c>
      <c r="H157" s="230">
        <v>410.19</v>
      </c>
      <c r="I157" s="231"/>
      <c r="J157" s="232">
        <f>ROUND(I157*H157,2)</f>
        <v>0</v>
      </c>
      <c r="K157" s="228" t="s">
        <v>306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1821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1822</v>
      </c>
      <c r="G158" s="245"/>
      <c r="H158" s="248">
        <v>122.175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79</v>
      </c>
      <c r="AY158" s="254" t="s">
        <v>194</v>
      </c>
    </row>
    <row r="159" s="13" customFormat="1">
      <c r="A159" s="13"/>
      <c r="B159" s="244"/>
      <c r="C159" s="245"/>
      <c r="D159" s="239" t="s">
        <v>219</v>
      </c>
      <c r="E159" s="246" t="s">
        <v>1</v>
      </c>
      <c r="F159" s="247" t="s">
        <v>1823</v>
      </c>
      <c r="G159" s="245"/>
      <c r="H159" s="248">
        <v>454.07999999999998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36</v>
      </c>
      <c r="AX159" s="13" t="s">
        <v>79</v>
      </c>
      <c r="AY159" s="254" t="s">
        <v>194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1824</v>
      </c>
      <c r="G160" s="245"/>
      <c r="H160" s="248">
        <v>-41.335000000000001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79</v>
      </c>
      <c r="AY160" s="254" t="s">
        <v>194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1825</v>
      </c>
      <c r="G161" s="245"/>
      <c r="H161" s="248">
        <v>-71.780000000000001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79</v>
      </c>
      <c r="AY161" s="254" t="s">
        <v>194</v>
      </c>
    </row>
    <row r="162" s="13" customFormat="1">
      <c r="A162" s="13"/>
      <c r="B162" s="244"/>
      <c r="C162" s="245"/>
      <c r="D162" s="239" t="s">
        <v>219</v>
      </c>
      <c r="E162" s="246" t="s">
        <v>1</v>
      </c>
      <c r="F162" s="247" t="s">
        <v>1826</v>
      </c>
      <c r="G162" s="245"/>
      <c r="H162" s="248">
        <v>-52.950000000000003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219</v>
      </c>
      <c r="AU162" s="254" t="s">
        <v>89</v>
      </c>
      <c r="AV162" s="13" t="s">
        <v>89</v>
      </c>
      <c r="AW162" s="13" t="s">
        <v>36</v>
      </c>
      <c r="AX162" s="13" t="s">
        <v>79</v>
      </c>
      <c r="AY162" s="254" t="s">
        <v>194</v>
      </c>
    </row>
    <row r="163" s="14" customFormat="1">
      <c r="A163" s="14"/>
      <c r="B163" s="255"/>
      <c r="C163" s="256"/>
      <c r="D163" s="239" t="s">
        <v>219</v>
      </c>
      <c r="E163" s="257" t="s">
        <v>1</v>
      </c>
      <c r="F163" s="258" t="s">
        <v>221</v>
      </c>
      <c r="G163" s="256"/>
      <c r="H163" s="259">
        <v>410.19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219</v>
      </c>
      <c r="AU163" s="265" t="s">
        <v>89</v>
      </c>
      <c r="AV163" s="14" t="s">
        <v>222</v>
      </c>
      <c r="AW163" s="14" t="s">
        <v>36</v>
      </c>
      <c r="AX163" s="14" t="s">
        <v>87</v>
      </c>
      <c r="AY163" s="265" t="s">
        <v>194</v>
      </c>
    </row>
    <row r="164" s="2" customFormat="1" ht="16.5" customHeight="1">
      <c r="A164" s="38"/>
      <c r="B164" s="39"/>
      <c r="C164" s="279" t="s">
        <v>8</v>
      </c>
      <c r="D164" s="279" t="s">
        <v>353</v>
      </c>
      <c r="E164" s="280" t="s">
        <v>1827</v>
      </c>
      <c r="F164" s="281" t="s">
        <v>1828</v>
      </c>
      <c r="G164" s="282" t="s">
        <v>339</v>
      </c>
      <c r="H164" s="283">
        <v>820.38</v>
      </c>
      <c r="I164" s="284"/>
      <c r="J164" s="285">
        <f>ROUND(I164*H164,2)</f>
        <v>0</v>
      </c>
      <c r="K164" s="281" t="s">
        <v>306</v>
      </c>
      <c r="L164" s="286"/>
      <c r="M164" s="287" t="s">
        <v>1</v>
      </c>
      <c r="N164" s="288" t="s">
        <v>44</v>
      </c>
      <c r="O164" s="91"/>
      <c r="P164" s="235">
        <f>O164*H164</f>
        <v>0</v>
      </c>
      <c r="Q164" s="235">
        <v>1</v>
      </c>
      <c r="R164" s="235">
        <f>Q164*H164</f>
        <v>820.38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245</v>
      </c>
      <c r="AT164" s="237" t="s">
        <v>353</v>
      </c>
      <c r="AU164" s="237" t="s">
        <v>89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1829</v>
      </c>
    </row>
    <row r="165" s="13" customFormat="1">
      <c r="A165" s="13"/>
      <c r="B165" s="244"/>
      <c r="C165" s="245"/>
      <c r="D165" s="239" t="s">
        <v>219</v>
      </c>
      <c r="E165" s="245"/>
      <c r="F165" s="247" t="s">
        <v>1830</v>
      </c>
      <c r="G165" s="245"/>
      <c r="H165" s="248">
        <v>820.38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219</v>
      </c>
      <c r="AU165" s="254" t="s">
        <v>89</v>
      </c>
      <c r="AV165" s="13" t="s">
        <v>89</v>
      </c>
      <c r="AW165" s="13" t="s">
        <v>4</v>
      </c>
      <c r="AX165" s="13" t="s">
        <v>87</v>
      </c>
      <c r="AY165" s="254" t="s">
        <v>194</v>
      </c>
    </row>
    <row r="166" s="12" customFormat="1" ht="22.8" customHeight="1">
      <c r="A166" s="12"/>
      <c r="B166" s="210"/>
      <c r="C166" s="211"/>
      <c r="D166" s="212" t="s">
        <v>78</v>
      </c>
      <c r="E166" s="224" t="s">
        <v>210</v>
      </c>
      <c r="F166" s="224" t="s">
        <v>914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SUM(P167:P168)</f>
        <v>0</v>
      </c>
      <c r="Q166" s="218"/>
      <c r="R166" s="219">
        <f>SUM(R167:R168)</f>
        <v>0</v>
      </c>
      <c r="S166" s="218"/>
      <c r="T166" s="22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87</v>
      </c>
      <c r="AT166" s="222" t="s">
        <v>78</v>
      </c>
      <c r="AU166" s="222" t="s">
        <v>87</v>
      </c>
      <c r="AY166" s="221" t="s">
        <v>194</v>
      </c>
      <c r="BK166" s="223">
        <f>SUM(BK167:BK168)</f>
        <v>0</v>
      </c>
    </row>
    <row r="167" s="2" customFormat="1" ht="24.15" customHeight="1">
      <c r="A167" s="38"/>
      <c r="B167" s="39"/>
      <c r="C167" s="226" t="s">
        <v>369</v>
      </c>
      <c r="D167" s="226" t="s">
        <v>197</v>
      </c>
      <c r="E167" s="227" t="s">
        <v>1831</v>
      </c>
      <c r="F167" s="228" t="s">
        <v>1832</v>
      </c>
      <c r="G167" s="229" t="s">
        <v>315</v>
      </c>
      <c r="H167" s="230">
        <v>365</v>
      </c>
      <c r="I167" s="231"/>
      <c r="J167" s="232">
        <f>ROUND(I167*H167,2)</f>
        <v>0</v>
      </c>
      <c r="K167" s="228" t="s">
        <v>306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222</v>
      </c>
      <c r="AT167" s="237" t="s">
        <v>197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1833</v>
      </c>
    </row>
    <row r="168" s="13" customFormat="1">
      <c r="A168" s="13"/>
      <c r="B168" s="244"/>
      <c r="C168" s="245"/>
      <c r="D168" s="239" t="s">
        <v>219</v>
      </c>
      <c r="E168" s="246" t="s">
        <v>1</v>
      </c>
      <c r="F168" s="247" t="s">
        <v>1834</v>
      </c>
      <c r="G168" s="245"/>
      <c r="H168" s="248">
        <v>365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36</v>
      </c>
      <c r="AX168" s="13" t="s">
        <v>87</v>
      </c>
      <c r="AY168" s="254" t="s">
        <v>194</v>
      </c>
    </row>
    <row r="169" s="12" customFormat="1" ht="22.8" customHeight="1">
      <c r="A169" s="12"/>
      <c r="B169" s="210"/>
      <c r="C169" s="211"/>
      <c r="D169" s="212" t="s">
        <v>78</v>
      </c>
      <c r="E169" s="224" t="s">
        <v>222</v>
      </c>
      <c r="F169" s="224" t="s">
        <v>489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SUM(P170:P180)</f>
        <v>0</v>
      </c>
      <c r="Q169" s="218"/>
      <c r="R169" s="219">
        <f>SUM(R170:R180)</f>
        <v>266.60858036000002</v>
      </c>
      <c r="S169" s="218"/>
      <c r="T169" s="22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87</v>
      </c>
      <c r="AT169" s="222" t="s">
        <v>78</v>
      </c>
      <c r="AU169" s="222" t="s">
        <v>87</v>
      </c>
      <c r="AY169" s="221" t="s">
        <v>194</v>
      </c>
      <c r="BK169" s="223">
        <f>SUM(BK170:BK180)</f>
        <v>0</v>
      </c>
    </row>
    <row r="170" s="2" customFormat="1" ht="33" customHeight="1">
      <c r="A170" s="38"/>
      <c r="B170" s="39"/>
      <c r="C170" s="226" t="s">
        <v>373</v>
      </c>
      <c r="D170" s="226" t="s">
        <v>197</v>
      </c>
      <c r="E170" s="227" t="s">
        <v>1835</v>
      </c>
      <c r="F170" s="228" t="s">
        <v>1836</v>
      </c>
      <c r="G170" s="229" t="s">
        <v>364</v>
      </c>
      <c r="H170" s="230">
        <v>292</v>
      </c>
      <c r="I170" s="231"/>
      <c r="J170" s="232">
        <f>ROUND(I170*H170,2)</f>
        <v>0</v>
      </c>
      <c r="K170" s="228" t="s">
        <v>306</v>
      </c>
      <c r="L170" s="44"/>
      <c r="M170" s="233" t="s">
        <v>1</v>
      </c>
      <c r="N170" s="234" t="s">
        <v>44</v>
      </c>
      <c r="O170" s="91"/>
      <c r="P170" s="235">
        <f>O170*H170</f>
        <v>0</v>
      </c>
      <c r="Q170" s="235">
        <v>0.00165</v>
      </c>
      <c r="R170" s="235">
        <f>Q170*H170</f>
        <v>0.48180000000000001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222</v>
      </c>
      <c r="AT170" s="237" t="s">
        <v>197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1837</v>
      </c>
    </row>
    <row r="171" s="13" customFormat="1">
      <c r="A171" s="13"/>
      <c r="B171" s="244"/>
      <c r="C171" s="245"/>
      <c r="D171" s="239" t="s">
        <v>219</v>
      </c>
      <c r="E171" s="246" t="s">
        <v>1</v>
      </c>
      <c r="F171" s="247" t="s">
        <v>1838</v>
      </c>
      <c r="G171" s="245"/>
      <c r="H171" s="248">
        <v>292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219</v>
      </c>
      <c r="AU171" s="254" t="s">
        <v>89</v>
      </c>
      <c r="AV171" s="13" t="s">
        <v>89</v>
      </c>
      <c r="AW171" s="13" t="s">
        <v>36</v>
      </c>
      <c r="AX171" s="13" t="s">
        <v>87</v>
      </c>
      <c r="AY171" s="254" t="s">
        <v>194</v>
      </c>
    </row>
    <row r="172" s="2" customFormat="1" ht="16.5" customHeight="1">
      <c r="A172" s="38"/>
      <c r="B172" s="39"/>
      <c r="C172" s="279" t="s">
        <v>378</v>
      </c>
      <c r="D172" s="279" t="s">
        <v>353</v>
      </c>
      <c r="E172" s="280" t="s">
        <v>1839</v>
      </c>
      <c r="F172" s="281" t="s">
        <v>1840</v>
      </c>
      <c r="G172" s="282" t="s">
        <v>364</v>
      </c>
      <c r="H172" s="283">
        <v>292</v>
      </c>
      <c r="I172" s="284"/>
      <c r="J172" s="285">
        <f>ROUND(I172*H172,2)</f>
        <v>0</v>
      </c>
      <c r="K172" s="281" t="s">
        <v>306</v>
      </c>
      <c r="L172" s="286"/>
      <c r="M172" s="287" t="s">
        <v>1</v>
      </c>
      <c r="N172" s="288" t="s">
        <v>44</v>
      </c>
      <c r="O172" s="91"/>
      <c r="P172" s="235">
        <f>O172*H172</f>
        <v>0</v>
      </c>
      <c r="Q172" s="235">
        <v>0.02</v>
      </c>
      <c r="R172" s="235">
        <f>Q172*H172</f>
        <v>5.8399999999999999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245</v>
      </c>
      <c r="AT172" s="237" t="s">
        <v>353</v>
      </c>
      <c r="AU172" s="237" t="s">
        <v>89</v>
      </c>
      <c r="AY172" s="17" t="s">
        <v>194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87</v>
      </c>
      <c r="BK172" s="238">
        <f>ROUND(I172*H172,2)</f>
        <v>0</v>
      </c>
      <c r="BL172" s="17" t="s">
        <v>222</v>
      </c>
      <c r="BM172" s="237" t="s">
        <v>1841</v>
      </c>
    </row>
    <row r="173" s="2" customFormat="1" ht="49.05" customHeight="1">
      <c r="A173" s="38"/>
      <c r="B173" s="39"/>
      <c r="C173" s="226" t="s">
        <v>383</v>
      </c>
      <c r="D173" s="226" t="s">
        <v>197</v>
      </c>
      <c r="E173" s="227" t="s">
        <v>1842</v>
      </c>
      <c r="F173" s="228" t="s">
        <v>1843</v>
      </c>
      <c r="G173" s="229" t="s">
        <v>322</v>
      </c>
      <c r="H173" s="230">
        <v>41.335000000000001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2.3010199999999998</v>
      </c>
      <c r="R173" s="235">
        <f>Q173*H173</f>
        <v>95.11266169999999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1844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1845</v>
      </c>
      <c r="G174" s="245"/>
      <c r="H174" s="248">
        <v>9.4120000000000008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79</v>
      </c>
      <c r="AY174" s="254" t="s">
        <v>194</v>
      </c>
    </row>
    <row r="175" s="13" customFormat="1">
      <c r="A175" s="13"/>
      <c r="B175" s="244"/>
      <c r="C175" s="245"/>
      <c r="D175" s="239" t="s">
        <v>219</v>
      </c>
      <c r="E175" s="246" t="s">
        <v>1</v>
      </c>
      <c r="F175" s="247" t="s">
        <v>1846</v>
      </c>
      <c r="G175" s="245"/>
      <c r="H175" s="248">
        <v>31.922999999999998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219</v>
      </c>
      <c r="AU175" s="254" t="s">
        <v>89</v>
      </c>
      <c r="AV175" s="13" t="s">
        <v>89</v>
      </c>
      <c r="AW175" s="13" t="s">
        <v>36</v>
      </c>
      <c r="AX175" s="13" t="s">
        <v>79</v>
      </c>
      <c r="AY175" s="254" t="s">
        <v>194</v>
      </c>
    </row>
    <row r="176" s="14" customFormat="1">
      <c r="A176" s="14"/>
      <c r="B176" s="255"/>
      <c r="C176" s="256"/>
      <c r="D176" s="239" t="s">
        <v>219</v>
      </c>
      <c r="E176" s="257" t="s">
        <v>1</v>
      </c>
      <c r="F176" s="258" t="s">
        <v>221</v>
      </c>
      <c r="G176" s="256"/>
      <c r="H176" s="259">
        <v>41.335000000000001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219</v>
      </c>
      <c r="AU176" s="265" t="s">
        <v>89</v>
      </c>
      <c r="AV176" s="14" t="s">
        <v>222</v>
      </c>
      <c r="AW176" s="14" t="s">
        <v>36</v>
      </c>
      <c r="AX176" s="14" t="s">
        <v>87</v>
      </c>
      <c r="AY176" s="265" t="s">
        <v>194</v>
      </c>
    </row>
    <row r="177" s="2" customFormat="1" ht="44.25" customHeight="1">
      <c r="A177" s="38"/>
      <c r="B177" s="39"/>
      <c r="C177" s="226" t="s">
        <v>389</v>
      </c>
      <c r="D177" s="226" t="s">
        <v>197</v>
      </c>
      <c r="E177" s="227" t="s">
        <v>1847</v>
      </c>
      <c r="F177" s="228" t="s">
        <v>1848</v>
      </c>
      <c r="G177" s="229" t="s">
        <v>322</v>
      </c>
      <c r="H177" s="230">
        <v>71.783000000000001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2.3010199999999998</v>
      </c>
      <c r="R177" s="235">
        <f>Q177*H177</f>
        <v>165.17411866000001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1849</v>
      </c>
    </row>
    <row r="178" s="13" customFormat="1">
      <c r="A178" s="13"/>
      <c r="B178" s="244"/>
      <c r="C178" s="245"/>
      <c r="D178" s="239" t="s">
        <v>219</v>
      </c>
      <c r="E178" s="246" t="s">
        <v>1</v>
      </c>
      <c r="F178" s="247" t="s">
        <v>1850</v>
      </c>
      <c r="G178" s="245"/>
      <c r="H178" s="248">
        <v>16.742999999999999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36</v>
      </c>
      <c r="AX178" s="13" t="s">
        <v>79</v>
      </c>
      <c r="AY178" s="254" t="s">
        <v>194</v>
      </c>
    </row>
    <row r="179" s="13" customFormat="1">
      <c r="A179" s="13"/>
      <c r="B179" s="244"/>
      <c r="C179" s="245"/>
      <c r="D179" s="239" t="s">
        <v>219</v>
      </c>
      <c r="E179" s="246" t="s">
        <v>1</v>
      </c>
      <c r="F179" s="247" t="s">
        <v>1851</v>
      </c>
      <c r="G179" s="245"/>
      <c r="H179" s="248">
        <v>55.039999999999999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219</v>
      </c>
      <c r="AU179" s="254" t="s">
        <v>89</v>
      </c>
      <c r="AV179" s="13" t="s">
        <v>89</v>
      </c>
      <c r="AW179" s="13" t="s">
        <v>36</v>
      </c>
      <c r="AX179" s="13" t="s">
        <v>79</v>
      </c>
      <c r="AY179" s="254" t="s">
        <v>194</v>
      </c>
    </row>
    <row r="180" s="14" customFormat="1">
      <c r="A180" s="14"/>
      <c r="B180" s="255"/>
      <c r="C180" s="256"/>
      <c r="D180" s="239" t="s">
        <v>219</v>
      </c>
      <c r="E180" s="257" t="s">
        <v>1</v>
      </c>
      <c r="F180" s="258" t="s">
        <v>221</v>
      </c>
      <c r="G180" s="256"/>
      <c r="H180" s="259">
        <v>71.783000000000001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219</v>
      </c>
      <c r="AU180" s="265" t="s">
        <v>89</v>
      </c>
      <c r="AV180" s="14" t="s">
        <v>222</v>
      </c>
      <c r="AW180" s="14" t="s">
        <v>36</v>
      </c>
      <c r="AX180" s="14" t="s">
        <v>87</v>
      </c>
      <c r="AY180" s="265" t="s">
        <v>194</v>
      </c>
    </row>
    <row r="181" s="12" customFormat="1" ht="22.8" customHeight="1">
      <c r="A181" s="12"/>
      <c r="B181" s="210"/>
      <c r="C181" s="211"/>
      <c r="D181" s="212" t="s">
        <v>78</v>
      </c>
      <c r="E181" s="224" t="s">
        <v>193</v>
      </c>
      <c r="F181" s="224" t="s">
        <v>377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SUM(P182:P203)</f>
        <v>0</v>
      </c>
      <c r="Q181" s="218"/>
      <c r="R181" s="219">
        <f>SUM(R182:R203)</f>
        <v>785.24214999999992</v>
      </c>
      <c r="S181" s="218"/>
      <c r="T181" s="220">
        <f>SUM(T182:T203)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87</v>
      </c>
      <c r="AT181" s="222" t="s">
        <v>78</v>
      </c>
      <c r="AU181" s="222" t="s">
        <v>87</v>
      </c>
      <c r="AY181" s="221" t="s">
        <v>194</v>
      </c>
      <c r="BK181" s="223">
        <f>SUM(BK182:BK203)</f>
        <v>0</v>
      </c>
    </row>
    <row r="182" s="2" customFormat="1" ht="33" customHeight="1">
      <c r="A182" s="38"/>
      <c r="B182" s="39"/>
      <c r="C182" s="226" t="s">
        <v>7</v>
      </c>
      <c r="D182" s="226" t="s">
        <v>197</v>
      </c>
      <c r="E182" s="227" t="s">
        <v>1124</v>
      </c>
      <c r="F182" s="228" t="s">
        <v>1125</v>
      </c>
      <c r="G182" s="229" t="s">
        <v>305</v>
      </c>
      <c r="H182" s="230">
        <v>603.40499999999997</v>
      </c>
      <c r="I182" s="231"/>
      <c r="J182" s="232">
        <f>ROUND(I182*H182,2)</f>
        <v>0</v>
      </c>
      <c r="K182" s="228" t="s">
        <v>306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0.68999999999999995</v>
      </c>
      <c r="R182" s="235">
        <f>Q182*H182</f>
        <v>416.34944999999993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222</v>
      </c>
      <c r="AT182" s="237" t="s">
        <v>197</v>
      </c>
      <c r="AU182" s="237" t="s">
        <v>89</v>
      </c>
      <c r="AY182" s="17" t="s">
        <v>194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87</v>
      </c>
      <c r="BK182" s="238">
        <f>ROUND(I182*H182,2)</f>
        <v>0</v>
      </c>
      <c r="BL182" s="17" t="s">
        <v>222</v>
      </c>
      <c r="BM182" s="237" t="s">
        <v>1852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1853</v>
      </c>
      <c r="G183" s="245"/>
      <c r="H183" s="248">
        <v>603.40499999999997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87</v>
      </c>
      <c r="AY183" s="254" t="s">
        <v>194</v>
      </c>
    </row>
    <row r="184" s="2" customFormat="1" ht="37.8" customHeight="1">
      <c r="A184" s="38"/>
      <c r="B184" s="39"/>
      <c r="C184" s="226" t="s">
        <v>400</v>
      </c>
      <c r="D184" s="226" t="s">
        <v>197</v>
      </c>
      <c r="E184" s="227" t="s">
        <v>1127</v>
      </c>
      <c r="F184" s="228" t="s">
        <v>1128</v>
      </c>
      <c r="G184" s="229" t="s">
        <v>305</v>
      </c>
      <c r="H184" s="230">
        <v>603.40499999999997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0.216</v>
      </c>
      <c r="R184" s="235">
        <f>Q184*H184</f>
        <v>130.33547999999999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1854</v>
      </c>
    </row>
    <row r="185" s="2" customFormat="1">
      <c r="A185" s="38"/>
      <c r="B185" s="39"/>
      <c r="C185" s="40"/>
      <c r="D185" s="239" t="s">
        <v>204</v>
      </c>
      <c r="E185" s="40"/>
      <c r="F185" s="240" t="s">
        <v>1130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204</v>
      </c>
      <c r="AU185" s="17" t="s">
        <v>89</v>
      </c>
    </row>
    <row r="186" s="13" customFormat="1">
      <c r="A186" s="13"/>
      <c r="B186" s="244"/>
      <c r="C186" s="245"/>
      <c r="D186" s="239" t="s">
        <v>219</v>
      </c>
      <c r="E186" s="246" t="s">
        <v>1</v>
      </c>
      <c r="F186" s="247" t="s">
        <v>1790</v>
      </c>
      <c r="G186" s="245"/>
      <c r="H186" s="248">
        <v>603.40499999999997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219</v>
      </c>
      <c r="AU186" s="254" t="s">
        <v>89</v>
      </c>
      <c r="AV186" s="13" t="s">
        <v>89</v>
      </c>
      <c r="AW186" s="13" t="s">
        <v>36</v>
      </c>
      <c r="AX186" s="13" t="s">
        <v>87</v>
      </c>
      <c r="AY186" s="254" t="s">
        <v>194</v>
      </c>
    </row>
    <row r="187" s="2" customFormat="1" ht="37.8" customHeight="1">
      <c r="A187" s="38"/>
      <c r="B187" s="39"/>
      <c r="C187" s="226" t="s">
        <v>406</v>
      </c>
      <c r="D187" s="226" t="s">
        <v>197</v>
      </c>
      <c r="E187" s="227" t="s">
        <v>1131</v>
      </c>
      <c r="F187" s="228" t="s">
        <v>1132</v>
      </c>
      <c r="G187" s="229" t="s">
        <v>305</v>
      </c>
      <c r="H187" s="230">
        <v>603.40499999999997</v>
      </c>
      <c r="I187" s="231"/>
      <c r="J187" s="232">
        <f>ROUND(I187*H187,2)</f>
        <v>0</v>
      </c>
      <c r="K187" s="228" t="s">
        <v>306</v>
      </c>
      <c r="L187" s="44"/>
      <c r="M187" s="233" t="s">
        <v>1</v>
      </c>
      <c r="N187" s="234" t="s">
        <v>44</v>
      </c>
      <c r="O187" s="91"/>
      <c r="P187" s="235">
        <f>O187*H187</f>
        <v>0</v>
      </c>
      <c r="Q187" s="235">
        <v>0.32400000000000001</v>
      </c>
      <c r="R187" s="235">
        <f>Q187*H187</f>
        <v>195.50322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222</v>
      </c>
      <c r="AT187" s="237" t="s">
        <v>197</v>
      </c>
      <c r="AU187" s="237" t="s">
        <v>89</v>
      </c>
      <c r="AY187" s="17" t="s">
        <v>194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87</v>
      </c>
      <c r="BK187" s="238">
        <f>ROUND(I187*H187,2)</f>
        <v>0</v>
      </c>
      <c r="BL187" s="17" t="s">
        <v>222</v>
      </c>
      <c r="BM187" s="237" t="s">
        <v>1855</v>
      </c>
    </row>
    <row r="188" s="2" customFormat="1">
      <c r="A188" s="38"/>
      <c r="B188" s="39"/>
      <c r="C188" s="40"/>
      <c r="D188" s="239" t="s">
        <v>204</v>
      </c>
      <c r="E188" s="40"/>
      <c r="F188" s="240" t="s">
        <v>1130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204</v>
      </c>
      <c r="AU188" s="17" t="s">
        <v>89</v>
      </c>
    </row>
    <row r="189" s="13" customFormat="1">
      <c r="A189" s="13"/>
      <c r="B189" s="244"/>
      <c r="C189" s="245"/>
      <c r="D189" s="239" t="s">
        <v>219</v>
      </c>
      <c r="E189" s="246" t="s">
        <v>1</v>
      </c>
      <c r="F189" s="247" t="s">
        <v>1790</v>
      </c>
      <c r="G189" s="245"/>
      <c r="H189" s="248">
        <v>603.40499999999997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219</v>
      </c>
      <c r="AU189" s="254" t="s">
        <v>89</v>
      </c>
      <c r="AV189" s="13" t="s">
        <v>89</v>
      </c>
      <c r="AW189" s="13" t="s">
        <v>36</v>
      </c>
      <c r="AX189" s="13" t="s">
        <v>87</v>
      </c>
      <c r="AY189" s="254" t="s">
        <v>194</v>
      </c>
    </row>
    <row r="190" s="2" customFormat="1" ht="66.75" customHeight="1">
      <c r="A190" s="38"/>
      <c r="B190" s="39"/>
      <c r="C190" s="226" t="s">
        <v>411</v>
      </c>
      <c r="D190" s="226" t="s">
        <v>197</v>
      </c>
      <c r="E190" s="227" t="s">
        <v>1134</v>
      </c>
      <c r="F190" s="228" t="s">
        <v>1135</v>
      </c>
      <c r="G190" s="229" t="s">
        <v>305</v>
      </c>
      <c r="H190" s="230">
        <v>1058.5</v>
      </c>
      <c r="I190" s="231"/>
      <c r="J190" s="232">
        <f>ROUND(I190*H190,2)</f>
        <v>0</v>
      </c>
      <c r="K190" s="228" t="s">
        <v>306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222</v>
      </c>
      <c r="AT190" s="237" t="s">
        <v>197</v>
      </c>
      <c r="AU190" s="237" t="s">
        <v>89</v>
      </c>
      <c r="AY190" s="17" t="s">
        <v>194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87</v>
      </c>
      <c r="BK190" s="238">
        <f>ROUND(I190*H190,2)</f>
        <v>0</v>
      </c>
      <c r="BL190" s="17" t="s">
        <v>222</v>
      </c>
      <c r="BM190" s="237" t="s">
        <v>1856</v>
      </c>
    </row>
    <row r="191" s="13" customFormat="1">
      <c r="A191" s="13"/>
      <c r="B191" s="244"/>
      <c r="C191" s="245"/>
      <c r="D191" s="239" t="s">
        <v>219</v>
      </c>
      <c r="E191" s="246" t="s">
        <v>1</v>
      </c>
      <c r="F191" s="247" t="s">
        <v>1857</v>
      </c>
      <c r="G191" s="245"/>
      <c r="H191" s="248">
        <v>1058.5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219</v>
      </c>
      <c r="AU191" s="254" t="s">
        <v>89</v>
      </c>
      <c r="AV191" s="13" t="s">
        <v>89</v>
      </c>
      <c r="AW191" s="13" t="s">
        <v>36</v>
      </c>
      <c r="AX191" s="13" t="s">
        <v>87</v>
      </c>
      <c r="AY191" s="254" t="s">
        <v>194</v>
      </c>
    </row>
    <row r="192" s="2" customFormat="1" ht="16.5" customHeight="1">
      <c r="A192" s="38"/>
      <c r="B192" s="39"/>
      <c r="C192" s="279" t="s">
        <v>416</v>
      </c>
      <c r="D192" s="279" t="s">
        <v>353</v>
      </c>
      <c r="E192" s="280" t="s">
        <v>1138</v>
      </c>
      <c r="F192" s="281" t="s">
        <v>1139</v>
      </c>
      <c r="G192" s="282" t="s">
        <v>339</v>
      </c>
      <c r="H192" s="283">
        <v>30.748999999999999</v>
      </c>
      <c r="I192" s="284"/>
      <c r="J192" s="285">
        <f>ROUND(I192*H192,2)</f>
        <v>0</v>
      </c>
      <c r="K192" s="281" t="s">
        <v>306</v>
      </c>
      <c r="L192" s="286"/>
      <c r="M192" s="287" t="s">
        <v>1</v>
      </c>
      <c r="N192" s="288" t="s">
        <v>44</v>
      </c>
      <c r="O192" s="91"/>
      <c r="P192" s="235">
        <f>O192*H192</f>
        <v>0</v>
      </c>
      <c r="Q192" s="235">
        <v>1</v>
      </c>
      <c r="R192" s="235">
        <f>Q192*H192</f>
        <v>30.748999999999999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245</v>
      </c>
      <c r="AT192" s="237" t="s">
        <v>353</v>
      </c>
      <c r="AU192" s="237" t="s">
        <v>89</v>
      </c>
      <c r="AY192" s="17" t="s">
        <v>194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87</v>
      </c>
      <c r="BK192" s="238">
        <f>ROUND(I192*H192,2)</f>
        <v>0</v>
      </c>
      <c r="BL192" s="17" t="s">
        <v>222</v>
      </c>
      <c r="BM192" s="237" t="s">
        <v>1858</v>
      </c>
    </row>
    <row r="193" s="13" customFormat="1">
      <c r="A193" s="13"/>
      <c r="B193" s="244"/>
      <c r="C193" s="245"/>
      <c r="D193" s="239" t="s">
        <v>219</v>
      </c>
      <c r="E193" s="246" t="s">
        <v>1</v>
      </c>
      <c r="F193" s="247" t="s">
        <v>1859</v>
      </c>
      <c r="G193" s="245"/>
      <c r="H193" s="248">
        <v>30.748999999999999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219</v>
      </c>
      <c r="AU193" s="254" t="s">
        <v>89</v>
      </c>
      <c r="AV193" s="13" t="s">
        <v>89</v>
      </c>
      <c r="AW193" s="13" t="s">
        <v>36</v>
      </c>
      <c r="AX193" s="13" t="s">
        <v>87</v>
      </c>
      <c r="AY193" s="254" t="s">
        <v>194</v>
      </c>
    </row>
    <row r="194" s="2" customFormat="1" ht="21.75" customHeight="1">
      <c r="A194" s="38"/>
      <c r="B194" s="39"/>
      <c r="C194" s="279" t="s">
        <v>423</v>
      </c>
      <c r="D194" s="279" t="s">
        <v>353</v>
      </c>
      <c r="E194" s="280" t="s">
        <v>1142</v>
      </c>
      <c r="F194" s="281" t="s">
        <v>1143</v>
      </c>
      <c r="G194" s="282" t="s">
        <v>339</v>
      </c>
      <c r="H194" s="283">
        <v>12.305</v>
      </c>
      <c r="I194" s="284"/>
      <c r="J194" s="285">
        <f>ROUND(I194*H194,2)</f>
        <v>0</v>
      </c>
      <c r="K194" s="281" t="s">
        <v>306</v>
      </c>
      <c r="L194" s="286"/>
      <c r="M194" s="287" t="s">
        <v>1</v>
      </c>
      <c r="N194" s="288" t="s">
        <v>44</v>
      </c>
      <c r="O194" s="91"/>
      <c r="P194" s="235">
        <f>O194*H194</f>
        <v>0</v>
      </c>
      <c r="Q194" s="235">
        <v>1</v>
      </c>
      <c r="R194" s="235">
        <f>Q194*H194</f>
        <v>12.305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245</v>
      </c>
      <c r="AT194" s="237" t="s">
        <v>353</v>
      </c>
      <c r="AU194" s="237" t="s">
        <v>89</v>
      </c>
      <c r="AY194" s="17" t="s">
        <v>194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87</v>
      </c>
      <c r="BK194" s="238">
        <f>ROUND(I194*H194,2)</f>
        <v>0</v>
      </c>
      <c r="BL194" s="17" t="s">
        <v>222</v>
      </c>
      <c r="BM194" s="237" t="s">
        <v>1860</v>
      </c>
    </row>
    <row r="195" s="2" customFormat="1">
      <c r="A195" s="38"/>
      <c r="B195" s="39"/>
      <c r="C195" s="40"/>
      <c r="D195" s="239" t="s">
        <v>204</v>
      </c>
      <c r="E195" s="40"/>
      <c r="F195" s="240" t="s">
        <v>1145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204</v>
      </c>
      <c r="AU195" s="17" t="s">
        <v>89</v>
      </c>
    </row>
    <row r="196" s="13" customFormat="1">
      <c r="A196" s="13"/>
      <c r="B196" s="244"/>
      <c r="C196" s="245"/>
      <c r="D196" s="239" t="s">
        <v>219</v>
      </c>
      <c r="E196" s="246" t="s">
        <v>1</v>
      </c>
      <c r="F196" s="247" t="s">
        <v>1861</v>
      </c>
      <c r="G196" s="245"/>
      <c r="H196" s="248">
        <v>12.305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219</v>
      </c>
      <c r="AU196" s="254" t="s">
        <v>89</v>
      </c>
      <c r="AV196" s="13" t="s">
        <v>89</v>
      </c>
      <c r="AW196" s="13" t="s">
        <v>36</v>
      </c>
      <c r="AX196" s="13" t="s">
        <v>87</v>
      </c>
      <c r="AY196" s="254" t="s">
        <v>194</v>
      </c>
    </row>
    <row r="197" s="2" customFormat="1" ht="24.15" customHeight="1">
      <c r="A197" s="38"/>
      <c r="B197" s="39"/>
      <c r="C197" s="226" t="s">
        <v>429</v>
      </c>
      <c r="D197" s="226" t="s">
        <v>197</v>
      </c>
      <c r="E197" s="227" t="s">
        <v>1147</v>
      </c>
      <c r="F197" s="228" t="s">
        <v>1148</v>
      </c>
      <c r="G197" s="229" t="s">
        <v>305</v>
      </c>
      <c r="H197" s="230">
        <v>1058.5</v>
      </c>
      <c r="I197" s="231"/>
      <c r="J197" s="232">
        <f>ROUND(I197*H197,2)</f>
        <v>0</v>
      </c>
      <c r="K197" s="228" t="s">
        <v>306</v>
      </c>
      <c r="L197" s="44"/>
      <c r="M197" s="233" t="s">
        <v>1</v>
      </c>
      <c r="N197" s="234" t="s">
        <v>44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222</v>
      </c>
      <c r="AT197" s="237" t="s">
        <v>197</v>
      </c>
      <c r="AU197" s="237" t="s">
        <v>89</v>
      </c>
      <c r="AY197" s="17" t="s">
        <v>194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87</v>
      </c>
      <c r="BK197" s="238">
        <f>ROUND(I197*H197,2)</f>
        <v>0</v>
      </c>
      <c r="BL197" s="17" t="s">
        <v>222</v>
      </c>
      <c r="BM197" s="237" t="s">
        <v>1862</v>
      </c>
    </row>
    <row r="198" s="2" customFormat="1">
      <c r="A198" s="38"/>
      <c r="B198" s="39"/>
      <c r="C198" s="40"/>
      <c r="D198" s="239" t="s">
        <v>204</v>
      </c>
      <c r="E198" s="40"/>
      <c r="F198" s="240" t="s">
        <v>1150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204</v>
      </c>
      <c r="AU198" s="17" t="s">
        <v>89</v>
      </c>
    </row>
    <row r="199" s="2" customFormat="1" ht="24.15" customHeight="1">
      <c r="A199" s="38"/>
      <c r="B199" s="39"/>
      <c r="C199" s="226" t="s">
        <v>434</v>
      </c>
      <c r="D199" s="226" t="s">
        <v>197</v>
      </c>
      <c r="E199" s="227" t="s">
        <v>668</v>
      </c>
      <c r="F199" s="228" t="s">
        <v>669</v>
      </c>
      <c r="G199" s="229" t="s">
        <v>305</v>
      </c>
      <c r="H199" s="230">
        <v>1058.5</v>
      </c>
      <c r="I199" s="231"/>
      <c r="J199" s="232">
        <f>ROUND(I199*H199,2)</f>
        <v>0</v>
      </c>
      <c r="K199" s="228" t="s">
        <v>306</v>
      </c>
      <c r="L199" s="44"/>
      <c r="M199" s="233" t="s">
        <v>1</v>
      </c>
      <c r="N199" s="234" t="s">
        <v>44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222</v>
      </c>
      <c r="AT199" s="237" t="s">
        <v>197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222</v>
      </c>
      <c r="BM199" s="237" t="s">
        <v>1863</v>
      </c>
    </row>
    <row r="200" s="2" customFormat="1">
      <c r="A200" s="38"/>
      <c r="B200" s="39"/>
      <c r="C200" s="40"/>
      <c r="D200" s="239" t="s">
        <v>204</v>
      </c>
      <c r="E200" s="40"/>
      <c r="F200" s="240" t="s">
        <v>671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204</v>
      </c>
      <c r="AU200" s="17" t="s">
        <v>89</v>
      </c>
    </row>
    <row r="201" s="2" customFormat="1" ht="44.25" customHeight="1">
      <c r="A201" s="38"/>
      <c r="B201" s="39"/>
      <c r="C201" s="226" t="s">
        <v>441</v>
      </c>
      <c r="D201" s="226" t="s">
        <v>197</v>
      </c>
      <c r="E201" s="227" t="s">
        <v>673</v>
      </c>
      <c r="F201" s="228" t="s">
        <v>674</v>
      </c>
      <c r="G201" s="229" t="s">
        <v>305</v>
      </c>
      <c r="H201" s="230">
        <v>1058.5</v>
      </c>
      <c r="I201" s="231"/>
      <c r="J201" s="232">
        <f>ROUND(I201*H201,2)</f>
        <v>0</v>
      </c>
      <c r="K201" s="228" t="s">
        <v>306</v>
      </c>
      <c r="L201" s="44"/>
      <c r="M201" s="233" t="s">
        <v>1</v>
      </c>
      <c r="N201" s="234" t="s">
        <v>44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222</v>
      </c>
      <c r="AT201" s="237" t="s">
        <v>197</v>
      </c>
      <c r="AU201" s="237" t="s">
        <v>89</v>
      </c>
      <c r="AY201" s="17" t="s">
        <v>194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87</v>
      </c>
      <c r="BK201" s="238">
        <f>ROUND(I201*H201,2)</f>
        <v>0</v>
      </c>
      <c r="BL201" s="17" t="s">
        <v>222</v>
      </c>
      <c r="BM201" s="237" t="s">
        <v>1864</v>
      </c>
    </row>
    <row r="202" s="13" customFormat="1">
      <c r="A202" s="13"/>
      <c r="B202" s="244"/>
      <c r="C202" s="245"/>
      <c r="D202" s="239" t="s">
        <v>219</v>
      </c>
      <c r="E202" s="246" t="s">
        <v>1</v>
      </c>
      <c r="F202" s="247" t="s">
        <v>1865</v>
      </c>
      <c r="G202" s="245"/>
      <c r="H202" s="248">
        <v>1058.5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219</v>
      </c>
      <c r="AU202" s="254" t="s">
        <v>89</v>
      </c>
      <c r="AV202" s="13" t="s">
        <v>89</v>
      </c>
      <c r="AW202" s="13" t="s">
        <v>36</v>
      </c>
      <c r="AX202" s="13" t="s">
        <v>87</v>
      </c>
      <c r="AY202" s="254" t="s">
        <v>194</v>
      </c>
    </row>
    <row r="203" s="2" customFormat="1" ht="44.25" customHeight="1">
      <c r="A203" s="38"/>
      <c r="B203" s="39"/>
      <c r="C203" s="226" t="s">
        <v>539</v>
      </c>
      <c r="D203" s="226" t="s">
        <v>197</v>
      </c>
      <c r="E203" s="227" t="s">
        <v>1153</v>
      </c>
      <c r="F203" s="228" t="s">
        <v>1154</v>
      </c>
      <c r="G203" s="229" t="s">
        <v>305</v>
      </c>
      <c r="H203" s="230">
        <v>1058.5</v>
      </c>
      <c r="I203" s="231"/>
      <c r="J203" s="232">
        <f>ROUND(I203*H203,2)</f>
        <v>0</v>
      </c>
      <c r="K203" s="228" t="s">
        <v>306</v>
      </c>
      <c r="L203" s="44"/>
      <c r="M203" s="233" t="s">
        <v>1</v>
      </c>
      <c r="N203" s="234" t="s">
        <v>44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222</v>
      </c>
      <c r="AT203" s="237" t="s">
        <v>197</v>
      </c>
      <c r="AU203" s="237" t="s">
        <v>89</v>
      </c>
      <c r="AY203" s="17" t="s">
        <v>194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87</v>
      </c>
      <c r="BK203" s="238">
        <f>ROUND(I203*H203,2)</f>
        <v>0</v>
      </c>
      <c r="BL203" s="17" t="s">
        <v>222</v>
      </c>
      <c r="BM203" s="237" t="s">
        <v>1866</v>
      </c>
    </row>
    <row r="204" s="12" customFormat="1" ht="22.8" customHeight="1">
      <c r="A204" s="12"/>
      <c r="B204" s="210"/>
      <c r="C204" s="211"/>
      <c r="D204" s="212" t="s">
        <v>78</v>
      </c>
      <c r="E204" s="224" t="s">
        <v>245</v>
      </c>
      <c r="F204" s="224" t="s">
        <v>501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SUM(P205:P272)</f>
        <v>0</v>
      </c>
      <c r="Q204" s="218"/>
      <c r="R204" s="219">
        <f>SUM(R205:R272)</f>
        <v>184.11645298999997</v>
      </c>
      <c r="S204" s="218"/>
      <c r="T204" s="220">
        <f>SUM(T205:T272)</f>
        <v>4.3844000000000003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87</v>
      </c>
      <c r="AT204" s="222" t="s">
        <v>78</v>
      </c>
      <c r="AU204" s="222" t="s">
        <v>87</v>
      </c>
      <c r="AY204" s="221" t="s">
        <v>194</v>
      </c>
      <c r="BK204" s="223">
        <f>SUM(BK205:BK272)</f>
        <v>0</v>
      </c>
    </row>
    <row r="205" s="2" customFormat="1" ht="37.8" customHeight="1">
      <c r="A205" s="38"/>
      <c r="B205" s="39"/>
      <c r="C205" s="226" t="s">
        <v>543</v>
      </c>
      <c r="D205" s="226" t="s">
        <v>197</v>
      </c>
      <c r="E205" s="227" t="s">
        <v>1867</v>
      </c>
      <c r="F205" s="228" t="s">
        <v>1868</v>
      </c>
      <c r="G205" s="229" t="s">
        <v>315</v>
      </c>
      <c r="H205" s="230">
        <v>90.5</v>
      </c>
      <c r="I205" s="231"/>
      <c r="J205" s="232">
        <f>ROUND(I205*H205,2)</f>
        <v>0</v>
      </c>
      <c r="K205" s="228" t="s">
        <v>306</v>
      </c>
      <c r="L205" s="44"/>
      <c r="M205" s="233" t="s">
        <v>1</v>
      </c>
      <c r="N205" s="234" t="s">
        <v>44</v>
      </c>
      <c r="O205" s="91"/>
      <c r="P205" s="235">
        <f>O205*H205</f>
        <v>0</v>
      </c>
      <c r="Q205" s="235">
        <v>8.0000000000000007E-05</v>
      </c>
      <c r="R205" s="235">
        <f>Q205*H205</f>
        <v>0.0072400000000000008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222</v>
      </c>
      <c r="AT205" s="237" t="s">
        <v>197</v>
      </c>
      <c r="AU205" s="237" t="s">
        <v>89</v>
      </c>
      <c r="AY205" s="17" t="s">
        <v>194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87</v>
      </c>
      <c r="BK205" s="238">
        <f>ROUND(I205*H205,2)</f>
        <v>0</v>
      </c>
      <c r="BL205" s="17" t="s">
        <v>222</v>
      </c>
      <c r="BM205" s="237" t="s">
        <v>1869</v>
      </c>
    </row>
    <row r="206" s="13" customFormat="1">
      <c r="A206" s="13"/>
      <c r="B206" s="244"/>
      <c r="C206" s="245"/>
      <c r="D206" s="239" t="s">
        <v>219</v>
      </c>
      <c r="E206" s="246" t="s">
        <v>1</v>
      </c>
      <c r="F206" s="247" t="s">
        <v>1870</v>
      </c>
      <c r="G206" s="245"/>
      <c r="H206" s="248">
        <v>90.5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219</v>
      </c>
      <c r="AU206" s="254" t="s">
        <v>89</v>
      </c>
      <c r="AV206" s="13" t="s">
        <v>89</v>
      </c>
      <c r="AW206" s="13" t="s">
        <v>36</v>
      </c>
      <c r="AX206" s="13" t="s">
        <v>87</v>
      </c>
      <c r="AY206" s="254" t="s">
        <v>194</v>
      </c>
    </row>
    <row r="207" s="2" customFormat="1" ht="24.15" customHeight="1">
      <c r="A207" s="38"/>
      <c r="B207" s="39"/>
      <c r="C207" s="279" t="s">
        <v>312</v>
      </c>
      <c r="D207" s="279" t="s">
        <v>353</v>
      </c>
      <c r="E207" s="280" t="s">
        <v>1871</v>
      </c>
      <c r="F207" s="281" t="s">
        <v>1872</v>
      </c>
      <c r="G207" s="282" t="s">
        <v>315</v>
      </c>
      <c r="H207" s="283">
        <v>91.858000000000004</v>
      </c>
      <c r="I207" s="284"/>
      <c r="J207" s="285">
        <f>ROUND(I207*H207,2)</f>
        <v>0</v>
      </c>
      <c r="K207" s="281" t="s">
        <v>306</v>
      </c>
      <c r="L207" s="286"/>
      <c r="M207" s="287" t="s">
        <v>1</v>
      </c>
      <c r="N207" s="288" t="s">
        <v>44</v>
      </c>
      <c r="O207" s="91"/>
      <c r="P207" s="235">
        <f>O207*H207</f>
        <v>0</v>
      </c>
      <c r="Q207" s="235">
        <v>0.10000000000000001</v>
      </c>
      <c r="R207" s="235">
        <f>Q207*H207</f>
        <v>9.1858000000000004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245</v>
      </c>
      <c r="AT207" s="237" t="s">
        <v>353</v>
      </c>
      <c r="AU207" s="237" t="s">
        <v>89</v>
      </c>
      <c r="AY207" s="17" t="s">
        <v>194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87</v>
      </c>
      <c r="BK207" s="238">
        <f>ROUND(I207*H207,2)</f>
        <v>0</v>
      </c>
      <c r="BL207" s="17" t="s">
        <v>222</v>
      </c>
      <c r="BM207" s="237" t="s">
        <v>1873</v>
      </c>
    </row>
    <row r="208" s="13" customFormat="1">
      <c r="A208" s="13"/>
      <c r="B208" s="244"/>
      <c r="C208" s="245"/>
      <c r="D208" s="239" t="s">
        <v>219</v>
      </c>
      <c r="E208" s="245"/>
      <c r="F208" s="247" t="s">
        <v>1874</v>
      </c>
      <c r="G208" s="245"/>
      <c r="H208" s="248">
        <v>91.858000000000004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219</v>
      </c>
      <c r="AU208" s="254" t="s">
        <v>89</v>
      </c>
      <c r="AV208" s="13" t="s">
        <v>89</v>
      </c>
      <c r="AW208" s="13" t="s">
        <v>4</v>
      </c>
      <c r="AX208" s="13" t="s">
        <v>87</v>
      </c>
      <c r="AY208" s="254" t="s">
        <v>194</v>
      </c>
    </row>
    <row r="209" s="2" customFormat="1" ht="37.8" customHeight="1">
      <c r="A209" s="38"/>
      <c r="B209" s="39"/>
      <c r="C209" s="226" t="s">
        <v>690</v>
      </c>
      <c r="D209" s="226" t="s">
        <v>197</v>
      </c>
      <c r="E209" s="227" t="s">
        <v>1875</v>
      </c>
      <c r="F209" s="228" t="s">
        <v>1876</v>
      </c>
      <c r="G209" s="229" t="s">
        <v>315</v>
      </c>
      <c r="H209" s="230">
        <v>256</v>
      </c>
      <c r="I209" s="231"/>
      <c r="J209" s="232">
        <f>ROUND(I209*H209,2)</f>
        <v>0</v>
      </c>
      <c r="K209" s="228" t="s">
        <v>306</v>
      </c>
      <c r="L209" s="44"/>
      <c r="M209" s="233" t="s">
        <v>1</v>
      </c>
      <c r="N209" s="234" t="s">
        <v>44</v>
      </c>
      <c r="O209" s="91"/>
      <c r="P209" s="235">
        <f>O209*H209</f>
        <v>0</v>
      </c>
      <c r="Q209" s="235">
        <v>0.00011</v>
      </c>
      <c r="R209" s="235">
        <f>Q209*H209</f>
        <v>0.028160000000000001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222</v>
      </c>
      <c r="AT209" s="237" t="s">
        <v>197</v>
      </c>
      <c r="AU209" s="237" t="s">
        <v>89</v>
      </c>
      <c r="AY209" s="17" t="s">
        <v>194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87</v>
      </c>
      <c r="BK209" s="238">
        <f>ROUND(I209*H209,2)</f>
        <v>0</v>
      </c>
      <c r="BL209" s="17" t="s">
        <v>222</v>
      </c>
      <c r="BM209" s="237" t="s">
        <v>1877</v>
      </c>
    </row>
    <row r="210" s="13" customFormat="1">
      <c r="A210" s="13"/>
      <c r="B210" s="244"/>
      <c r="C210" s="245"/>
      <c r="D210" s="239" t="s">
        <v>219</v>
      </c>
      <c r="E210" s="246" t="s">
        <v>1</v>
      </c>
      <c r="F210" s="247" t="s">
        <v>1878</v>
      </c>
      <c r="G210" s="245"/>
      <c r="H210" s="248">
        <v>275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219</v>
      </c>
      <c r="AU210" s="254" t="s">
        <v>89</v>
      </c>
      <c r="AV210" s="13" t="s">
        <v>89</v>
      </c>
      <c r="AW210" s="13" t="s">
        <v>36</v>
      </c>
      <c r="AX210" s="13" t="s">
        <v>79</v>
      </c>
      <c r="AY210" s="254" t="s">
        <v>194</v>
      </c>
    </row>
    <row r="211" s="13" customFormat="1">
      <c r="A211" s="13"/>
      <c r="B211" s="244"/>
      <c r="C211" s="245"/>
      <c r="D211" s="239" t="s">
        <v>219</v>
      </c>
      <c r="E211" s="246" t="s">
        <v>1</v>
      </c>
      <c r="F211" s="247" t="s">
        <v>1879</v>
      </c>
      <c r="G211" s="245"/>
      <c r="H211" s="248">
        <v>-19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219</v>
      </c>
      <c r="AU211" s="254" t="s">
        <v>89</v>
      </c>
      <c r="AV211" s="13" t="s">
        <v>89</v>
      </c>
      <c r="AW211" s="13" t="s">
        <v>36</v>
      </c>
      <c r="AX211" s="13" t="s">
        <v>79</v>
      </c>
      <c r="AY211" s="254" t="s">
        <v>194</v>
      </c>
    </row>
    <row r="212" s="14" customFormat="1">
      <c r="A212" s="14"/>
      <c r="B212" s="255"/>
      <c r="C212" s="256"/>
      <c r="D212" s="239" t="s">
        <v>219</v>
      </c>
      <c r="E212" s="257" t="s">
        <v>1</v>
      </c>
      <c r="F212" s="258" t="s">
        <v>221</v>
      </c>
      <c r="G212" s="256"/>
      <c r="H212" s="259">
        <v>256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219</v>
      </c>
      <c r="AU212" s="265" t="s">
        <v>89</v>
      </c>
      <c r="AV212" s="14" t="s">
        <v>222</v>
      </c>
      <c r="AW212" s="14" t="s">
        <v>36</v>
      </c>
      <c r="AX212" s="14" t="s">
        <v>87</v>
      </c>
      <c r="AY212" s="265" t="s">
        <v>194</v>
      </c>
    </row>
    <row r="213" s="2" customFormat="1" ht="24.15" customHeight="1">
      <c r="A213" s="38"/>
      <c r="B213" s="39"/>
      <c r="C213" s="279" t="s">
        <v>696</v>
      </c>
      <c r="D213" s="279" t="s">
        <v>353</v>
      </c>
      <c r="E213" s="280" t="s">
        <v>1880</v>
      </c>
      <c r="F213" s="281" t="s">
        <v>1881</v>
      </c>
      <c r="G213" s="282" t="s">
        <v>315</v>
      </c>
      <c r="H213" s="283">
        <v>259.83999999999997</v>
      </c>
      <c r="I213" s="284"/>
      <c r="J213" s="285">
        <f>ROUND(I213*H213,2)</f>
        <v>0</v>
      </c>
      <c r="K213" s="281" t="s">
        <v>306</v>
      </c>
      <c r="L213" s="286"/>
      <c r="M213" s="287" t="s">
        <v>1</v>
      </c>
      <c r="N213" s="288" t="s">
        <v>44</v>
      </c>
      <c r="O213" s="91"/>
      <c r="P213" s="235">
        <f>O213*H213</f>
        <v>0</v>
      </c>
      <c r="Q213" s="235">
        <v>0.152</v>
      </c>
      <c r="R213" s="235">
        <f>Q213*H213</f>
        <v>39.495679999999993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245</v>
      </c>
      <c r="AT213" s="237" t="s">
        <v>353</v>
      </c>
      <c r="AU213" s="237" t="s">
        <v>89</v>
      </c>
      <c r="AY213" s="17" t="s">
        <v>194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87</v>
      </c>
      <c r="BK213" s="238">
        <f>ROUND(I213*H213,2)</f>
        <v>0</v>
      </c>
      <c r="BL213" s="17" t="s">
        <v>222</v>
      </c>
      <c r="BM213" s="237" t="s">
        <v>1882</v>
      </c>
    </row>
    <row r="214" s="13" customFormat="1">
      <c r="A214" s="13"/>
      <c r="B214" s="244"/>
      <c r="C214" s="245"/>
      <c r="D214" s="239" t="s">
        <v>219</v>
      </c>
      <c r="E214" s="245"/>
      <c r="F214" s="247" t="s">
        <v>1883</v>
      </c>
      <c r="G214" s="245"/>
      <c r="H214" s="248">
        <v>259.83999999999997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219</v>
      </c>
      <c r="AU214" s="254" t="s">
        <v>89</v>
      </c>
      <c r="AV214" s="13" t="s">
        <v>89</v>
      </c>
      <c r="AW214" s="13" t="s">
        <v>4</v>
      </c>
      <c r="AX214" s="13" t="s">
        <v>87</v>
      </c>
      <c r="AY214" s="254" t="s">
        <v>194</v>
      </c>
    </row>
    <row r="215" s="2" customFormat="1" ht="37.8" customHeight="1">
      <c r="A215" s="38"/>
      <c r="B215" s="39"/>
      <c r="C215" s="226" t="s">
        <v>701</v>
      </c>
      <c r="D215" s="226" t="s">
        <v>197</v>
      </c>
      <c r="E215" s="227" t="s">
        <v>1884</v>
      </c>
      <c r="F215" s="228" t="s">
        <v>1885</v>
      </c>
      <c r="G215" s="229" t="s">
        <v>364</v>
      </c>
      <c r="H215" s="230">
        <v>1</v>
      </c>
      <c r="I215" s="231"/>
      <c r="J215" s="232">
        <f>ROUND(I215*H215,2)</f>
        <v>0</v>
      </c>
      <c r="K215" s="228" t="s">
        <v>306</v>
      </c>
      <c r="L215" s="44"/>
      <c r="M215" s="233" t="s">
        <v>1</v>
      </c>
      <c r="N215" s="234" t="s">
        <v>44</v>
      </c>
      <c r="O215" s="91"/>
      <c r="P215" s="235">
        <f>O215*H215</f>
        <v>0</v>
      </c>
      <c r="Q215" s="235">
        <v>0.00016000000000000001</v>
      </c>
      <c r="R215" s="235">
        <f>Q215*H215</f>
        <v>0.00016000000000000001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222</v>
      </c>
      <c r="AT215" s="237" t="s">
        <v>197</v>
      </c>
      <c r="AU215" s="237" t="s">
        <v>89</v>
      </c>
      <c r="AY215" s="17" t="s">
        <v>194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87</v>
      </c>
      <c r="BK215" s="238">
        <f>ROUND(I215*H215,2)</f>
        <v>0</v>
      </c>
      <c r="BL215" s="17" t="s">
        <v>222</v>
      </c>
      <c r="BM215" s="237" t="s">
        <v>1886</v>
      </c>
    </row>
    <row r="216" s="2" customFormat="1" ht="37.8" customHeight="1">
      <c r="A216" s="38"/>
      <c r="B216" s="39"/>
      <c r="C216" s="279" t="s">
        <v>706</v>
      </c>
      <c r="D216" s="279" t="s">
        <v>353</v>
      </c>
      <c r="E216" s="280" t="s">
        <v>1887</v>
      </c>
      <c r="F216" s="281" t="s">
        <v>1888</v>
      </c>
      <c r="G216" s="282" t="s">
        <v>364</v>
      </c>
      <c r="H216" s="283">
        <v>1.0149999999999999</v>
      </c>
      <c r="I216" s="284"/>
      <c r="J216" s="285">
        <f>ROUND(I216*H216,2)</f>
        <v>0</v>
      </c>
      <c r="K216" s="281" t="s">
        <v>306</v>
      </c>
      <c r="L216" s="286"/>
      <c r="M216" s="287" t="s">
        <v>1</v>
      </c>
      <c r="N216" s="288" t="s">
        <v>44</v>
      </c>
      <c r="O216" s="91"/>
      <c r="P216" s="235">
        <f>O216*H216</f>
        <v>0</v>
      </c>
      <c r="Q216" s="235">
        <v>0.085999999999999993</v>
      </c>
      <c r="R216" s="235">
        <f>Q216*H216</f>
        <v>0.087289999999999979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245</v>
      </c>
      <c r="AT216" s="237" t="s">
        <v>353</v>
      </c>
      <c r="AU216" s="237" t="s">
        <v>89</v>
      </c>
      <c r="AY216" s="17" t="s">
        <v>194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87</v>
      </c>
      <c r="BK216" s="238">
        <f>ROUND(I216*H216,2)</f>
        <v>0</v>
      </c>
      <c r="BL216" s="17" t="s">
        <v>222</v>
      </c>
      <c r="BM216" s="237" t="s">
        <v>1889</v>
      </c>
    </row>
    <row r="217" s="13" customFormat="1">
      <c r="A217" s="13"/>
      <c r="B217" s="244"/>
      <c r="C217" s="245"/>
      <c r="D217" s="239" t="s">
        <v>219</v>
      </c>
      <c r="E217" s="245"/>
      <c r="F217" s="247" t="s">
        <v>1890</v>
      </c>
      <c r="G217" s="245"/>
      <c r="H217" s="248">
        <v>1.0149999999999999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219</v>
      </c>
      <c r="AU217" s="254" t="s">
        <v>89</v>
      </c>
      <c r="AV217" s="13" t="s">
        <v>89</v>
      </c>
      <c r="AW217" s="13" t="s">
        <v>4</v>
      </c>
      <c r="AX217" s="13" t="s">
        <v>87</v>
      </c>
      <c r="AY217" s="254" t="s">
        <v>194</v>
      </c>
    </row>
    <row r="218" s="2" customFormat="1" ht="37.8" customHeight="1">
      <c r="A218" s="38"/>
      <c r="B218" s="39"/>
      <c r="C218" s="226" t="s">
        <v>708</v>
      </c>
      <c r="D218" s="226" t="s">
        <v>197</v>
      </c>
      <c r="E218" s="227" t="s">
        <v>1891</v>
      </c>
      <c r="F218" s="228" t="s">
        <v>1892</v>
      </c>
      <c r="G218" s="229" t="s">
        <v>364</v>
      </c>
      <c r="H218" s="230">
        <v>7</v>
      </c>
      <c r="I218" s="231"/>
      <c r="J218" s="232">
        <f>ROUND(I218*H218,2)</f>
        <v>0</v>
      </c>
      <c r="K218" s="228" t="s">
        <v>306</v>
      </c>
      <c r="L218" s="44"/>
      <c r="M218" s="233" t="s">
        <v>1</v>
      </c>
      <c r="N218" s="234" t="s">
        <v>44</v>
      </c>
      <c r="O218" s="91"/>
      <c r="P218" s="235">
        <f>O218*H218</f>
        <v>0</v>
      </c>
      <c r="Q218" s="235">
        <v>9.0000000000000006E-05</v>
      </c>
      <c r="R218" s="235">
        <f>Q218*H218</f>
        <v>0.00063000000000000003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222</v>
      </c>
      <c r="AT218" s="237" t="s">
        <v>197</v>
      </c>
      <c r="AU218" s="237" t="s">
        <v>89</v>
      </c>
      <c r="AY218" s="17" t="s">
        <v>194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87</v>
      </c>
      <c r="BK218" s="238">
        <f>ROUND(I218*H218,2)</f>
        <v>0</v>
      </c>
      <c r="BL218" s="17" t="s">
        <v>222</v>
      </c>
      <c r="BM218" s="237" t="s">
        <v>1893</v>
      </c>
    </row>
    <row r="219" s="13" customFormat="1">
      <c r="A219" s="13"/>
      <c r="B219" s="244"/>
      <c r="C219" s="245"/>
      <c r="D219" s="239" t="s">
        <v>219</v>
      </c>
      <c r="E219" s="246" t="s">
        <v>1</v>
      </c>
      <c r="F219" s="247" t="s">
        <v>1894</v>
      </c>
      <c r="G219" s="245"/>
      <c r="H219" s="248">
        <v>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219</v>
      </c>
      <c r="AU219" s="254" t="s">
        <v>89</v>
      </c>
      <c r="AV219" s="13" t="s">
        <v>89</v>
      </c>
      <c r="AW219" s="13" t="s">
        <v>36</v>
      </c>
      <c r="AX219" s="13" t="s">
        <v>79</v>
      </c>
      <c r="AY219" s="254" t="s">
        <v>194</v>
      </c>
    </row>
    <row r="220" s="13" customFormat="1">
      <c r="A220" s="13"/>
      <c r="B220" s="244"/>
      <c r="C220" s="245"/>
      <c r="D220" s="239" t="s">
        <v>219</v>
      </c>
      <c r="E220" s="246" t="s">
        <v>1</v>
      </c>
      <c r="F220" s="247" t="s">
        <v>1895</v>
      </c>
      <c r="G220" s="245"/>
      <c r="H220" s="248">
        <v>3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219</v>
      </c>
      <c r="AU220" s="254" t="s">
        <v>89</v>
      </c>
      <c r="AV220" s="13" t="s">
        <v>89</v>
      </c>
      <c r="AW220" s="13" t="s">
        <v>36</v>
      </c>
      <c r="AX220" s="13" t="s">
        <v>79</v>
      </c>
      <c r="AY220" s="254" t="s">
        <v>194</v>
      </c>
    </row>
    <row r="221" s="14" customFormat="1">
      <c r="A221" s="14"/>
      <c r="B221" s="255"/>
      <c r="C221" s="256"/>
      <c r="D221" s="239" t="s">
        <v>219</v>
      </c>
      <c r="E221" s="257" t="s">
        <v>1</v>
      </c>
      <c r="F221" s="258" t="s">
        <v>221</v>
      </c>
      <c r="G221" s="256"/>
      <c r="H221" s="259">
        <v>7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219</v>
      </c>
      <c r="AU221" s="265" t="s">
        <v>89</v>
      </c>
      <c r="AV221" s="14" t="s">
        <v>222</v>
      </c>
      <c r="AW221" s="14" t="s">
        <v>36</v>
      </c>
      <c r="AX221" s="14" t="s">
        <v>87</v>
      </c>
      <c r="AY221" s="265" t="s">
        <v>194</v>
      </c>
    </row>
    <row r="222" s="2" customFormat="1" ht="33" customHeight="1">
      <c r="A222" s="38"/>
      <c r="B222" s="39"/>
      <c r="C222" s="279" t="s">
        <v>715</v>
      </c>
      <c r="D222" s="279" t="s">
        <v>353</v>
      </c>
      <c r="E222" s="280" t="s">
        <v>1896</v>
      </c>
      <c r="F222" s="281" t="s">
        <v>1897</v>
      </c>
      <c r="G222" s="282" t="s">
        <v>364</v>
      </c>
      <c r="H222" s="283">
        <v>7.1050000000000004</v>
      </c>
      <c r="I222" s="284"/>
      <c r="J222" s="285">
        <f>ROUND(I222*H222,2)</f>
        <v>0</v>
      </c>
      <c r="K222" s="281" t="s">
        <v>306</v>
      </c>
      <c r="L222" s="286"/>
      <c r="M222" s="287" t="s">
        <v>1</v>
      </c>
      <c r="N222" s="288" t="s">
        <v>44</v>
      </c>
      <c r="O222" s="91"/>
      <c r="P222" s="235">
        <f>O222*H222</f>
        <v>0</v>
      </c>
      <c r="Q222" s="235">
        <v>0.044999999999999998</v>
      </c>
      <c r="R222" s="235">
        <f>Q222*H222</f>
        <v>0.31972499999999998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245</v>
      </c>
      <c r="AT222" s="237" t="s">
        <v>353</v>
      </c>
      <c r="AU222" s="237" t="s">
        <v>89</v>
      </c>
      <c r="AY222" s="17" t="s">
        <v>194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87</v>
      </c>
      <c r="BK222" s="238">
        <f>ROUND(I222*H222,2)</f>
        <v>0</v>
      </c>
      <c r="BL222" s="17" t="s">
        <v>222</v>
      </c>
      <c r="BM222" s="237" t="s">
        <v>1898</v>
      </c>
    </row>
    <row r="223" s="13" customFormat="1">
      <c r="A223" s="13"/>
      <c r="B223" s="244"/>
      <c r="C223" s="245"/>
      <c r="D223" s="239" t="s">
        <v>219</v>
      </c>
      <c r="E223" s="245"/>
      <c r="F223" s="247" t="s">
        <v>1899</v>
      </c>
      <c r="G223" s="245"/>
      <c r="H223" s="248">
        <v>7.1050000000000004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219</v>
      </c>
      <c r="AU223" s="254" t="s">
        <v>89</v>
      </c>
      <c r="AV223" s="13" t="s">
        <v>89</v>
      </c>
      <c r="AW223" s="13" t="s">
        <v>4</v>
      </c>
      <c r="AX223" s="13" t="s">
        <v>87</v>
      </c>
      <c r="AY223" s="254" t="s">
        <v>194</v>
      </c>
    </row>
    <row r="224" s="2" customFormat="1" ht="37.8" customHeight="1">
      <c r="A224" s="38"/>
      <c r="B224" s="39"/>
      <c r="C224" s="226" t="s">
        <v>720</v>
      </c>
      <c r="D224" s="226" t="s">
        <v>197</v>
      </c>
      <c r="E224" s="227" t="s">
        <v>1900</v>
      </c>
      <c r="F224" s="228" t="s">
        <v>1901</v>
      </c>
      <c r="G224" s="229" t="s">
        <v>364</v>
      </c>
      <c r="H224" s="230">
        <v>19</v>
      </c>
      <c r="I224" s="231"/>
      <c r="J224" s="232">
        <f>ROUND(I224*H224,2)</f>
        <v>0</v>
      </c>
      <c r="K224" s="228" t="s">
        <v>306</v>
      </c>
      <c r="L224" s="44"/>
      <c r="M224" s="233" t="s">
        <v>1</v>
      </c>
      <c r="N224" s="234" t="s">
        <v>44</v>
      </c>
      <c r="O224" s="91"/>
      <c r="P224" s="235">
        <f>O224*H224</f>
        <v>0</v>
      </c>
      <c r="Q224" s="235">
        <v>0.00017000000000000001</v>
      </c>
      <c r="R224" s="235">
        <f>Q224*H224</f>
        <v>0.0032300000000000002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222</v>
      </c>
      <c r="AT224" s="237" t="s">
        <v>197</v>
      </c>
      <c r="AU224" s="237" t="s">
        <v>89</v>
      </c>
      <c r="AY224" s="17" t="s">
        <v>194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87</v>
      </c>
      <c r="BK224" s="238">
        <f>ROUND(I224*H224,2)</f>
        <v>0</v>
      </c>
      <c r="BL224" s="17" t="s">
        <v>222</v>
      </c>
      <c r="BM224" s="237" t="s">
        <v>1902</v>
      </c>
    </row>
    <row r="225" s="13" customFormat="1">
      <c r="A225" s="13"/>
      <c r="B225" s="244"/>
      <c r="C225" s="245"/>
      <c r="D225" s="239" t="s">
        <v>219</v>
      </c>
      <c r="E225" s="246" t="s">
        <v>1</v>
      </c>
      <c r="F225" s="247" t="s">
        <v>1903</v>
      </c>
      <c r="G225" s="245"/>
      <c r="H225" s="248">
        <v>4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219</v>
      </c>
      <c r="AU225" s="254" t="s">
        <v>89</v>
      </c>
      <c r="AV225" s="13" t="s">
        <v>89</v>
      </c>
      <c r="AW225" s="13" t="s">
        <v>36</v>
      </c>
      <c r="AX225" s="13" t="s">
        <v>79</v>
      </c>
      <c r="AY225" s="254" t="s">
        <v>194</v>
      </c>
    </row>
    <row r="226" s="13" customFormat="1">
      <c r="A226" s="13"/>
      <c r="B226" s="244"/>
      <c r="C226" s="245"/>
      <c r="D226" s="239" t="s">
        <v>219</v>
      </c>
      <c r="E226" s="246" t="s">
        <v>1</v>
      </c>
      <c r="F226" s="247" t="s">
        <v>1904</v>
      </c>
      <c r="G226" s="245"/>
      <c r="H226" s="248">
        <v>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219</v>
      </c>
      <c r="AU226" s="254" t="s">
        <v>89</v>
      </c>
      <c r="AV226" s="13" t="s">
        <v>89</v>
      </c>
      <c r="AW226" s="13" t="s">
        <v>36</v>
      </c>
      <c r="AX226" s="13" t="s">
        <v>79</v>
      </c>
      <c r="AY226" s="254" t="s">
        <v>194</v>
      </c>
    </row>
    <row r="227" s="13" customFormat="1">
      <c r="A227" s="13"/>
      <c r="B227" s="244"/>
      <c r="C227" s="245"/>
      <c r="D227" s="239" t="s">
        <v>219</v>
      </c>
      <c r="E227" s="246" t="s">
        <v>1</v>
      </c>
      <c r="F227" s="247" t="s">
        <v>1905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219</v>
      </c>
      <c r="AU227" s="254" t="s">
        <v>89</v>
      </c>
      <c r="AV227" s="13" t="s">
        <v>89</v>
      </c>
      <c r="AW227" s="13" t="s">
        <v>36</v>
      </c>
      <c r="AX227" s="13" t="s">
        <v>79</v>
      </c>
      <c r="AY227" s="254" t="s">
        <v>194</v>
      </c>
    </row>
    <row r="228" s="13" customFormat="1">
      <c r="A228" s="13"/>
      <c r="B228" s="244"/>
      <c r="C228" s="245"/>
      <c r="D228" s="239" t="s">
        <v>219</v>
      </c>
      <c r="E228" s="246" t="s">
        <v>1</v>
      </c>
      <c r="F228" s="247" t="s">
        <v>1906</v>
      </c>
      <c r="G228" s="245"/>
      <c r="H228" s="248">
        <v>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219</v>
      </c>
      <c r="AU228" s="254" t="s">
        <v>89</v>
      </c>
      <c r="AV228" s="13" t="s">
        <v>89</v>
      </c>
      <c r="AW228" s="13" t="s">
        <v>36</v>
      </c>
      <c r="AX228" s="13" t="s">
        <v>79</v>
      </c>
      <c r="AY228" s="254" t="s">
        <v>194</v>
      </c>
    </row>
    <row r="229" s="14" customFormat="1">
      <c r="A229" s="14"/>
      <c r="B229" s="255"/>
      <c r="C229" s="256"/>
      <c r="D229" s="239" t="s">
        <v>219</v>
      </c>
      <c r="E229" s="257" t="s">
        <v>1</v>
      </c>
      <c r="F229" s="258" t="s">
        <v>221</v>
      </c>
      <c r="G229" s="256"/>
      <c r="H229" s="259">
        <v>19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219</v>
      </c>
      <c r="AU229" s="265" t="s">
        <v>89</v>
      </c>
      <c r="AV229" s="14" t="s">
        <v>222</v>
      </c>
      <c r="AW229" s="14" t="s">
        <v>36</v>
      </c>
      <c r="AX229" s="14" t="s">
        <v>87</v>
      </c>
      <c r="AY229" s="265" t="s">
        <v>194</v>
      </c>
    </row>
    <row r="230" s="2" customFormat="1" ht="33" customHeight="1">
      <c r="A230" s="38"/>
      <c r="B230" s="39"/>
      <c r="C230" s="279" t="s">
        <v>725</v>
      </c>
      <c r="D230" s="279" t="s">
        <v>353</v>
      </c>
      <c r="E230" s="280" t="s">
        <v>1907</v>
      </c>
      <c r="F230" s="281" t="s">
        <v>1908</v>
      </c>
      <c r="G230" s="282" t="s">
        <v>364</v>
      </c>
      <c r="H230" s="283">
        <v>1.0149999999999999</v>
      </c>
      <c r="I230" s="284"/>
      <c r="J230" s="285">
        <f>ROUND(I230*H230,2)</f>
        <v>0</v>
      </c>
      <c r="K230" s="281" t="s">
        <v>306</v>
      </c>
      <c r="L230" s="286"/>
      <c r="M230" s="287" t="s">
        <v>1</v>
      </c>
      <c r="N230" s="288" t="s">
        <v>44</v>
      </c>
      <c r="O230" s="91"/>
      <c r="P230" s="235">
        <f>O230*H230</f>
        <v>0</v>
      </c>
      <c r="Q230" s="235">
        <v>0.14499999999999999</v>
      </c>
      <c r="R230" s="235">
        <f>Q230*H230</f>
        <v>0.14717499999999997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245</v>
      </c>
      <c r="AT230" s="237" t="s">
        <v>353</v>
      </c>
      <c r="AU230" s="237" t="s">
        <v>89</v>
      </c>
      <c r="AY230" s="17" t="s">
        <v>194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87</v>
      </c>
      <c r="BK230" s="238">
        <f>ROUND(I230*H230,2)</f>
        <v>0</v>
      </c>
      <c r="BL230" s="17" t="s">
        <v>222</v>
      </c>
      <c r="BM230" s="237" t="s">
        <v>1909</v>
      </c>
    </row>
    <row r="231" s="13" customFormat="1">
      <c r="A231" s="13"/>
      <c r="B231" s="244"/>
      <c r="C231" s="245"/>
      <c r="D231" s="239" t="s">
        <v>219</v>
      </c>
      <c r="E231" s="245"/>
      <c r="F231" s="247" t="s">
        <v>1890</v>
      </c>
      <c r="G231" s="245"/>
      <c r="H231" s="248">
        <v>1.0149999999999999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219</v>
      </c>
      <c r="AU231" s="254" t="s">
        <v>89</v>
      </c>
      <c r="AV231" s="13" t="s">
        <v>89</v>
      </c>
      <c r="AW231" s="13" t="s">
        <v>4</v>
      </c>
      <c r="AX231" s="13" t="s">
        <v>87</v>
      </c>
      <c r="AY231" s="254" t="s">
        <v>194</v>
      </c>
    </row>
    <row r="232" s="2" customFormat="1" ht="33" customHeight="1">
      <c r="A232" s="38"/>
      <c r="B232" s="39"/>
      <c r="C232" s="279" t="s">
        <v>729</v>
      </c>
      <c r="D232" s="279" t="s">
        <v>353</v>
      </c>
      <c r="E232" s="280" t="s">
        <v>1910</v>
      </c>
      <c r="F232" s="281" t="s">
        <v>1908</v>
      </c>
      <c r="G232" s="282" t="s">
        <v>364</v>
      </c>
      <c r="H232" s="283">
        <v>4.0599999999999996</v>
      </c>
      <c r="I232" s="284"/>
      <c r="J232" s="285">
        <f>ROUND(I232*H232,2)</f>
        <v>0</v>
      </c>
      <c r="K232" s="281" t="s">
        <v>1</v>
      </c>
      <c r="L232" s="286"/>
      <c r="M232" s="287" t="s">
        <v>1</v>
      </c>
      <c r="N232" s="288" t="s">
        <v>44</v>
      </c>
      <c r="O232" s="91"/>
      <c r="P232" s="235">
        <f>O232*H232</f>
        <v>0</v>
      </c>
      <c r="Q232" s="235">
        <v>0.14499999999999999</v>
      </c>
      <c r="R232" s="235">
        <f>Q232*H232</f>
        <v>0.58869999999999989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245</v>
      </c>
      <c r="AT232" s="237" t="s">
        <v>353</v>
      </c>
      <c r="AU232" s="237" t="s">
        <v>89</v>
      </c>
      <c r="AY232" s="17" t="s">
        <v>194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87</v>
      </c>
      <c r="BK232" s="238">
        <f>ROUND(I232*H232,2)</f>
        <v>0</v>
      </c>
      <c r="BL232" s="17" t="s">
        <v>222</v>
      </c>
      <c r="BM232" s="237" t="s">
        <v>1911</v>
      </c>
    </row>
    <row r="233" s="13" customFormat="1">
      <c r="A233" s="13"/>
      <c r="B233" s="244"/>
      <c r="C233" s="245"/>
      <c r="D233" s="239" t="s">
        <v>219</v>
      </c>
      <c r="E233" s="246" t="s">
        <v>1</v>
      </c>
      <c r="F233" s="247" t="s">
        <v>222</v>
      </c>
      <c r="G233" s="245"/>
      <c r="H233" s="248">
        <v>4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219</v>
      </c>
      <c r="AU233" s="254" t="s">
        <v>89</v>
      </c>
      <c r="AV233" s="13" t="s">
        <v>89</v>
      </c>
      <c r="AW233" s="13" t="s">
        <v>36</v>
      </c>
      <c r="AX233" s="13" t="s">
        <v>87</v>
      </c>
      <c r="AY233" s="254" t="s">
        <v>194</v>
      </c>
    </row>
    <row r="234" s="13" customFormat="1">
      <c r="A234" s="13"/>
      <c r="B234" s="244"/>
      <c r="C234" s="245"/>
      <c r="D234" s="239" t="s">
        <v>219</v>
      </c>
      <c r="E234" s="245"/>
      <c r="F234" s="247" t="s">
        <v>1912</v>
      </c>
      <c r="G234" s="245"/>
      <c r="H234" s="248">
        <v>4.0599999999999996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219</v>
      </c>
      <c r="AU234" s="254" t="s">
        <v>89</v>
      </c>
      <c r="AV234" s="13" t="s">
        <v>89</v>
      </c>
      <c r="AW234" s="13" t="s">
        <v>4</v>
      </c>
      <c r="AX234" s="13" t="s">
        <v>87</v>
      </c>
      <c r="AY234" s="254" t="s">
        <v>194</v>
      </c>
    </row>
    <row r="235" s="2" customFormat="1" ht="33" customHeight="1">
      <c r="A235" s="38"/>
      <c r="B235" s="39"/>
      <c r="C235" s="279" t="s">
        <v>732</v>
      </c>
      <c r="D235" s="279" t="s">
        <v>353</v>
      </c>
      <c r="E235" s="280" t="s">
        <v>1913</v>
      </c>
      <c r="F235" s="281" t="s">
        <v>1908</v>
      </c>
      <c r="G235" s="282" t="s">
        <v>364</v>
      </c>
      <c r="H235" s="283">
        <v>14.210000000000001</v>
      </c>
      <c r="I235" s="284"/>
      <c r="J235" s="285">
        <f>ROUND(I235*H235,2)</f>
        <v>0</v>
      </c>
      <c r="K235" s="281" t="s">
        <v>1</v>
      </c>
      <c r="L235" s="286"/>
      <c r="M235" s="287" t="s">
        <v>1</v>
      </c>
      <c r="N235" s="288" t="s">
        <v>44</v>
      </c>
      <c r="O235" s="91"/>
      <c r="P235" s="235">
        <f>O235*H235</f>
        <v>0</v>
      </c>
      <c r="Q235" s="235">
        <v>0.14499999999999999</v>
      </c>
      <c r="R235" s="235">
        <f>Q235*H235</f>
        <v>2.0604499999999999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245</v>
      </c>
      <c r="AT235" s="237" t="s">
        <v>353</v>
      </c>
      <c r="AU235" s="237" t="s">
        <v>89</v>
      </c>
      <c r="AY235" s="17" t="s">
        <v>194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87</v>
      </c>
      <c r="BK235" s="238">
        <f>ROUND(I235*H235,2)</f>
        <v>0</v>
      </c>
      <c r="BL235" s="17" t="s">
        <v>222</v>
      </c>
      <c r="BM235" s="237" t="s">
        <v>1914</v>
      </c>
    </row>
    <row r="236" s="13" customFormat="1">
      <c r="A236" s="13"/>
      <c r="B236" s="244"/>
      <c r="C236" s="245"/>
      <c r="D236" s="239" t="s">
        <v>219</v>
      </c>
      <c r="E236" s="246" t="s">
        <v>1</v>
      </c>
      <c r="F236" s="247" t="s">
        <v>1915</v>
      </c>
      <c r="G236" s="245"/>
      <c r="H236" s="248">
        <v>14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219</v>
      </c>
      <c r="AU236" s="254" t="s">
        <v>89</v>
      </c>
      <c r="AV236" s="13" t="s">
        <v>89</v>
      </c>
      <c r="AW236" s="13" t="s">
        <v>36</v>
      </c>
      <c r="AX236" s="13" t="s">
        <v>87</v>
      </c>
      <c r="AY236" s="254" t="s">
        <v>194</v>
      </c>
    </row>
    <row r="237" s="13" customFormat="1">
      <c r="A237" s="13"/>
      <c r="B237" s="244"/>
      <c r="C237" s="245"/>
      <c r="D237" s="239" t="s">
        <v>219</v>
      </c>
      <c r="E237" s="245"/>
      <c r="F237" s="247" t="s">
        <v>1916</v>
      </c>
      <c r="G237" s="245"/>
      <c r="H237" s="248">
        <v>14.210000000000001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219</v>
      </c>
      <c r="AU237" s="254" t="s">
        <v>89</v>
      </c>
      <c r="AV237" s="13" t="s">
        <v>89</v>
      </c>
      <c r="AW237" s="13" t="s">
        <v>4</v>
      </c>
      <c r="AX237" s="13" t="s">
        <v>87</v>
      </c>
      <c r="AY237" s="254" t="s">
        <v>194</v>
      </c>
    </row>
    <row r="238" s="2" customFormat="1" ht="37.8" customHeight="1">
      <c r="A238" s="38"/>
      <c r="B238" s="39"/>
      <c r="C238" s="226" t="s">
        <v>735</v>
      </c>
      <c r="D238" s="226" t="s">
        <v>197</v>
      </c>
      <c r="E238" s="227" t="s">
        <v>1917</v>
      </c>
      <c r="F238" s="228" t="s">
        <v>1918</v>
      </c>
      <c r="G238" s="229" t="s">
        <v>364</v>
      </c>
      <c r="H238" s="230">
        <v>14</v>
      </c>
      <c r="I238" s="231"/>
      <c r="J238" s="232">
        <f>ROUND(I238*H238,2)</f>
        <v>0</v>
      </c>
      <c r="K238" s="228" t="s">
        <v>306</v>
      </c>
      <c r="L238" s="44"/>
      <c r="M238" s="233" t="s">
        <v>1</v>
      </c>
      <c r="N238" s="234" t="s">
        <v>44</v>
      </c>
      <c r="O238" s="91"/>
      <c r="P238" s="235">
        <f>O238*H238</f>
        <v>0</v>
      </c>
      <c r="Q238" s="235">
        <v>0.00010000000000000001</v>
      </c>
      <c r="R238" s="235">
        <f>Q238*H238</f>
        <v>0.0014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222</v>
      </c>
      <c r="AT238" s="237" t="s">
        <v>197</v>
      </c>
      <c r="AU238" s="237" t="s">
        <v>89</v>
      </c>
      <c r="AY238" s="17" t="s">
        <v>194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87</v>
      </c>
      <c r="BK238" s="238">
        <f>ROUND(I238*H238,2)</f>
        <v>0</v>
      </c>
      <c r="BL238" s="17" t="s">
        <v>222</v>
      </c>
      <c r="BM238" s="237" t="s">
        <v>1919</v>
      </c>
    </row>
    <row r="239" s="13" customFormat="1">
      <c r="A239" s="13"/>
      <c r="B239" s="244"/>
      <c r="C239" s="245"/>
      <c r="D239" s="239" t="s">
        <v>219</v>
      </c>
      <c r="E239" s="246" t="s">
        <v>1</v>
      </c>
      <c r="F239" s="247" t="s">
        <v>1920</v>
      </c>
      <c r="G239" s="245"/>
      <c r="H239" s="248">
        <v>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219</v>
      </c>
      <c r="AU239" s="254" t="s">
        <v>89</v>
      </c>
      <c r="AV239" s="13" t="s">
        <v>89</v>
      </c>
      <c r="AW239" s="13" t="s">
        <v>36</v>
      </c>
      <c r="AX239" s="13" t="s">
        <v>79</v>
      </c>
      <c r="AY239" s="254" t="s">
        <v>194</v>
      </c>
    </row>
    <row r="240" s="13" customFormat="1">
      <c r="A240" s="13"/>
      <c r="B240" s="244"/>
      <c r="C240" s="245"/>
      <c r="D240" s="239" t="s">
        <v>219</v>
      </c>
      <c r="E240" s="246" t="s">
        <v>1</v>
      </c>
      <c r="F240" s="247" t="s">
        <v>1921</v>
      </c>
      <c r="G240" s="245"/>
      <c r="H240" s="248">
        <v>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219</v>
      </c>
      <c r="AU240" s="254" t="s">
        <v>89</v>
      </c>
      <c r="AV240" s="13" t="s">
        <v>89</v>
      </c>
      <c r="AW240" s="13" t="s">
        <v>36</v>
      </c>
      <c r="AX240" s="13" t="s">
        <v>79</v>
      </c>
      <c r="AY240" s="254" t="s">
        <v>194</v>
      </c>
    </row>
    <row r="241" s="14" customFormat="1">
      <c r="A241" s="14"/>
      <c r="B241" s="255"/>
      <c r="C241" s="256"/>
      <c r="D241" s="239" t="s">
        <v>219</v>
      </c>
      <c r="E241" s="257" t="s">
        <v>1</v>
      </c>
      <c r="F241" s="258" t="s">
        <v>221</v>
      </c>
      <c r="G241" s="256"/>
      <c r="H241" s="259">
        <v>14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219</v>
      </c>
      <c r="AU241" s="265" t="s">
        <v>89</v>
      </c>
      <c r="AV241" s="14" t="s">
        <v>222</v>
      </c>
      <c r="AW241" s="14" t="s">
        <v>36</v>
      </c>
      <c r="AX241" s="14" t="s">
        <v>87</v>
      </c>
      <c r="AY241" s="265" t="s">
        <v>194</v>
      </c>
    </row>
    <row r="242" s="2" customFormat="1" ht="33" customHeight="1">
      <c r="A242" s="38"/>
      <c r="B242" s="39"/>
      <c r="C242" s="279" t="s">
        <v>607</v>
      </c>
      <c r="D242" s="279" t="s">
        <v>353</v>
      </c>
      <c r="E242" s="280" t="s">
        <v>1922</v>
      </c>
      <c r="F242" s="281" t="s">
        <v>1923</v>
      </c>
      <c r="G242" s="282" t="s">
        <v>364</v>
      </c>
      <c r="H242" s="283">
        <v>14.210000000000001</v>
      </c>
      <c r="I242" s="284"/>
      <c r="J242" s="285">
        <f>ROUND(I242*H242,2)</f>
        <v>0</v>
      </c>
      <c r="K242" s="281" t="s">
        <v>306</v>
      </c>
      <c r="L242" s="286"/>
      <c r="M242" s="287" t="s">
        <v>1</v>
      </c>
      <c r="N242" s="288" t="s">
        <v>44</v>
      </c>
      <c r="O242" s="91"/>
      <c r="P242" s="235">
        <f>O242*H242</f>
        <v>0</v>
      </c>
      <c r="Q242" s="235">
        <v>0.095000000000000001</v>
      </c>
      <c r="R242" s="235">
        <f>Q242*H242</f>
        <v>1.3499500000000002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245</v>
      </c>
      <c r="AT242" s="237" t="s">
        <v>353</v>
      </c>
      <c r="AU242" s="237" t="s">
        <v>89</v>
      </c>
      <c r="AY242" s="17" t="s">
        <v>194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87</v>
      </c>
      <c r="BK242" s="238">
        <f>ROUND(I242*H242,2)</f>
        <v>0</v>
      </c>
      <c r="BL242" s="17" t="s">
        <v>222</v>
      </c>
      <c r="BM242" s="237" t="s">
        <v>1924</v>
      </c>
    </row>
    <row r="243" s="13" customFormat="1">
      <c r="A243" s="13"/>
      <c r="B243" s="244"/>
      <c r="C243" s="245"/>
      <c r="D243" s="239" t="s">
        <v>219</v>
      </c>
      <c r="E243" s="245"/>
      <c r="F243" s="247" t="s">
        <v>1916</v>
      </c>
      <c r="G243" s="245"/>
      <c r="H243" s="248">
        <v>14.210000000000001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219</v>
      </c>
      <c r="AU243" s="254" t="s">
        <v>89</v>
      </c>
      <c r="AV243" s="13" t="s">
        <v>89</v>
      </c>
      <c r="AW243" s="13" t="s">
        <v>4</v>
      </c>
      <c r="AX243" s="13" t="s">
        <v>87</v>
      </c>
      <c r="AY243" s="254" t="s">
        <v>194</v>
      </c>
    </row>
    <row r="244" s="2" customFormat="1" ht="33" customHeight="1">
      <c r="A244" s="38"/>
      <c r="B244" s="39"/>
      <c r="C244" s="226" t="s">
        <v>992</v>
      </c>
      <c r="D244" s="226" t="s">
        <v>197</v>
      </c>
      <c r="E244" s="227" t="s">
        <v>1925</v>
      </c>
      <c r="F244" s="228" t="s">
        <v>1926</v>
      </c>
      <c r="G244" s="229" t="s">
        <v>322</v>
      </c>
      <c r="H244" s="230">
        <v>5.4740000000000002</v>
      </c>
      <c r="I244" s="231"/>
      <c r="J244" s="232">
        <f>ROUND(I244*H244,2)</f>
        <v>0</v>
      </c>
      <c r="K244" s="228" t="s">
        <v>306</v>
      </c>
      <c r="L244" s="44"/>
      <c r="M244" s="233" t="s">
        <v>1</v>
      </c>
      <c r="N244" s="234" t="s">
        <v>44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0.59999999999999998</v>
      </c>
      <c r="T244" s="236">
        <f>S244*H244</f>
        <v>3.2844000000000002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222</v>
      </c>
      <c r="AT244" s="237" t="s">
        <v>197</v>
      </c>
      <c r="AU244" s="237" t="s">
        <v>89</v>
      </c>
      <c r="AY244" s="17" t="s">
        <v>194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87</v>
      </c>
      <c r="BK244" s="238">
        <f>ROUND(I244*H244,2)</f>
        <v>0</v>
      </c>
      <c r="BL244" s="17" t="s">
        <v>222</v>
      </c>
      <c r="BM244" s="237" t="s">
        <v>1927</v>
      </c>
    </row>
    <row r="245" s="13" customFormat="1">
      <c r="A245" s="13"/>
      <c r="B245" s="244"/>
      <c r="C245" s="245"/>
      <c r="D245" s="239" t="s">
        <v>219</v>
      </c>
      <c r="E245" s="246" t="s">
        <v>1</v>
      </c>
      <c r="F245" s="247" t="s">
        <v>1928</v>
      </c>
      <c r="G245" s="245"/>
      <c r="H245" s="248">
        <v>5.4740000000000002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219</v>
      </c>
      <c r="AU245" s="254" t="s">
        <v>89</v>
      </c>
      <c r="AV245" s="13" t="s">
        <v>89</v>
      </c>
      <c r="AW245" s="13" t="s">
        <v>36</v>
      </c>
      <c r="AX245" s="13" t="s">
        <v>87</v>
      </c>
      <c r="AY245" s="254" t="s">
        <v>194</v>
      </c>
    </row>
    <row r="246" s="2" customFormat="1" ht="24.15" customHeight="1">
      <c r="A246" s="38"/>
      <c r="B246" s="39"/>
      <c r="C246" s="226" t="s">
        <v>667</v>
      </c>
      <c r="D246" s="226" t="s">
        <v>197</v>
      </c>
      <c r="E246" s="227" t="s">
        <v>1929</v>
      </c>
      <c r="F246" s="228" t="s">
        <v>1930</v>
      </c>
      <c r="G246" s="229" t="s">
        <v>1931</v>
      </c>
      <c r="H246" s="230">
        <v>3</v>
      </c>
      <c r="I246" s="231"/>
      <c r="J246" s="232">
        <f>ROUND(I246*H246,2)</f>
        <v>0</v>
      </c>
      <c r="K246" s="228" t="s">
        <v>306</v>
      </c>
      <c r="L246" s="44"/>
      <c r="M246" s="233" t="s">
        <v>1</v>
      </c>
      <c r="N246" s="234" t="s">
        <v>44</v>
      </c>
      <c r="O246" s="91"/>
      <c r="P246" s="235">
        <f>O246*H246</f>
        <v>0</v>
      </c>
      <c r="Q246" s="235">
        <v>0.00031</v>
      </c>
      <c r="R246" s="235">
        <f>Q246*H246</f>
        <v>0.00093000000000000005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222</v>
      </c>
      <c r="AT246" s="237" t="s">
        <v>197</v>
      </c>
      <c r="AU246" s="237" t="s">
        <v>89</v>
      </c>
      <c r="AY246" s="17" t="s">
        <v>194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87</v>
      </c>
      <c r="BK246" s="238">
        <f>ROUND(I246*H246,2)</f>
        <v>0</v>
      </c>
      <c r="BL246" s="17" t="s">
        <v>222</v>
      </c>
      <c r="BM246" s="237" t="s">
        <v>1932</v>
      </c>
    </row>
    <row r="247" s="2" customFormat="1" ht="24.15" customHeight="1">
      <c r="A247" s="38"/>
      <c r="B247" s="39"/>
      <c r="C247" s="226" t="s">
        <v>672</v>
      </c>
      <c r="D247" s="226" t="s">
        <v>197</v>
      </c>
      <c r="E247" s="227" t="s">
        <v>1933</v>
      </c>
      <c r="F247" s="228" t="s">
        <v>1934</v>
      </c>
      <c r="G247" s="229" t="s">
        <v>1931</v>
      </c>
      <c r="H247" s="230">
        <v>7</v>
      </c>
      <c r="I247" s="231"/>
      <c r="J247" s="232">
        <f>ROUND(I247*H247,2)</f>
        <v>0</v>
      </c>
      <c r="K247" s="228" t="s">
        <v>306</v>
      </c>
      <c r="L247" s="44"/>
      <c r="M247" s="233" t="s">
        <v>1</v>
      </c>
      <c r="N247" s="234" t="s">
        <v>44</v>
      </c>
      <c r="O247" s="91"/>
      <c r="P247" s="235">
        <f>O247*H247</f>
        <v>0</v>
      </c>
      <c r="Q247" s="235">
        <v>0.00025000000000000001</v>
      </c>
      <c r="R247" s="235">
        <f>Q247*H247</f>
        <v>0.00175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222</v>
      </c>
      <c r="AT247" s="237" t="s">
        <v>197</v>
      </c>
      <c r="AU247" s="237" t="s">
        <v>89</v>
      </c>
      <c r="AY247" s="17" t="s">
        <v>194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87</v>
      </c>
      <c r="BK247" s="238">
        <f>ROUND(I247*H247,2)</f>
        <v>0</v>
      </c>
      <c r="BL247" s="17" t="s">
        <v>222</v>
      </c>
      <c r="BM247" s="237" t="s">
        <v>1935</v>
      </c>
    </row>
    <row r="248" s="13" customFormat="1">
      <c r="A248" s="13"/>
      <c r="B248" s="244"/>
      <c r="C248" s="245"/>
      <c r="D248" s="239" t="s">
        <v>219</v>
      </c>
      <c r="E248" s="246" t="s">
        <v>1</v>
      </c>
      <c r="F248" s="247" t="s">
        <v>238</v>
      </c>
      <c r="G248" s="245"/>
      <c r="H248" s="248">
        <v>7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219</v>
      </c>
      <c r="AU248" s="254" t="s">
        <v>89</v>
      </c>
      <c r="AV248" s="13" t="s">
        <v>89</v>
      </c>
      <c r="AW248" s="13" t="s">
        <v>36</v>
      </c>
      <c r="AX248" s="13" t="s">
        <v>87</v>
      </c>
      <c r="AY248" s="254" t="s">
        <v>194</v>
      </c>
    </row>
    <row r="249" s="2" customFormat="1" ht="37.8" customHeight="1">
      <c r="A249" s="38"/>
      <c r="B249" s="39"/>
      <c r="C249" s="226" t="s">
        <v>711</v>
      </c>
      <c r="D249" s="226" t="s">
        <v>197</v>
      </c>
      <c r="E249" s="227" t="s">
        <v>1936</v>
      </c>
      <c r="F249" s="228" t="s">
        <v>1937</v>
      </c>
      <c r="G249" s="229" t="s">
        <v>364</v>
      </c>
      <c r="H249" s="230">
        <v>16.332999999999998</v>
      </c>
      <c r="I249" s="231"/>
      <c r="J249" s="232">
        <f>ROUND(I249*H249,2)</f>
        <v>0</v>
      </c>
      <c r="K249" s="228" t="s">
        <v>306</v>
      </c>
      <c r="L249" s="44"/>
      <c r="M249" s="233" t="s">
        <v>1</v>
      </c>
      <c r="N249" s="234" t="s">
        <v>44</v>
      </c>
      <c r="O249" s="91"/>
      <c r="P249" s="235">
        <f>O249*H249</f>
        <v>0</v>
      </c>
      <c r="Q249" s="235">
        <v>0.035729999999999998</v>
      </c>
      <c r="R249" s="235">
        <f>Q249*H249</f>
        <v>0.58357808999999994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222</v>
      </c>
      <c r="AT249" s="237" t="s">
        <v>197</v>
      </c>
      <c r="AU249" s="237" t="s">
        <v>89</v>
      </c>
      <c r="AY249" s="17" t="s">
        <v>194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87</v>
      </c>
      <c r="BK249" s="238">
        <f>ROUND(I249*H249,2)</f>
        <v>0</v>
      </c>
      <c r="BL249" s="17" t="s">
        <v>222</v>
      </c>
      <c r="BM249" s="237" t="s">
        <v>1938</v>
      </c>
    </row>
    <row r="250" s="13" customFormat="1">
      <c r="A250" s="13"/>
      <c r="B250" s="244"/>
      <c r="C250" s="245"/>
      <c r="D250" s="239" t="s">
        <v>219</v>
      </c>
      <c r="E250" s="246" t="s">
        <v>1</v>
      </c>
      <c r="F250" s="247" t="s">
        <v>1939</v>
      </c>
      <c r="G250" s="245"/>
      <c r="H250" s="248">
        <v>16.332999999999998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219</v>
      </c>
      <c r="AU250" s="254" t="s">
        <v>89</v>
      </c>
      <c r="AV250" s="13" t="s">
        <v>89</v>
      </c>
      <c r="AW250" s="13" t="s">
        <v>36</v>
      </c>
      <c r="AX250" s="13" t="s">
        <v>87</v>
      </c>
      <c r="AY250" s="254" t="s">
        <v>194</v>
      </c>
    </row>
    <row r="251" s="2" customFormat="1" ht="44.25" customHeight="1">
      <c r="A251" s="38"/>
      <c r="B251" s="39"/>
      <c r="C251" s="226" t="s">
        <v>518</v>
      </c>
      <c r="D251" s="226" t="s">
        <v>197</v>
      </c>
      <c r="E251" s="227" t="s">
        <v>1940</v>
      </c>
      <c r="F251" s="228" t="s">
        <v>1941</v>
      </c>
      <c r="G251" s="229" t="s">
        <v>364</v>
      </c>
      <c r="H251" s="230">
        <v>11</v>
      </c>
      <c r="I251" s="231"/>
      <c r="J251" s="232">
        <f>ROUND(I251*H251,2)</f>
        <v>0</v>
      </c>
      <c r="K251" s="228" t="s">
        <v>306</v>
      </c>
      <c r="L251" s="44"/>
      <c r="M251" s="233" t="s">
        <v>1</v>
      </c>
      <c r="N251" s="234" t="s">
        <v>44</v>
      </c>
      <c r="O251" s="91"/>
      <c r="P251" s="235">
        <f>O251*H251</f>
        <v>0</v>
      </c>
      <c r="Q251" s="235">
        <v>2.50712</v>
      </c>
      <c r="R251" s="235">
        <f>Q251*H251</f>
        <v>27.578320000000002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222</v>
      </c>
      <c r="AT251" s="237" t="s">
        <v>197</v>
      </c>
      <c r="AU251" s="237" t="s">
        <v>89</v>
      </c>
      <c r="AY251" s="17" t="s">
        <v>194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87</v>
      </c>
      <c r="BK251" s="238">
        <f>ROUND(I251*H251,2)</f>
        <v>0</v>
      </c>
      <c r="BL251" s="17" t="s">
        <v>222</v>
      </c>
      <c r="BM251" s="237" t="s">
        <v>1942</v>
      </c>
    </row>
    <row r="252" s="13" customFormat="1">
      <c r="A252" s="13"/>
      <c r="B252" s="244"/>
      <c r="C252" s="245"/>
      <c r="D252" s="239" t="s">
        <v>219</v>
      </c>
      <c r="E252" s="246" t="s">
        <v>1</v>
      </c>
      <c r="F252" s="247" t="s">
        <v>1943</v>
      </c>
      <c r="G252" s="245"/>
      <c r="H252" s="248">
        <v>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219</v>
      </c>
      <c r="AU252" s="254" t="s">
        <v>89</v>
      </c>
      <c r="AV252" s="13" t="s">
        <v>89</v>
      </c>
      <c r="AW252" s="13" t="s">
        <v>36</v>
      </c>
      <c r="AX252" s="13" t="s">
        <v>79</v>
      </c>
      <c r="AY252" s="254" t="s">
        <v>194</v>
      </c>
    </row>
    <row r="253" s="13" customFormat="1">
      <c r="A253" s="13"/>
      <c r="B253" s="244"/>
      <c r="C253" s="245"/>
      <c r="D253" s="239" t="s">
        <v>219</v>
      </c>
      <c r="E253" s="246" t="s">
        <v>1</v>
      </c>
      <c r="F253" s="247" t="s">
        <v>1944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219</v>
      </c>
      <c r="AU253" s="254" t="s">
        <v>89</v>
      </c>
      <c r="AV253" s="13" t="s">
        <v>89</v>
      </c>
      <c r="AW253" s="13" t="s">
        <v>36</v>
      </c>
      <c r="AX253" s="13" t="s">
        <v>79</v>
      </c>
      <c r="AY253" s="254" t="s">
        <v>194</v>
      </c>
    </row>
    <row r="254" s="14" customFormat="1">
      <c r="A254" s="14"/>
      <c r="B254" s="255"/>
      <c r="C254" s="256"/>
      <c r="D254" s="239" t="s">
        <v>219</v>
      </c>
      <c r="E254" s="257" t="s">
        <v>1</v>
      </c>
      <c r="F254" s="258" t="s">
        <v>221</v>
      </c>
      <c r="G254" s="256"/>
      <c r="H254" s="259">
        <v>11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219</v>
      </c>
      <c r="AU254" s="265" t="s">
        <v>89</v>
      </c>
      <c r="AV254" s="14" t="s">
        <v>222</v>
      </c>
      <c r="AW254" s="14" t="s">
        <v>36</v>
      </c>
      <c r="AX254" s="14" t="s">
        <v>87</v>
      </c>
      <c r="AY254" s="265" t="s">
        <v>194</v>
      </c>
    </row>
    <row r="255" s="2" customFormat="1" ht="24.15" customHeight="1">
      <c r="A255" s="38"/>
      <c r="B255" s="39"/>
      <c r="C255" s="279" t="s">
        <v>1240</v>
      </c>
      <c r="D255" s="279" t="s">
        <v>353</v>
      </c>
      <c r="E255" s="280" t="s">
        <v>1945</v>
      </c>
      <c r="F255" s="281" t="s">
        <v>1946</v>
      </c>
      <c r="G255" s="282" t="s">
        <v>364</v>
      </c>
      <c r="H255" s="283">
        <v>11</v>
      </c>
      <c r="I255" s="284"/>
      <c r="J255" s="285">
        <f>ROUND(I255*H255,2)</f>
        <v>0</v>
      </c>
      <c r="K255" s="281" t="s">
        <v>306</v>
      </c>
      <c r="L255" s="286"/>
      <c r="M255" s="287" t="s">
        <v>1</v>
      </c>
      <c r="N255" s="288" t="s">
        <v>44</v>
      </c>
      <c r="O255" s="91"/>
      <c r="P255" s="235">
        <f>O255*H255</f>
        <v>0</v>
      </c>
      <c r="Q255" s="235">
        <v>0.58499999999999996</v>
      </c>
      <c r="R255" s="235">
        <f>Q255*H255</f>
        <v>6.4349999999999996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245</v>
      </c>
      <c r="AT255" s="237" t="s">
        <v>353</v>
      </c>
      <c r="AU255" s="237" t="s">
        <v>89</v>
      </c>
      <c r="AY255" s="17" t="s">
        <v>194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87</v>
      </c>
      <c r="BK255" s="238">
        <f>ROUND(I255*H255,2)</f>
        <v>0</v>
      </c>
      <c r="BL255" s="17" t="s">
        <v>222</v>
      </c>
      <c r="BM255" s="237" t="s">
        <v>1947</v>
      </c>
    </row>
    <row r="256" s="2" customFormat="1" ht="21.75" customHeight="1">
      <c r="A256" s="38"/>
      <c r="B256" s="39"/>
      <c r="C256" s="279" t="s">
        <v>1560</v>
      </c>
      <c r="D256" s="279" t="s">
        <v>353</v>
      </c>
      <c r="E256" s="280" t="s">
        <v>1948</v>
      </c>
      <c r="F256" s="281" t="s">
        <v>1949</v>
      </c>
      <c r="G256" s="282" t="s">
        <v>364</v>
      </c>
      <c r="H256" s="283">
        <v>5</v>
      </c>
      <c r="I256" s="284"/>
      <c r="J256" s="285">
        <f>ROUND(I256*H256,2)</f>
        <v>0</v>
      </c>
      <c r="K256" s="281" t="s">
        <v>306</v>
      </c>
      <c r="L256" s="286"/>
      <c r="M256" s="287" t="s">
        <v>1</v>
      </c>
      <c r="N256" s="288" t="s">
        <v>44</v>
      </c>
      <c r="O256" s="91"/>
      <c r="P256" s="235">
        <f>O256*H256</f>
        <v>0</v>
      </c>
      <c r="Q256" s="235">
        <v>1.0129999999999999</v>
      </c>
      <c r="R256" s="235">
        <f>Q256*H256</f>
        <v>5.0649999999999995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245</v>
      </c>
      <c r="AT256" s="237" t="s">
        <v>353</v>
      </c>
      <c r="AU256" s="237" t="s">
        <v>89</v>
      </c>
      <c r="AY256" s="17" t="s">
        <v>194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87</v>
      </c>
      <c r="BK256" s="238">
        <f>ROUND(I256*H256,2)</f>
        <v>0</v>
      </c>
      <c r="BL256" s="17" t="s">
        <v>222</v>
      </c>
      <c r="BM256" s="237" t="s">
        <v>1950</v>
      </c>
    </row>
    <row r="257" s="2" customFormat="1" ht="21.75" customHeight="1">
      <c r="A257" s="38"/>
      <c r="B257" s="39"/>
      <c r="C257" s="279" t="s">
        <v>1342</v>
      </c>
      <c r="D257" s="279" t="s">
        <v>353</v>
      </c>
      <c r="E257" s="280" t="s">
        <v>1951</v>
      </c>
      <c r="F257" s="281" t="s">
        <v>1952</v>
      </c>
      <c r="G257" s="282" t="s">
        <v>364</v>
      </c>
      <c r="H257" s="283">
        <v>6</v>
      </c>
      <c r="I257" s="284"/>
      <c r="J257" s="285">
        <f>ROUND(I257*H257,2)</f>
        <v>0</v>
      </c>
      <c r="K257" s="281" t="s">
        <v>306</v>
      </c>
      <c r="L257" s="286"/>
      <c r="M257" s="287" t="s">
        <v>1</v>
      </c>
      <c r="N257" s="288" t="s">
        <v>44</v>
      </c>
      <c r="O257" s="91"/>
      <c r="P257" s="235">
        <f>O257*H257</f>
        <v>0</v>
      </c>
      <c r="Q257" s="235">
        <v>0.50600000000000001</v>
      </c>
      <c r="R257" s="235">
        <f>Q257*H257</f>
        <v>3.036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245</v>
      </c>
      <c r="AT257" s="237" t="s">
        <v>353</v>
      </c>
      <c r="AU257" s="237" t="s">
        <v>89</v>
      </c>
      <c r="AY257" s="17" t="s">
        <v>194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87</v>
      </c>
      <c r="BK257" s="238">
        <f>ROUND(I257*H257,2)</f>
        <v>0</v>
      </c>
      <c r="BL257" s="17" t="s">
        <v>222</v>
      </c>
      <c r="BM257" s="237" t="s">
        <v>1953</v>
      </c>
    </row>
    <row r="258" s="2" customFormat="1" ht="21.75" customHeight="1">
      <c r="A258" s="38"/>
      <c r="B258" s="39"/>
      <c r="C258" s="279" t="s">
        <v>1568</v>
      </c>
      <c r="D258" s="279" t="s">
        <v>353</v>
      </c>
      <c r="E258" s="280" t="s">
        <v>1954</v>
      </c>
      <c r="F258" s="281" t="s">
        <v>1955</v>
      </c>
      <c r="G258" s="282" t="s">
        <v>364</v>
      </c>
      <c r="H258" s="283">
        <v>6</v>
      </c>
      <c r="I258" s="284"/>
      <c r="J258" s="285">
        <f>ROUND(I258*H258,2)</f>
        <v>0</v>
      </c>
      <c r="K258" s="281" t="s">
        <v>306</v>
      </c>
      <c r="L258" s="286"/>
      <c r="M258" s="287" t="s">
        <v>1</v>
      </c>
      <c r="N258" s="288" t="s">
        <v>44</v>
      </c>
      <c r="O258" s="91"/>
      <c r="P258" s="235">
        <f>O258*H258</f>
        <v>0</v>
      </c>
      <c r="Q258" s="235">
        <v>0.254</v>
      </c>
      <c r="R258" s="235">
        <f>Q258*H258</f>
        <v>1.524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245</v>
      </c>
      <c r="AT258" s="237" t="s">
        <v>353</v>
      </c>
      <c r="AU258" s="237" t="s">
        <v>89</v>
      </c>
      <c r="AY258" s="17" t="s">
        <v>194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87</v>
      </c>
      <c r="BK258" s="238">
        <f>ROUND(I258*H258,2)</f>
        <v>0</v>
      </c>
      <c r="BL258" s="17" t="s">
        <v>222</v>
      </c>
      <c r="BM258" s="237" t="s">
        <v>1956</v>
      </c>
    </row>
    <row r="259" s="2" customFormat="1" ht="24.15" customHeight="1">
      <c r="A259" s="38"/>
      <c r="B259" s="39"/>
      <c r="C259" s="279" t="s">
        <v>1345</v>
      </c>
      <c r="D259" s="279" t="s">
        <v>353</v>
      </c>
      <c r="E259" s="280" t="s">
        <v>1957</v>
      </c>
      <c r="F259" s="281" t="s">
        <v>1958</v>
      </c>
      <c r="G259" s="282" t="s">
        <v>364</v>
      </c>
      <c r="H259" s="283">
        <v>1</v>
      </c>
      <c r="I259" s="284"/>
      <c r="J259" s="285">
        <f>ROUND(I259*H259,2)</f>
        <v>0</v>
      </c>
      <c r="K259" s="281" t="s">
        <v>306</v>
      </c>
      <c r="L259" s="286"/>
      <c r="M259" s="287" t="s">
        <v>1</v>
      </c>
      <c r="N259" s="288" t="s">
        <v>44</v>
      </c>
      <c r="O259" s="91"/>
      <c r="P259" s="235">
        <f>O259*H259</f>
        <v>0</v>
      </c>
      <c r="Q259" s="235">
        <v>0.028000000000000001</v>
      </c>
      <c r="R259" s="235">
        <f>Q259*H259</f>
        <v>0.028000000000000001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245</v>
      </c>
      <c r="AT259" s="237" t="s">
        <v>353</v>
      </c>
      <c r="AU259" s="237" t="s">
        <v>89</v>
      </c>
      <c r="AY259" s="17" t="s">
        <v>194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87</v>
      </c>
      <c r="BK259" s="238">
        <f>ROUND(I259*H259,2)</f>
        <v>0</v>
      </c>
      <c r="BL259" s="17" t="s">
        <v>222</v>
      </c>
      <c r="BM259" s="237" t="s">
        <v>1959</v>
      </c>
    </row>
    <row r="260" s="2" customFormat="1" ht="24.15" customHeight="1">
      <c r="A260" s="38"/>
      <c r="B260" s="39"/>
      <c r="C260" s="279" t="s">
        <v>1575</v>
      </c>
      <c r="D260" s="279" t="s">
        <v>353</v>
      </c>
      <c r="E260" s="280" t="s">
        <v>1960</v>
      </c>
      <c r="F260" s="281" t="s">
        <v>1961</v>
      </c>
      <c r="G260" s="282" t="s">
        <v>364</v>
      </c>
      <c r="H260" s="283">
        <v>4</v>
      </c>
      <c r="I260" s="284"/>
      <c r="J260" s="285">
        <f>ROUND(I260*H260,2)</f>
        <v>0</v>
      </c>
      <c r="K260" s="281" t="s">
        <v>306</v>
      </c>
      <c r="L260" s="286"/>
      <c r="M260" s="287" t="s">
        <v>1</v>
      </c>
      <c r="N260" s="288" t="s">
        <v>44</v>
      </c>
      <c r="O260" s="91"/>
      <c r="P260" s="235">
        <f>O260*H260</f>
        <v>0</v>
      </c>
      <c r="Q260" s="235">
        <v>0.040000000000000001</v>
      </c>
      <c r="R260" s="235">
        <f>Q260*H260</f>
        <v>0.16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245</v>
      </c>
      <c r="AT260" s="237" t="s">
        <v>353</v>
      </c>
      <c r="AU260" s="237" t="s">
        <v>89</v>
      </c>
      <c r="AY260" s="17" t="s">
        <v>194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87</v>
      </c>
      <c r="BK260" s="238">
        <f>ROUND(I260*H260,2)</f>
        <v>0</v>
      </c>
      <c r="BL260" s="17" t="s">
        <v>222</v>
      </c>
      <c r="BM260" s="237" t="s">
        <v>1962</v>
      </c>
    </row>
    <row r="261" s="2" customFormat="1" ht="24.15" customHeight="1">
      <c r="A261" s="38"/>
      <c r="B261" s="39"/>
      <c r="C261" s="279" t="s">
        <v>1352</v>
      </c>
      <c r="D261" s="279" t="s">
        <v>353</v>
      </c>
      <c r="E261" s="280" t="s">
        <v>1963</v>
      </c>
      <c r="F261" s="281" t="s">
        <v>1964</v>
      </c>
      <c r="G261" s="282" t="s">
        <v>364</v>
      </c>
      <c r="H261" s="283">
        <v>9</v>
      </c>
      <c r="I261" s="284"/>
      <c r="J261" s="285">
        <f>ROUND(I261*H261,2)</f>
        <v>0</v>
      </c>
      <c r="K261" s="281" t="s">
        <v>306</v>
      </c>
      <c r="L261" s="286"/>
      <c r="M261" s="287" t="s">
        <v>1</v>
      </c>
      <c r="N261" s="288" t="s">
        <v>44</v>
      </c>
      <c r="O261" s="91"/>
      <c r="P261" s="235">
        <f>O261*H261</f>
        <v>0</v>
      </c>
      <c r="Q261" s="235">
        <v>0.068000000000000005</v>
      </c>
      <c r="R261" s="235">
        <f>Q261*H261</f>
        <v>0.6120000000000001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245</v>
      </c>
      <c r="AT261" s="237" t="s">
        <v>353</v>
      </c>
      <c r="AU261" s="237" t="s">
        <v>89</v>
      </c>
      <c r="AY261" s="17" t="s">
        <v>194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87</v>
      </c>
      <c r="BK261" s="238">
        <f>ROUND(I261*H261,2)</f>
        <v>0</v>
      </c>
      <c r="BL261" s="17" t="s">
        <v>222</v>
      </c>
      <c r="BM261" s="237" t="s">
        <v>1965</v>
      </c>
    </row>
    <row r="262" s="2" customFormat="1" ht="24.15" customHeight="1">
      <c r="A262" s="38"/>
      <c r="B262" s="39"/>
      <c r="C262" s="279" t="s">
        <v>1585</v>
      </c>
      <c r="D262" s="279" t="s">
        <v>353</v>
      </c>
      <c r="E262" s="280" t="s">
        <v>1966</v>
      </c>
      <c r="F262" s="281" t="s">
        <v>1967</v>
      </c>
      <c r="G262" s="282" t="s">
        <v>364</v>
      </c>
      <c r="H262" s="283">
        <v>8</v>
      </c>
      <c r="I262" s="284"/>
      <c r="J262" s="285">
        <f>ROUND(I262*H262,2)</f>
        <v>0</v>
      </c>
      <c r="K262" s="281" t="s">
        <v>306</v>
      </c>
      <c r="L262" s="286"/>
      <c r="M262" s="287" t="s">
        <v>1</v>
      </c>
      <c r="N262" s="288" t="s">
        <v>44</v>
      </c>
      <c r="O262" s="91"/>
      <c r="P262" s="235">
        <f>O262*H262</f>
        <v>0</v>
      </c>
      <c r="Q262" s="235">
        <v>2.4169999999999998</v>
      </c>
      <c r="R262" s="235">
        <f>Q262*H262</f>
        <v>19.335999999999999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245</v>
      </c>
      <c r="AT262" s="237" t="s">
        <v>353</v>
      </c>
      <c r="AU262" s="237" t="s">
        <v>89</v>
      </c>
      <c r="AY262" s="17" t="s">
        <v>194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87</v>
      </c>
      <c r="BK262" s="238">
        <f>ROUND(I262*H262,2)</f>
        <v>0</v>
      </c>
      <c r="BL262" s="17" t="s">
        <v>222</v>
      </c>
      <c r="BM262" s="237" t="s">
        <v>1968</v>
      </c>
    </row>
    <row r="263" s="2" customFormat="1" ht="24.15" customHeight="1">
      <c r="A263" s="38"/>
      <c r="B263" s="39"/>
      <c r="C263" s="279" t="s">
        <v>1355</v>
      </c>
      <c r="D263" s="279" t="s">
        <v>353</v>
      </c>
      <c r="E263" s="280" t="s">
        <v>1969</v>
      </c>
      <c r="F263" s="281" t="s">
        <v>1970</v>
      </c>
      <c r="G263" s="282" t="s">
        <v>364</v>
      </c>
      <c r="H263" s="283">
        <v>3</v>
      </c>
      <c r="I263" s="284"/>
      <c r="J263" s="285">
        <f>ROUND(I263*H263,2)</f>
        <v>0</v>
      </c>
      <c r="K263" s="281" t="s">
        <v>306</v>
      </c>
      <c r="L263" s="286"/>
      <c r="M263" s="287" t="s">
        <v>1</v>
      </c>
      <c r="N263" s="288" t="s">
        <v>44</v>
      </c>
      <c r="O263" s="91"/>
      <c r="P263" s="235">
        <f>O263*H263</f>
        <v>0</v>
      </c>
      <c r="Q263" s="235">
        <v>1.6140000000000001</v>
      </c>
      <c r="R263" s="235">
        <f>Q263*H263</f>
        <v>4.8420000000000005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245</v>
      </c>
      <c r="AT263" s="237" t="s">
        <v>353</v>
      </c>
      <c r="AU263" s="237" t="s">
        <v>89</v>
      </c>
      <c r="AY263" s="17" t="s">
        <v>194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87</v>
      </c>
      <c r="BK263" s="238">
        <f>ROUND(I263*H263,2)</f>
        <v>0</v>
      </c>
      <c r="BL263" s="17" t="s">
        <v>222</v>
      </c>
      <c r="BM263" s="237" t="s">
        <v>1971</v>
      </c>
    </row>
    <row r="264" s="2" customFormat="1" ht="24.15" customHeight="1">
      <c r="A264" s="38"/>
      <c r="B264" s="39"/>
      <c r="C264" s="226" t="s">
        <v>1740</v>
      </c>
      <c r="D264" s="226" t="s">
        <v>197</v>
      </c>
      <c r="E264" s="227" t="s">
        <v>1972</v>
      </c>
      <c r="F264" s="228" t="s">
        <v>1973</v>
      </c>
      <c r="G264" s="229" t="s">
        <v>364</v>
      </c>
      <c r="H264" s="230">
        <v>11</v>
      </c>
      <c r="I264" s="231"/>
      <c r="J264" s="232">
        <f>ROUND(I264*H264,2)</f>
        <v>0</v>
      </c>
      <c r="K264" s="228" t="s">
        <v>306</v>
      </c>
      <c r="L264" s="44"/>
      <c r="M264" s="233" t="s">
        <v>1</v>
      </c>
      <c r="N264" s="234" t="s">
        <v>44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0.10000000000000001</v>
      </c>
      <c r="T264" s="236">
        <f>S264*H264</f>
        <v>1.1000000000000001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222</v>
      </c>
      <c r="AT264" s="237" t="s">
        <v>197</v>
      </c>
      <c r="AU264" s="237" t="s">
        <v>89</v>
      </c>
      <c r="AY264" s="17" t="s">
        <v>194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87</v>
      </c>
      <c r="BK264" s="238">
        <f>ROUND(I264*H264,2)</f>
        <v>0</v>
      </c>
      <c r="BL264" s="17" t="s">
        <v>222</v>
      </c>
      <c r="BM264" s="237" t="s">
        <v>1974</v>
      </c>
    </row>
    <row r="265" s="2" customFormat="1" ht="37.8" customHeight="1">
      <c r="A265" s="38"/>
      <c r="B265" s="39"/>
      <c r="C265" s="226" t="s">
        <v>1358</v>
      </c>
      <c r="D265" s="226" t="s">
        <v>197</v>
      </c>
      <c r="E265" s="227" t="s">
        <v>1975</v>
      </c>
      <c r="F265" s="228" t="s">
        <v>1976</v>
      </c>
      <c r="G265" s="229" t="s">
        <v>364</v>
      </c>
      <c r="H265" s="230">
        <v>11</v>
      </c>
      <c r="I265" s="231"/>
      <c r="J265" s="232">
        <f>ROUND(I265*H265,2)</f>
        <v>0</v>
      </c>
      <c r="K265" s="228" t="s">
        <v>306</v>
      </c>
      <c r="L265" s="44"/>
      <c r="M265" s="233" t="s">
        <v>1</v>
      </c>
      <c r="N265" s="234" t="s">
        <v>44</v>
      </c>
      <c r="O265" s="91"/>
      <c r="P265" s="235">
        <f>O265*H265</f>
        <v>0</v>
      </c>
      <c r="Q265" s="235">
        <v>0.089999999999999997</v>
      </c>
      <c r="R265" s="235">
        <f>Q265*H265</f>
        <v>0.98999999999999999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222</v>
      </c>
      <c r="AT265" s="237" t="s">
        <v>197</v>
      </c>
      <c r="AU265" s="237" t="s">
        <v>89</v>
      </c>
      <c r="AY265" s="17" t="s">
        <v>194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87</v>
      </c>
      <c r="BK265" s="238">
        <f>ROUND(I265*H265,2)</f>
        <v>0</v>
      </c>
      <c r="BL265" s="17" t="s">
        <v>222</v>
      </c>
      <c r="BM265" s="237" t="s">
        <v>1977</v>
      </c>
    </row>
    <row r="266" s="13" customFormat="1">
      <c r="A266" s="13"/>
      <c r="B266" s="244"/>
      <c r="C266" s="245"/>
      <c r="D266" s="239" t="s">
        <v>219</v>
      </c>
      <c r="E266" s="246" t="s">
        <v>1</v>
      </c>
      <c r="F266" s="247" t="s">
        <v>268</v>
      </c>
      <c r="G266" s="245"/>
      <c r="H266" s="248">
        <v>11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219</v>
      </c>
      <c r="AU266" s="254" t="s">
        <v>89</v>
      </c>
      <c r="AV266" s="13" t="s">
        <v>89</v>
      </c>
      <c r="AW266" s="13" t="s">
        <v>36</v>
      </c>
      <c r="AX266" s="13" t="s">
        <v>87</v>
      </c>
      <c r="AY266" s="254" t="s">
        <v>194</v>
      </c>
    </row>
    <row r="267" s="2" customFormat="1" ht="21.75" customHeight="1">
      <c r="A267" s="38"/>
      <c r="B267" s="39"/>
      <c r="C267" s="279" t="s">
        <v>1747</v>
      </c>
      <c r="D267" s="279" t="s">
        <v>353</v>
      </c>
      <c r="E267" s="280" t="s">
        <v>1978</v>
      </c>
      <c r="F267" s="281" t="s">
        <v>1979</v>
      </c>
      <c r="G267" s="282" t="s">
        <v>364</v>
      </c>
      <c r="H267" s="283">
        <v>11</v>
      </c>
      <c r="I267" s="284"/>
      <c r="J267" s="285">
        <f>ROUND(I267*H267,2)</f>
        <v>0</v>
      </c>
      <c r="K267" s="281" t="s">
        <v>306</v>
      </c>
      <c r="L267" s="286"/>
      <c r="M267" s="287" t="s">
        <v>1</v>
      </c>
      <c r="N267" s="288" t="s">
        <v>44</v>
      </c>
      <c r="O267" s="91"/>
      <c r="P267" s="235">
        <f>O267*H267</f>
        <v>0</v>
      </c>
      <c r="Q267" s="235">
        <v>0.19600000000000001</v>
      </c>
      <c r="R267" s="235">
        <f>Q267*H267</f>
        <v>2.1560000000000001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245</v>
      </c>
      <c r="AT267" s="237" t="s">
        <v>353</v>
      </c>
      <c r="AU267" s="237" t="s">
        <v>89</v>
      </c>
      <c r="AY267" s="17" t="s">
        <v>194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87</v>
      </c>
      <c r="BK267" s="238">
        <f>ROUND(I267*H267,2)</f>
        <v>0</v>
      </c>
      <c r="BL267" s="17" t="s">
        <v>222</v>
      </c>
      <c r="BM267" s="237" t="s">
        <v>1980</v>
      </c>
    </row>
    <row r="268" s="2" customFormat="1">
      <c r="A268" s="38"/>
      <c r="B268" s="39"/>
      <c r="C268" s="40"/>
      <c r="D268" s="239" t="s">
        <v>204</v>
      </c>
      <c r="E268" s="40"/>
      <c r="F268" s="240" t="s">
        <v>1981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204</v>
      </c>
      <c r="AU268" s="17" t="s">
        <v>89</v>
      </c>
    </row>
    <row r="269" s="2" customFormat="1" ht="37.8" customHeight="1">
      <c r="A269" s="38"/>
      <c r="B269" s="39"/>
      <c r="C269" s="226" t="s">
        <v>1361</v>
      </c>
      <c r="D269" s="226" t="s">
        <v>197</v>
      </c>
      <c r="E269" s="227" t="s">
        <v>1982</v>
      </c>
      <c r="F269" s="228" t="s">
        <v>1983</v>
      </c>
      <c r="G269" s="229" t="s">
        <v>322</v>
      </c>
      <c r="H269" s="230">
        <v>38.234000000000002</v>
      </c>
      <c r="I269" s="231"/>
      <c r="J269" s="232">
        <f>ROUND(I269*H269,2)</f>
        <v>0</v>
      </c>
      <c r="K269" s="228" t="s">
        <v>306</v>
      </c>
      <c r="L269" s="44"/>
      <c r="M269" s="233" t="s">
        <v>1</v>
      </c>
      <c r="N269" s="234" t="s">
        <v>44</v>
      </c>
      <c r="O269" s="91"/>
      <c r="P269" s="235">
        <f>O269*H269</f>
        <v>0</v>
      </c>
      <c r="Q269" s="235">
        <v>1.5298499999999999</v>
      </c>
      <c r="R269" s="235">
        <f>Q269*H269</f>
        <v>58.492284900000001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222</v>
      </c>
      <c r="AT269" s="237" t="s">
        <v>197</v>
      </c>
      <c r="AU269" s="237" t="s">
        <v>89</v>
      </c>
      <c r="AY269" s="17" t="s">
        <v>194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87</v>
      </c>
      <c r="BK269" s="238">
        <f>ROUND(I269*H269,2)</f>
        <v>0</v>
      </c>
      <c r="BL269" s="17" t="s">
        <v>222</v>
      </c>
      <c r="BM269" s="237" t="s">
        <v>1984</v>
      </c>
    </row>
    <row r="270" s="13" customFormat="1">
      <c r="A270" s="13"/>
      <c r="B270" s="244"/>
      <c r="C270" s="245"/>
      <c r="D270" s="239" t="s">
        <v>219</v>
      </c>
      <c r="E270" s="246" t="s">
        <v>1</v>
      </c>
      <c r="F270" s="247" t="s">
        <v>1985</v>
      </c>
      <c r="G270" s="245"/>
      <c r="H270" s="248">
        <v>10.462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219</v>
      </c>
      <c r="AU270" s="254" t="s">
        <v>89</v>
      </c>
      <c r="AV270" s="13" t="s">
        <v>89</v>
      </c>
      <c r="AW270" s="13" t="s">
        <v>36</v>
      </c>
      <c r="AX270" s="13" t="s">
        <v>79</v>
      </c>
      <c r="AY270" s="254" t="s">
        <v>194</v>
      </c>
    </row>
    <row r="271" s="13" customFormat="1">
      <c r="A271" s="13"/>
      <c r="B271" s="244"/>
      <c r="C271" s="245"/>
      <c r="D271" s="239" t="s">
        <v>219</v>
      </c>
      <c r="E271" s="246" t="s">
        <v>1</v>
      </c>
      <c r="F271" s="247" t="s">
        <v>1986</v>
      </c>
      <c r="G271" s="245"/>
      <c r="H271" s="248">
        <v>27.771999999999998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219</v>
      </c>
      <c r="AU271" s="254" t="s">
        <v>89</v>
      </c>
      <c r="AV271" s="13" t="s">
        <v>89</v>
      </c>
      <c r="AW271" s="13" t="s">
        <v>36</v>
      </c>
      <c r="AX271" s="13" t="s">
        <v>79</v>
      </c>
      <c r="AY271" s="254" t="s">
        <v>194</v>
      </c>
    </row>
    <row r="272" s="14" customFormat="1">
      <c r="A272" s="14"/>
      <c r="B272" s="255"/>
      <c r="C272" s="256"/>
      <c r="D272" s="239" t="s">
        <v>219</v>
      </c>
      <c r="E272" s="257" t="s">
        <v>1</v>
      </c>
      <c r="F272" s="258" t="s">
        <v>221</v>
      </c>
      <c r="G272" s="256"/>
      <c r="H272" s="259">
        <v>38.234000000000002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219</v>
      </c>
      <c r="AU272" s="265" t="s">
        <v>89</v>
      </c>
      <c r="AV272" s="14" t="s">
        <v>222</v>
      </c>
      <c r="AW272" s="14" t="s">
        <v>36</v>
      </c>
      <c r="AX272" s="14" t="s">
        <v>87</v>
      </c>
      <c r="AY272" s="265" t="s">
        <v>194</v>
      </c>
    </row>
    <row r="273" s="12" customFormat="1" ht="22.8" customHeight="1">
      <c r="A273" s="12"/>
      <c r="B273" s="210"/>
      <c r="C273" s="211"/>
      <c r="D273" s="212" t="s">
        <v>78</v>
      </c>
      <c r="E273" s="224" t="s">
        <v>421</v>
      </c>
      <c r="F273" s="224" t="s">
        <v>422</v>
      </c>
      <c r="G273" s="211"/>
      <c r="H273" s="211"/>
      <c r="I273" s="214"/>
      <c r="J273" s="225">
        <f>BK273</f>
        <v>0</v>
      </c>
      <c r="K273" s="211"/>
      <c r="L273" s="216"/>
      <c r="M273" s="217"/>
      <c r="N273" s="218"/>
      <c r="O273" s="218"/>
      <c r="P273" s="219">
        <f>SUM(P274:P279)</f>
        <v>0</v>
      </c>
      <c r="Q273" s="218"/>
      <c r="R273" s="219">
        <f>SUM(R274:R279)</f>
        <v>0</v>
      </c>
      <c r="S273" s="218"/>
      <c r="T273" s="220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1" t="s">
        <v>87</v>
      </c>
      <c r="AT273" s="222" t="s">
        <v>78</v>
      </c>
      <c r="AU273" s="222" t="s">
        <v>87</v>
      </c>
      <c r="AY273" s="221" t="s">
        <v>194</v>
      </c>
      <c r="BK273" s="223">
        <f>SUM(BK274:BK279)</f>
        <v>0</v>
      </c>
    </row>
    <row r="274" s="2" customFormat="1" ht="24.15" customHeight="1">
      <c r="A274" s="38"/>
      <c r="B274" s="39"/>
      <c r="C274" s="226" t="s">
        <v>1755</v>
      </c>
      <c r="D274" s="226" t="s">
        <v>197</v>
      </c>
      <c r="E274" s="227" t="s">
        <v>1987</v>
      </c>
      <c r="F274" s="228" t="s">
        <v>1988</v>
      </c>
      <c r="G274" s="229" t="s">
        <v>339</v>
      </c>
      <c r="H274" s="230">
        <v>4.3799999999999999</v>
      </c>
      <c r="I274" s="231"/>
      <c r="J274" s="232">
        <f>ROUND(I274*H274,2)</f>
        <v>0</v>
      </c>
      <c r="K274" s="228" t="s">
        <v>1</v>
      </c>
      <c r="L274" s="44"/>
      <c r="M274" s="233" t="s">
        <v>1</v>
      </c>
      <c r="N274" s="234" t="s">
        <v>44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222</v>
      </c>
      <c r="AT274" s="237" t="s">
        <v>197</v>
      </c>
      <c r="AU274" s="237" t="s">
        <v>89</v>
      </c>
      <c r="AY274" s="17" t="s">
        <v>194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87</v>
      </c>
      <c r="BK274" s="238">
        <f>ROUND(I274*H274,2)</f>
        <v>0</v>
      </c>
      <c r="BL274" s="17" t="s">
        <v>222</v>
      </c>
      <c r="BM274" s="237" t="s">
        <v>1989</v>
      </c>
    </row>
    <row r="275" s="2" customFormat="1" ht="33" customHeight="1">
      <c r="A275" s="38"/>
      <c r="B275" s="39"/>
      <c r="C275" s="226" t="s">
        <v>876</v>
      </c>
      <c r="D275" s="226" t="s">
        <v>197</v>
      </c>
      <c r="E275" s="227" t="s">
        <v>424</v>
      </c>
      <c r="F275" s="228" t="s">
        <v>425</v>
      </c>
      <c r="G275" s="229" t="s">
        <v>339</v>
      </c>
      <c r="H275" s="230">
        <v>115.848</v>
      </c>
      <c r="I275" s="231"/>
      <c r="J275" s="232">
        <f>ROUND(I275*H275,2)</f>
        <v>0</v>
      </c>
      <c r="K275" s="228" t="s">
        <v>306</v>
      </c>
      <c r="L275" s="44"/>
      <c r="M275" s="233" t="s">
        <v>1</v>
      </c>
      <c r="N275" s="234" t="s">
        <v>44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222</v>
      </c>
      <c r="AT275" s="237" t="s">
        <v>197</v>
      </c>
      <c r="AU275" s="237" t="s">
        <v>89</v>
      </c>
      <c r="AY275" s="17" t="s">
        <v>194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87</v>
      </c>
      <c r="BK275" s="238">
        <f>ROUND(I275*H275,2)</f>
        <v>0</v>
      </c>
      <c r="BL275" s="17" t="s">
        <v>222</v>
      </c>
      <c r="BM275" s="237" t="s">
        <v>1990</v>
      </c>
    </row>
    <row r="276" s="13" customFormat="1">
      <c r="A276" s="13"/>
      <c r="B276" s="244"/>
      <c r="C276" s="245"/>
      <c r="D276" s="239" t="s">
        <v>219</v>
      </c>
      <c r="E276" s="246" t="s">
        <v>1</v>
      </c>
      <c r="F276" s="247" t="s">
        <v>1991</v>
      </c>
      <c r="G276" s="245"/>
      <c r="H276" s="248">
        <v>115.848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219</v>
      </c>
      <c r="AU276" s="254" t="s">
        <v>89</v>
      </c>
      <c r="AV276" s="13" t="s">
        <v>89</v>
      </c>
      <c r="AW276" s="13" t="s">
        <v>36</v>
      </c>
      <c r="AX276" s="13" t="s">
        <v>87</v>
      </c>
      <c r="AY276" s="254" t="s">
        <v>194</v>
      </c>
    </row>
    <row r="277" s="2" customFormat="1" ht="44.25" customHeight="1">
      <c r="A277" s="38"/>
      <c r="B277" s="39"/>
      <c r="C277" s="226" t="s">
        <v>1763</v>
      </c>
      <c r="D277" s="226" t="s">
        <v>197</v>
      </c>
      <c r="E277" s="227" t="s">
        <v>430</v>
      </c>
      <c r="F277" s="228" t="s">
        <v>431</v>
      </c>
      <c r="G277" s="229" t="s">
        <v>339</v>
      </c>
      <c r="H277" s="230">
        <v>1042.6320000000001</v>
      </c>
      <c r="I277" s="231"/>
      <c r="J277" s="232">
        <f>ROUND(I277*H277,2)</f>
        <v>0</v>
      </c>
      <c r="K277" s="228" t="s">
        <v>306</v>
      </c>
      <c r="L277" s="44"/>
      <c r="M277" s="233" t="s">
        <v>1</v>
      </c>
      <c r="N277" s="234" t="s">
        <v>44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222</v>
      </c>
      <c r="AT277" s="237" t="s">
        <v>197</v>
      </c>
      <c r="AU277" s="237" t="s">
        <v>89</v>
      </c>
      <c r="AY277" s="17" t="s">
        <v>194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87</v>
      </c>
      <c r="BK277" s="238">
        <f>ROUND(I277*H277,2)</f>
        <v>0</v>
      </c>
      <c r="BL277" s="17" t="s">
        <v>222</v>
      </c>
      <c r="BM277" s="237" t="s">
        <v>1992</v>
      </c>
    </row>
    <row r="278" s="13" customFormat="1">
      <c r="A278" s="13"/>
      <c r="B278" s="244"/>
      <c r="C278" s="245"/>
      <c r="D278" s="239" t="s">
        <v>219</v>
      </c>
      <c r="E278" s="246" t="s">
        <v>1</v>
      </c>
      <c r="F278" s="247" t="s">
        <v>1993</v>
      </c>
      <c r="G278" s="245"/>
      <c r="H278" s="248">
        <v>1042.6320000000001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219</v>
      </c>
      <c r="AU278" s="254" t="s">
        <v>89</v>
      </c>
      <c r="AV278" s="13" t="s">
        <v>89</v>
      </c>
      <c r="AW278" s="13" t="s">
        <v>36</v>
      </c>
      <c r="AX278" s="13" t="s">
        <v>87</v>
      </c>
      <c r="AY278" s="254" t="s">
        <v>194</v>
      </c>
    </row>
    <row r="279" s="2" customFormat="1" ht="44.25" customHeight="1">
      <c r="A279" s="38"/>
      <c r="B279" s="39"/>
      <c r="C279" s="226" t="s">
        <v>1366</v>
      </c>
      <c r="D279" s="226" t="s">
        <v>197</v>
      </c>
      <c r="E279" s="227" t="s">
        <v>435</v>
      </c>
      <c r="F279" s="228" t="s">
        <v>436</v>
      </c>
      <c r="G279" s="229" t="s">
        <v>339</v>
      </c>
      <c r="H279" s="230">
        <v>4.3840000000000003</v>
      </c>
      <c r="I279" s="231"/>
      <c r="J279" s="232">
        <f>ROUND(I279*H279,2)</f>
        <v>0</v>
      </c>
      <c r="K279" s="228" t="s">
        <v>306</v>
      </c>
      <c r="L279" s="44"/>
      <c r="M279" s="233" t="s">
        <v>1</v>
      </c>
      <c r="N279" s="234" t="s">
        <v>44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222</v>
      </c>
      <c r="AT279" s="237" t="s">
        <v>197</v>
      </c>
      <c r="AU279" s="237" t="s">
        <v>89</v>
      </c>
      <c r="AY279" s="17" t="s">
        <v>194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87</v>
      </c>
      <c r="BK279" s="238">
        <f>ROUND(I279*H279,2)</f>
        <v>0</v>
      </c>
      <c r="BL279" s="17" t="s">
        <v>222</v>
      </c>
      <c r="BM279" s="237" t="s">
        <v>1994</v>
      </c>
    </row>
    <row r="280" s="12" customFormat="1" ht="22.8" customHeight="1">
      <c r="A280" s="12"/>
      <c r="B280" s="210"/>
      <c r="C280" s="211"/>
      <c r="D280" s="212" t="s">
        <v>78</v>
      </c>
      <c r="E280" s="224" t="s">
        <v>439</v>
      </c>
      <c r="F280" s="224" t="s">
        <v>440</v>
      </c>
      <c r="G280" s="211"/>
      <c r="H280" s="211"/>
      <c r="I280" s="214"/>
      <c r="J280" s="225">
        <f>BK280</f>
        <v>0</v>
      </c>
      <c r="K280" s="211"/>
      <c r="L280" s="216"/>
      <c r="M280" s="217"/>
      <c r="N280" s="218"/>
      <c r="O280" s="218"/>
      <c r="P280" s="219">
        <f>P281</f>
        <v>0</v>
      </c>
      <c r="Q280" s="218"/>
      <c r="R280" s="219">
        <f>R281</f>
        <v>0</v>
      </c>
      <c r="S280" s="218"/>
      <c r="T280" s="22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1" t="s">
        <v>87</v>
      </c>
      <c r="AT280" s="222" t="s">
        <v>78</v>
      </c>
      <c r="AU280" s="222" t="s">
        <v>87</v>
      </c>
      <c r="AY280" s="221" t="s">
        <v>194</v>
      </c>
      <c r="BK280" s="223">
        <f>BK281</f>
        <v>0</v>
      </c>
    </row>
    <row r="281" s="2" customFormat="1" ht="37.8" customHeight="1">
      <c r="A281" s="38"/>
      <c r="B281" s="39"/>
      <c r="C281" s="226" t="s">
        <v>1768</v>
      </c>
      <c r="D281" s="226" t="s">
        <v>197</v>
      </c>
      <c r="E281" s="227" t="s">
        <v>1995</v>
      </c>
      <c r="F281" s="228" t="s">
        <v>1996</v>
      </c>
      <c r="G281" s="229" t="s">
        <v>339</v>
      </c>
      <c r="H281" s="230">
        <v>2058.0450000000001</v>
      </c>
      <c r="I281" s="231"/>
      <c r="J281" s="232">
        <f>ROUND(I281*H281,2)</f>
        <v>0</v>
      </c>
      <c r="K281" s="228" t="s">
        <v>306</v>
      </c>
      <c r="L281" s="44"/>
      <c r="M281" s="289" t="s">
        <v>1</v>
      </c>
      <c r="N281" s="290" t="s">
        <v>44</v>
      </c>
      <c r="O281" s="291"/>
      <c r="P281" s="292">
        <f>O281*H281</f>
        <v>0</v>
      </c>
      <c r="Q281" s="292">
        <v>0</v>
      </c>
      <c r="R281" s="292">
        <f>Q281*H281</f>
        <v>0</v>
      </c>
      <c r="S281" s="292">
        <v>0</v>
      </c>
      <c r="T281" s="29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222</v>
      </c>
      <c r="AT281" s="237" t="s">
        <v>197</v>
      </c>
      <c r="AU281" s="237" t="s">
        <v>89</v>
      </c>
      <c r="AY281" s="17" t="s">
        <v>194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87</v>
      </c>
      <c r="BK281" s="238">
        <f>ROUND(I281*H281,2)</f>
        <v>0</v>
      </c>
      <c r="BL281" s="17" t="s">
        <v>222</v>
      </c>
      <c r="BM281" s="237" t="s">
        <v>1997</v>
      </c>
    </row>
    <row r="282" s="2" customFormat="1" ht="6.96" customHeight="1">
      <c r="A282" s="38"/>
      <c r="B282" s="66"/>
      <c r="C282" s="67"/>
      <c r="D282" s="67"/>
      <c r="E282" s="67"/>
      <c r="F282" s="67"/>
      <c r="G282" s="67"/>
      <c r="H282" s="67"/>
      <c r="I282" s="67"/>
      <c r="J282" s="67"/>
      <c r="K282" s="67"/>
      <c r="L282" s="44"/>
      <c r="M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</sheetData>
  <sheetProtection sheet="1" autoFilter="0" formatColumns="0" formatRows="0" objects="1" scenarios="1" spinCount="100000" saltValue="KtoSOzvWhFJfcIUKCLLp4gufbJpTYupqumsdTw7EAYFiRDgCTDKs5y323FYcVK/uyq0bjbaNP2Lh1jyeWawBOg==" hashValue="zLJgMgntqil8vuBNbvMiOTQUrV4hF3PEZqqQAxPDB78osfygziUl2BGBdQnW2zVx5IDu0VFotyrrWHoTUkmHrg==" algorithmName="SHA-512" password="CC35"/>
  <autoFilter ref="C123:K28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157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1998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1999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154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ROUND((SUM(BE125:BE196)),  2)</f>
        <v>0</v>
      </c>
      <c r="G35" s="38"/>
      <c r="H35" s="38"/>
      <c r="I35" s="164">
        <v>0.20999999999999999</v>
      </c>
      <c r="J35" s="163">
        <f>ROUND(((SUM(BE125:BE196))*I35),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ROUND((SUM(BF125:BF196)),  2)</f>
        <v>0</v>
      </c>
      <c r="G36" s="38"/>
      <c r="H36" s="38"/>
      <c r="I36" s="164">
        <v>0.14999999999999999</v>
      </c>
      <c r="J36" s="163">
        <f>ROUND(((SUM(BF125:BF196))*I36),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ROUND((SUM(BG125:BG196)),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ROUND((SUM(BH125:BH196)),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ROUND((SUM(BI125:BI196)),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303.1 - Prodloužení přípojek vodovodu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447</v>
      </c>
      <c r="E102" s="196"/>
      <c r="F102" s="196"/>
      <c r="G102" s="196"/>
      <c r="H102" s="196"/>
      <c r="I102" s="196"/>
      <c r="J102" s="197">
        <f>J155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299</v>
      </c>
      <c r="E103" s="196"/>
      <c r="F103" s="196"/>
      <c r="G103" s="196"/>
      <c r="H103" s="196"/>
      <c r="I103" s="196"/>
      <c r="J103" s="197">
        <f>J195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178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Vodovod a kanalizace ul. Rantířovská,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165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1998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548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303.1 - Prodloužení přípojek vodovodu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Jihlava</v>
      </c>
      <c r="G119" s="40"/>
      <c r="H119" s="40"/>
      <c r="I119" s="32" t="s">
        <v>22</v>
      </c>
      <c r="J119" s="79" t="str">
        <f>IF(J14="","",J14)</f>
        <v>8. 11. 2023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E17</f>
        <v>Statutární město Jihlava</v>
      </c>
      <c r="G121" s="40"/>
      <c r="H121" s="40"/>
      <c r="I121" s="32" t="s">
        <v>32</v>
      </c>
      <c r="J121" s="36" t="str">
        <f>E23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179</v>
      </c>
      <c r="D124" s="202" t="s">
        <v>64</v>
      </c>
      <c r="E124" s="202" t="s">
        <v>60</v>
      </c>
      <c r="F124" s="202" t="s">
        <v>61</v>
      </c>
      <c r="G124" s="202" t="s">
        <v>180</v>
      </c>
      <c r="H124" s="202" t="s">
        <v>181</v>
      </c>
      <c r="I124" s="202" t="s">
        <v>182</v>
      </c>
      <c r="J124" s="202" t="s">
        <v>169</v>
      </c>
      <c r="K124" s="203" t="s">
        <v>183</v>
      </c>
      <c r="L124" s="204"/>
      <c r="M124" s="100" t="s">
        <v>1</v>
      </c>
      <c r="N124" s="101" t="s">
        <v>43</v>
      </c>
      <c r="O124" s="101" t="s">
        <v>184</v>
      </c>
      <c r="P124" s="101" t="s">
        <v>185</v>
      </c>
      <c r="Q124" s="101" t="s">
        <v>186</v>
      </c>
      <c r="R124" s="101" t="s">
        <v>187</v>
      </c>
      <c r="S124" s="101" t="s">
        <v>188</v>
      </c>
      <c r="T124" s="102" t="s">
        <v>189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190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50.963842099999994</v>
      </c>
      <c r="S125" s="104"/>
      <c r="T125" s="208">
        <f>T126</f>
        <v>0.053760000000000002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171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300</v>
      </c>
      <c r="F126" s="213" t="s">
        <v>301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P127+P152+P155+P195</f>
        <v>0</v>
      </c>
      <c r="Q126" s="218"/>
      <c r="R126" s="219">
        <f>R127+R152+R155+R195</f>
        <v>50.963842099999994</v>
      </c>
      <c r="S126" s="218"/>
      <c r="T126" s="220">
        <f>T127+T152+T155+T195</f>
        <v>0.053760000000000002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87</v>
      </c>
      <c r="AT126" s="222" t="s">
        <v>78</v>
      </c>
      <c r="AU126" s="222" t="s">
        <v>79</v>
      </c>
      <c r="AY126" s="221" t="s">
        <v>194</v>
      </c>
      <c r="BK126" s="223">
        <f>BK127+BK152+BK155+BK195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87</v>
      </c>
      <c r="F127" s="224" t="s">
        <v>302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SUM(P128:P151)</f>
        <v>0</v>
      </c>
      <c r="Q127" s="218"/>
      <c r="R127" s="219">
        <f>SUM(R128:R151)</f>
        <v>31.179098</v>
      </c>
      <c r="S127" s="218"/>
      <c r="T127" s="220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87</v>
      </c>
      <c r="AY127" s="221" t="s">
        <v>194</v>
      </c>
      <c r="BK127" s="223">
        <f>SUM(BK128:BK151)</f>
        <v>0</v>
      </c>
    </row>
    <row r="128" s="2" customFormat="1" ht="101.25" customHeight="1">
      <c r="A128" s="38"/>
      <c r="B128" s="39"/>
      <c r="C128" s="226" t="s">
        <v>87</v>
      </c>
      <c r="D128" s="226" t="s">
        <v>197</v>
      </c>
      <c r="E128" s="227" t="s">
        <v>2000</v>
      </c>
      <c r="F128" s="228" t="s">
        <v>2001</v>
      </c>
      <c r="G128" s="229" t="s">
        <v>315</v>
      </c>
      <c r="H128" s="230">
        <v>9</v>
      </c>
      <c r="I128" s="231"/>
      <c r="J128" s="232">
        <f>ROUND(I128*H128,2)</f>
        <v>0</v>
      </c>
      <c r="K128" s="228" t="s">
        <v>306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0.01269</v>
      </c>
      <c r="R128" s="235">
        <f>Q128*H128</f>
        <v>0.11421000000000001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222</v>
      </c>
      <c r="AT128" s="237" t="s">
        <v>197</v>
      </c>
      <c r="AU128" s="237" t="s">
        <v>89</v>
      </c>
      <c r="AY128" s="17" t="s">
        <v>194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87</v>
      </c>
      <c r="BK128" s="238">
        <f>ROUND(I128*H128,2)</f>
        <v>0</v>
      </c>
      <c r="BL128" s="17" t="s">
        <v>222</v>
      </c>
      <c r="BM128" s="237" t="s">
        <v>2002</v>
      </c>
    </row>
    <row r="129" s="2" customFormat="1" ht="100.5" customHeight="1">
      <c r="A129" s="38"/>
      <c r="B129" s="39"/>
      <c r="C129" s="226" t="s">
        <v>89</v>
      </c>
      <c r="D129" s="226" t="s">
        <v>197</v>
      </c>
      <c r="E129" s="227" t="s">
        <v>2003</v>
      </c>
      <c r="F129" s="228" t="s">
        <v>2004</v>
      </c>
      <c r="G129" s="229" t="s">
        <v>315</v>
      </c>
      <c r="H129" s="230">
        <v>4</v>
      </c>
      <c r="I129" s="231"/>
      <c r="J129" s="232">
        <f>ROUND(I129*H129,2)</f>
        <v>0</v>
      </c>
      <c r="K129" s="228" t="s">
        <v>306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0.06053</v>
      </c>
      <c r="R129" s="235">
        <f>Q129*H129</f>
        <v>0.24212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222</v>
      </c>
      <c r="AT129" s="237" t="s">
        <v>197</v>
      </c>
      <c r="AU129" s="237" t="s">
        <v>89</v>
      </c>
      <c r="AY129" s="17" t="s">
        <v>194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87</v>
      </c>
      <c r="BK129" s="238">
        <f>ROUND(I129*H129,2)</f>
        <v>0</v>
      </c>
      <c r="BL129" s="17" t="s">
        <v>222</v>
      </c>
      <c r="BM129" s="237" t="s">
        <v>2005</v>
      </c>
    </row>
    <row r="130" s="13" customFormat="1">
      <c r="A130" s="13"/>
      <c r="B130" s="244"/>
      <c r="C130" s="245"/>
      <c r="D130" s="239" t="s">
        <v>219</v>
      </c>
      <c r="E130" s="246" t="s">
        <v>1</v>
      </c>
      <c r="F130" s="247" t="s">
        <v>222</v>
      </c>
      <c r="G130" s="245"/>
      <c r="H130" s="248">
        <v>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219</v>
      </c>
      <c r="AU130" s="254" t="s">
        <v>89</v>
      </c>
      <c r="AV130" s="13" t="s">
        <v>89</v>
      </c>
      <c r="AW130" s="13" t="s">
        <v>36</v>
      </c>
      <c r="AX130" s="13" t="s">
        <v>87</v>
      </c>
      <c r="AY130" s="254" t="s">
        <v>194</v>
      </c>
    </row>
    <row r="131" s="2" customFormat="1" ht="24.15" customHeight="1">
      <c r="A131" s="38"/>
      <c r="B131" s="39"/>
      <c r="C131" s="226" t="s">
        <v>210</v>
      </c>
      <c r="D131" s="226" t="s">
        <v>197</v>
      </c>
      <c r="E131" s="227" t="s">
        <v>1173</v>
      </c>
      <c r="F131" s="228" t="s">
        <v>1174</v>
      </c>
      <c r="G131" s="229" t="s">
        <v>305</v>
      </c>
      <c r="H131" s="230">
        <v>160</v>
      </c>
      <c r="I131" s="231"/>
      <c r="J131" s="232">
        <f>ROUND(I131*H131,2)</f>
        <v>0</v>
      </c>
      <c r="K131" s="228" t="s">
        <v>306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222</v>
      </c>
      <c r="AT131" s="237" t="s">
        <v>197</v>
      </c>
      <c r="AU131" s="237" t="s">
        <v>89</v>
      </c>
      <c r="AY131" s="17" t="s">
        <v>194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87</v>
      </c>
      <c r="BK131" s="238">
        <f>ROUND(I131*H131,2)</f>
        <v>0</v>
      </c>
      <c r="BL131" s="17" t="s">
        <v>222</v>
      </c>
      <c r="BM131" s="237" t="s">
        <v>2006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2007</v>
      </c>
      <c r="G132" s="245"/>
      <c r="H132" s="248">
        <v>160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49.05" customHeight="1">
      <c r="A133" s="38"/>
      <c r="B133" s="39"/>
      <c r="C133" s="226" t="s">
        <v>222</v>
      </c>
      <c r="D133" s="226" t="s">
        <v>197</v>
      </c>
      <c r="E133" s="227" t="s">
        <v>2008</v>
      </c>
      <c r="F133" s="228" t="s">
        <v>2009</v>
      </c>
      <c r="G133" s="229" t="s">
        <v>322</v>
      </c>
      <c r="H133" s="230">
        <v>132.59999999999999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2010</v>
      </c>
    </row>
    <row r="134" s="13" customFormat="1">
      <c r="A134" s="13"/>
      <c r="B134" s="244"/>
      <c r="C134" s="245"/>
      <c r="D134" s="239" t="s">
        <v>219</v>
      </c>
      <c r="E134" s="246" t="s">
        <v>1</v>
      </c>
      <c r="F134" s="247" t="s">
        <v>2011</v>
      </c>
      <c r="G134" s="245"/>
      <c r="H134" s="248">
        <v>132.59999999999999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219</v>
      </c>
      <c r="AU134" s="254" t="s">
        <v>89</v>
      </c>
      <c r="AV134" s="13" t="s">
        <v>89</v>
      </c>
      <c r="AW134" s="13" t="s">
        <v>36</v>
      </c>
      <c r="AX134" s="13" t="s">
        <v>87</v>
      </c>
      <c r="AY134" s="254" t="s">
        <v>194</v>
      </c>
    </row>
    <row r="135" s="2" customFormat="1" ht="37.8" customHeight="1">
      <c r="A135" s="38"/>
      <c r="B135" s="39"/>
      <c r="C135" s="226" t="s">
        <v>193</v>
      </c>
      <c r="D135" s="226" t="s">
        <v>197</v>
      </c>
      <c r="E135" s="227" t="s">
        <v>742</v>
      </c>
      <c r="F135" s="228" t="s">
        <v>743</v>
      </c>
      <c r="G135" s="229" t="s">
        <v>305</v>
      </c>
      <c r="H135" s="230">
        <v>265.19999999999999</v>
      </c>
      <c r="I135" s="231"/>
      <c r="J135" s="232">
        <f>ROUND(I135*H135,2)</f>
        <v>0</v>
      </c>
      <c r="K135" s="228" t="s">
        <v>306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0.00084000000000000003</v>
      </c>
      <c r="R135" s="235">
        <f>Q135*H135</f>
        <v>0.22276799999999999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222</v>
      </c>
      <c r="AT135" s="237" t="s">
        <v>197</v>
      </c>
      <c r="AU135" s="237" t="s">
        <v>89</v>
      </c>
      <c r="AY135" s="17" t="s">
        <v>194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87</v>
      </c>
      <c r="BK135" s="238">
        <f>ROUND(I135*H135,2)</f>
        <v>0</v>
      </c>
      <c r="BL135" s="17" t="s">
        <v>222</v>
      </c>
      <c r="BM135" s="237" t="s">
        <v>2012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2013</v>
      </c>
      <c r="G136" s="245"/>
      <c r="H136" s="248">
        <v>265.19999999999999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44.25" customHeight="1">
      <c r="A137" s="38"/>
      <c r="B137" s="39"/>
      <c r="C137" s="226" t="s">
        <v>233</v>
      </c>
      <c r="D137" s="226" t="s">
        <v>197</v>
      </c>
      <c r="E137" s="227" t="s">
        <v>746</v>
      </c>
      <c r="F137" s="228" t="s">
        <v>747</v>
      </c>
      <c r="G137" s="229" t="s">
        <v>305</v>
      </c>
      <c r="H137" s="230">
        <v>265.19999999999999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2014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2013</v>
      </c>
      <c r="G138" s="245"/>
      <c r="H138" s="248">
        <v>265.19999999999999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87</v>
      </c>
      <c r="AY138" s="254" t="s">
        <v>194</v>
      </c>
    </row>
    <row r="139" s="2" customFormat="1" ht="62.7" customHeight="1">
      <c r="A139" s="38"/>
      <c r="B139" s="39"/>
      <c r="C139" s="226" t="s">
        <v>238</v>
      </c>
      <c r="D139" s="226" t="s">
        <v>197</v>
      </c>
      <c r="E139" s="227" t="s">
        <v>854</v>
      </c>
      <c r="F139" s="228" t="s">
        <v>855</v>
      </c>
      <c r="G139" s="229" t="s">
        <v>322</v>
      </c>
      <c r="H139" s="230">
        <v>40.799999999999997</v>
      </c>
      <c r="I139" s="231"/>
      <c r="J139" s="232">
        <f>ROUND(I139*H139,2)</f>
        <v>0</v>
      </c>
      <c r="K139" s="228" t="s">
        <v>306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222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2015</v>
      </c>
    </row>
    <row r="140" s="2" customFormat="1">
      <c r="A140" s="38"/>
      <c r="B140" s="39"/>
      <c r="C140" s="40"/>
      <c r="D140" s="239" t="s">
        <v>204</v>
      </c>
      <c r="E140" s="40"/>
      <c r="F140" s="240" t="s">
        <v>752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204</v>
      </c>
      <c r="AU140" s="17" t="s">
        <v>89</v>
      </c>
    </row>
    <row r="141" s="13" customFormat="1">
      <c r="A141" s="13"/>
      <c r="B141" s="244"/>
      <c r="C141" s="245"/>
      <c r="D141" s="239" t="s">
        <v>219</v>
      </c>
      <c r="E141" s="246" t="s">
        <v>1</v>
      </c>
      <c r="F141" s="247" t="s">
        <v>2016</v>
      </c>
      <c r="G141" s="245"/>
      <c r="H141" s="248">
        <v>40.799999999999997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219</v>
      </c>
      <c r="AU141" s="254" t="s">
        <v>89</v>
      </c>
      <c r="AV141" s="13" t="s">
        <v>89</v>
      </c>
      <c r="AW141" s="13" t="s">
        <v>36</v>
      </c>
      <c r="AX141" s="13" t="s">
        <v>87</v>
      </c>
      <c r="AY141" s="254" t="s">
        <v>194</v>
      </c>
    </row>
    <row r="142" s="2" customFormat="1" ht="44.25" customHeight="1">
      <c r="A142" s="38"/>
      <c r="B142" s="39"/>
      <c r="C142" s="226" t="s">
        <v>245</v>
      </c>
      <c r="D142" s="226" t="s">
        <v>197</v>
      </c>
      <c r="E142" s="227" t="s">
        <v>337</v>
      </c>
      <c r="F142" s="228" t="s">
        <v>338</v>
      </c>
      <c r="G142" s="229" t="s">
        <v>339</v>
      </c>
      <c r="H142" s="230">
        <v>73.439999999999998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2017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2018</v>
      </c>
      <c r="G143" s="245"/>
      <c r="H143" s="248">
        <v>73.439999999999998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37.8" customHeight="1">
      <c r="A144" s="38"/>
      <c r="B144" s="39"/>
      <c r="C144" s="226" t="s">
        <v>250</v>
      </c>
      <c r="D144" s="226" t="s">
        <v>197</v>
      </c>
      <c r="E144" s="227" t="s">
        <v>342</v>
      </c>
      <c r="F144" s="228" t="s">
        <v>343</v>
      </c>
      <c r="G144" s="229" t="s">
        <v>322</v>
      </c>
      <c r="H144" s="230">
        <v>40.799999999999997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2019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2020</v>
      </c>
      <c r="G145" s="245"/>
      <c r="H145" s="248">
        <v>40.799999999999997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87</v>
      </c>
      <c r="AY145" s="254" t="s">
        <v>194</v>
      </c>
    </row>
    <row r="146" s="2" customFormat="1" ht="44.25" customHeight="1">
      <c r="A146" s="38"/>
      <c r="B146" s="39"/>
      <c r="C146" s="226" t="s">
        <v>261</v>
      </c>
      <c r="D146" s="226" t="s">
        <v>197</v>
      </c>
      <c r="E146" s="227" t="s">
        <v>470</v>
      </c>
      <c r="F146" s="228" t="s">
        <v>471</v>
      </c>
      <c r="G146" s="229" t="s">
        <v>322</v>
      </c>
      <c r="H146" s="230">
        <v>91.799999999999997</v>
      </c>
      <c r="I146" s="231"/>
      <c r="J146" s="232">
        <f>ROUND(I146*H146,2)</f>
        <v>0</v>
      </c>
      <c r="K146" s="228" t="s">
        <v>306</v>
      </c>
      <c r="L146" s="44"/>
      <c r="M146" s="233" t="s">
        <v>1</v>
      </c>
      <c r="N146" s="234" t="s">
        <v>44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222</v>
      </c>
      <c r="AT146" s="237" t="s">
        <v>197</v>
      </c>
      <c r="AU146" s="237" t="s">
        <v>89</v>
      </c>
      <c r="AY146" s="17" t="s">
        <v>194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87</v>
      </c>
      <c r="BK146" s="238">
        <f>ROUND(I146*H146,2)</f>
        <v>0</v>
      </c>
      <c r="BL146" s="17" t="s">
        <v>222</v>
      </c>
      <c r="BM146" s="237" t="s">
        <v>2021</v>
      </c>
    </row>
    <row r="147" s="13" customFormat="1">
      <c r="A147" s="13"/>
      <c r="B147" s="244"/>
      <c r="C147" s="245"/>
      <c r="D147" s="239" t="s">
        <v>219</v>
      </c>
      <c r="E147" s="246" t="s">
        <v>1</v>
      </c>
      <c r="F147" s="247" t="s">
        <v>2022</v>
      </c>
      <c r="G147" s="245"/>
      <c r="H147" s="248">
        <v>91.799999999999997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219</v>
      </c>
      <c r="AU147" s="254" t="s">
        <v>89</v>
      </c>
      <c r="AV147" s="13" t="s">
        <v>89</v>
      </c>
      <c r="AW147" s="13" t="s">
        <v>36</v>
      </c>
      <c r="AX147" s="13" t="s">
        <v>87</v>
      </c>
      <c r="AY147" s="254" t="s">
        <v>194</v>
      </c>
    </row>
    <row r="148" s="2" customFormat="1" ht="66.75" customHeight="1">
      <c r="A148" s="38"/>
      <c r="B148" s="39"/>
      <c r="C148" s="226" t="s">
        <v>268</v>
      </c>
      <c r="D148" s="226" t="s">
        <v>197</v>
      </c>
      <c r="E148" s="227" t="s">
        <v>474</v>
      </c>
      <c r="F148" s="228" t="s">
        <v>475</v>
      </c>
      <c r="G148" s="229" t="s">
        <v>322</v>
      </c>
      <c r="H148" s="230">
        <v>30.600000000000001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2023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2024</v>
      </c>
      <c r="G149" s="245"/>
      <c r="H149" s="248">
        <v>30.600000000000001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87</v>
      </c>
      <c r="AY149" s="254" t="s">
        <v>194</v>
      </c>
    </row>
    <row r="150" s="2" customFormat="1" ht="16.5" customHeight="1">
      <c r="A150" s="38"/>
      <c r="B150" s="39"/>
      <c r="C150" s="279" t="s">
        <v>274</v>
      </c>
      <c r="D150" s="279" t="s">
        <v>353</v>
      </c>
      <c r="E150" s="280" t="s">
        <v>478</v>
      </c>
      <c r="F150" s="281" t="s">
        <v>479</v>
      </c>
      <c r="G150" s="282" t="s">
        <v>339</v>
      </c>
      <c r="H150" s="283">
        <v>30.600000000000001</v>
      </c>
      <c r="I150" s="284"/>
      <c r="J150" s="285">
        <f>ROUND(I150*H150,2)</f>
        <v>0</v>
      </c>
      <c r="K150" s="281" t="s">
        <v>306</v>
      </c>
      <c r="L150" s="286"/>
      <c r="M150" s="287" t="s">
        <v>1</v>
      </c>
      <c r="N150" s="288" t="s">
        <v>44</v>
      </c>
      <c r="O150" s="91"/>
      <c r="P150" s="235">
        <f>O150*H150</f>
        <v>0</v>
      </c>
      <c r="Q150" s="235">
        <v>1</v>
      </c>
      <c r="R150" s="235">
        <f>Q150*H150</f>
        <v>30.600000000000001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245</v>
      </c>
      <c r="AT150" s="237" t="s">
        <v>353</v>
      </c>
      <c r="AU150" s="237" t="s">
        <v>89</v>
      </c>
      <c r="AY150" s="17" t="s">
        <v>194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87</v>
      </c>
      <c r="BK150" s="238">
        <f>ROUND(I150*H150,2)</f>
        <v>0</v>
      </c>
      <c r="BL150" s="17" t="s">
        <v>222</v>
      </c>
      <c r="BM150" s="237" t="s">
        <v>2025</v>
      </c>
    </row>
    <row r="151" s="2" customFormat="1" ht="37.8" customHeight="1">
      <c r="A151" s="38"/>
      <c r="B151" s="39"/>
      <c r="C151" s="226" t="s">
        <v>215</v>
      </c>
      <c r="D151" s="226" t="s">
        <v>197</v>
      </c>
      <c r="E151" s="227" t="s">
        <v>637</v>
      </c>
      <c r="F151" s="228" t="s">
        <v>638</v>
      </c>
      <c r="G151" s="229" t="s">
        <v>305</v>
      </c>
      <c r="H151" s="230">
        <v>160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2026</v>
      </c>
    </row>
    <row r="152" s="12" customFormat="1" ht="22.8" customHeight="1">
      <c r="A152" s="12"/>
      <c r="B152" s="210"/>
      <c r="C152" s="211"/>
      <c r="D152" s="212" t="s">
        <v>78</v>
      </c>
      <c r="E152" s="224" t="s">
        <v>222</v>
      </c>
      <c r="F152" s="224" t="s">
        <v>489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SUM(P153:P154)</f>
        <v>0</v>
      </c>
      <c r="Q152" s="218"/>
      <c r="R152" s="219">
        <f>SUM(R153:R154)</f>
        <v>19.285854</v>
      </c>
      <c r="S152" s="218"/>
      <c r="T152" s="22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87</v>
      </c>
      <c r="AT152" s="222" t="s">
        <v>78</v>
      </c>
      <c r="AU152" s="222" t="s">
        <v>87</v>
      </c>
      <c r="AY152" s="221" t="s">
        <v>194</v>
      </c>
      <c r="BK152" s="223">
        <f>SUM(BK153:BK154)</f>
        <v>0</v>
      </c>
    </row>
    <row r="153" s="2" customFormat="1" ht="33" customHeight="1">
      <c r="A153" s="38"/>
      <c r="B153" s="39"/>
      <c r="C153" s="226" t="s">
        <v>278</v>
      </c>
      <c r="D153" s="226" t="s">
        <v>197</v>
      </c>
      <c r="E153" s="227" t="s">
        <v>763</v>
      </c>
      <c r="F153" s="228" t="s">
        <v>764</v>
      </c>
      <c r="G153" s="229" t="s">
        <v>322</v>
      </c>
      <c r="H153" s="230">
        <v>10.199999999999999</v>
      </c>
      <c r="I153" s="231"/>
      <c r="J153" s="232">
        <f>ROUND(I153*H153,2)</f>
        <v>0</v>
      </c>
      <c r="K153" s="228" t="s">
        <v>306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1.8907700000000001</v>
      </c>
      <c r="R153" s="235">
        <f>Q153*H153</f>
        <v>19.285854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222</v>
      </c>
      <c r="AT153" s="237" t="s">
        <v>197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2027</v>
      </c>
    </row>
    <row r="154" s="13" customFormat="1">
      <c r="A154" s="13"/>
      <c r="B154" s="244"/>
      <c r="C154" s="245"/>
      <c r="D154" s="239" t="s">
        <v>219</v>
      </c>
      <c r="E154" s="246" t="s">
        <v>1</v>
      </c>
      <c r="F154" s="247" t="s">
        <v>2028</v>
      </c>
      <c r="G154" s="245"/>
      <c r="H154" s="248">
        <v>10.199999999999999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36</v>
      </c>
      <c r="AX154" s="13" t="s">
        <v>87</v>
      </c>
      <c r="AY154" s="254" t="s">
        <v>194</v>
      </c>
    </row>
    <row r="155" s="12" customFormat="1" ht="22.8" customHeight="1">
      <c r="A155" s="12"/>
      <c r="B155" s="210"/>
      <c r="C155" s="211"/>
      <c r="D155" s="212" t="s">
        <v>78</v>
      </c>
      <c r="E155" s="224" t="s">
        <v>245</v>
      </c>
      <c r="F155" s="224" t="s">
        <v>501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SUM(P156:P194)</f>
        <v>0</v>
      </c>
      <c r="Q155" s="218"/>
      <c r="R155" s="219">
        <f>SUM(R156:R194)</f>
        <v>0.49889009999999995</v>
      </c>
      <c r="S155" s="218"/>
      <c r="T155" s="220">
        <f>SUM(T156:T194)</f>
        <v>0.053760000000000002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87</v>
      </c>
      <c r="AT155" s="222" t="s">
        <v>78</v>
      </c>
      <c r="AU155" s="222" t="s">
        <v>87</v>
      </c>
      <c r="AY155" s="221" t="s">
        <v>194</v>
      </c>
      <c r="BK155" s="223">
        <f>SUM(BK156:BK194)</f>
        <v>0</v>
      </c>
    </row>
    <row r="156" s="2" customFormat="1" ht="37.8" customHeight="1">
      <c r="A156" s="38"/>
      <c r="B156" s="39"/>
      <c r="C156" s="226" t="s">
        <v>8</v>
      </c>
      <c r="D156" s="226" t="s">
        <v>197</v>
      </c>
      <c r="E156" s="227" t="s">
        <v>2029</v>
      </c>
      <c r="F156" s="228" t="s">
        <v>2030</v>
      </c>
      <c r="G156" s="229" t="s">
        <v>315</v>
      </c>
      <c r="H156" s="230">
        <v>70</v>
      </c>
      <c r="I156" s="231"/>
      <c r="J156" s="232">
        <f>ROUND(I156*H156,2)</f>
        <v>0</v>
      </c>
      <c r="K156" s="228" t="s">
        <v>306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222</v>
      </c>
      <c r="AT156" s="237" t="s">
        <v>197</v>
      </c>
      <c r="AU156" s="237" t="s">
        <v>89</v>
      </c>
      <c r="AY156" s="17" t="s">
        <v>194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87</v>
      </c>
      <c r="BK156" s="238">
        <f>ROUND(I156*H156,2)</f>
        <v>0</v>
      </c>
      <c r="BL156" s="17" t="s">
        <v>222</v>
      </c>
      <c r="BM156" s="237" t="s">
        <v>2031</v>
      </c>
    </row>
    <row r="157" s="13" customFormat="1">
      <c r="A157" s="13"/>
      <c r="B157" s="244"/>
      <c r="C157" s="245"/>
      <c r="D157" s="239" t="s">
        <v>219</v>
      </c>
      <c r="E157" s="246" t="s">
        <v>1</v>
      </c>
      <c r="F157" s="247" t="s">
        <v>2032</v>
      </c>
      <c r="G157" s="245"/>
      <c r="H157" s="248">
        <v>70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36</v>
      </c>
      <c r="AX157" s="13" t="s">
        <v>87</v>
      </c>
      <c r="AY157" s="254" t="s">
        <v>194</v>
      </c>
    </row>
    <row r="158" s="2" customFormat="1" ht="21.75" customHeight="1">
      <c r="A158" s="38"/>
      <c r="B158" s="39"/>
      <c r="C158" s="279" t="s">
        <v>369</v>
      </c>
      <c r="D158" s="279" t="s">
        <v>353</v>
      </c>
      <c r="E158" s="280" t="s">
        <v>2033</v>
      </c>
      <c r="F158" s="281" t="s">
        <v>2034</v>
      </c>
      <c r="G158" s="282" t="s">
        <v>315</v>
      </c>
      <c r="H158" s="283">
        <v>71.049999999999997</v>
      </c>
      <c r="I158" s="284"/>
      <c r="J158" s="285">
        <f>ROUND(I158*H158,2)</f>
        <v>0</v>
      </c>
      <c r="K158" s="281" t="s">
        <v>306</v>
      </c>
      <c r="L158" s="286"/>
      <c r="M158" s="287" t="s">
        <v>1</v>
      </c>
      <c r="N158" s="288" t="s">
        <v>44</v>
      </c>
      <c r="O158" s="91"/>
      <c r="P158" s="235">
        <f>O158*H158</f>
        <v>0</v>
      </c>
      <c r="Q158" s="235">
        <v>0.00027</v>
      </c>
      <c r="R158" s="235">
        <f>Q158*H158</f>
        <v>0.019183499999999999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245</v>
      </c>
      <c r="AT158" s="237" t="s">
        <v>353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2035</v>
      </c>
    </row>
    <row r="159" s="13" customFormat="1">
      <c r="A159" s="13"/>
      <c r="B159" s="244"/>
      <c r="C159" s="245"/>
      <c r="D159" s="239" t="s">
        <v>219</v>
      </c>
      <c r="E159" s="245"/>
      <c r="F159" s="247" t="s">
        <v>2036</v>
      </c>
      <c r="G159" s="245"/>
      <c r="H159" s="248">
        <v>71.049999999999997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4</v>
      </c>
      <c r="AX159" s="13" t="s">
        <v>87</v>
      </c>
      <c r="AY159" s="254" t="s">
        <v>194</v>
      </c>
    </row>
    <row r="160" s="2" customFormat="1" ht="37.8" customHeight="1">
      <c r="A160" s="38"/>
      <c r="B160" s="39"/>
      <c r="C160" s="226" t="s">
        <v>373</v>
      </c>
      <c r="D160" s="226" t="s">
        <v>197</v>
      </c>
      <c r="E160" s="227" t="s">
        <v>2037</v>
      </c>
      <c r="F160" s="228" t="s">
        <v>2038</v>
      </c>
      <c r="G160" s="229" t="s">
        <v>315</v>
      </c>
      <c r="H160" s="230">
        <v>32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2039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2040</v>
      </c>
      <c r="G161" s="245"/>
      <c r="H161" s="248">
        <v>32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2" customFormat="1" ht="21.75" customHeight="1">
      <c r="A162" s="38"/>
      <c r="B162" s="39"/>
      <c r="C162" s="279" t="s">
        <v>378</v>
      </c>
      <c r="D162" s="279" t="s">
        <v>353</v>
      </c>
      <c r="E162" s="280" t="s">
        <v>2041</v>
      </c>
      <c r="F162" s="281" t="s">
        <v>2042</v>
      </c>
      <c r="G162" s="282" t="s">
        <v>315</v>
      </c>
      <c r="H162" s="283">
        <v>32.479999999999997</v>
      </c>
      <c r="I162" s="284"/>
      <c r="J162" s="285">
        <f>ROUND(I162*H162,2)</f>
        <v>0</v>
      </c>
      <c r="K162" s="281" t="s">
        <v>306</v>
      </c>
      <c r="L162" s="286"/>
      <c r="M162" s="287" t="s">
        <v>1</v>
      </c>
      <c r="N162" s="288" t="s">
        <v>44</v>
      </c>
      <c r="O162" s="91"/>
      <c r="P162" s="235">
        <f>O162*H162</f>
        <v>0</v>
      </c>
      <c r="Q162" s="235">
        <v>0.00042000000000000002</v>
      </c>
      <c r="R162" s="235">
        <f>Q162*H162</f>
        <v>0.013641599999999999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245</v>
      </c>
      <c r="AT162" s="237" t="s">
        <v>353</v>
      </c>
      <c r="AU162" s="237" t="s">
        <v>89</v>
      </c>
      <c r="AY162" s="17" t="s">
        <v>194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87</v>
      </c>
      <c r="BK162" s="238">
        <f>ROUND(I162*H162,2)</f>
        <v>0</v>
      </c>
      <c r="BL162" s="17" t="s">
        <v>222</v>
      </c>
      <c r="BM162" s="237" t="s">
        <v>2043</v>
      </c>
    </row>
    <row r="163" s="13" customFormat="1">
      <c r="A163" s="13"/>
      <c r="B163" s="244"/>
      <c r="C163" s="245"/>
      <c r="D163" s="239" t="s">
        <v>219</v>
      </c>
      <c r="E163" s="245"/>
      <c r="F163" s="247" t="s">
        <v>1707</v>
      </c>
      <c r="G163" s="245"/>
      <c r="H163" s="248">
        <v>32.479999999999997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219</v>
      </c>
      <c r="AU163" s="254" t="s">
        <v>89</v>
      </c>
      <c r="AV163" s="13" t="s">
        <v>89</v>
      </c>
      <c r="AW163" s="13" t="s">
        <v>4</v>
      </c>
      <c r="AX163" s="13" t="s">
        <v>87</v>
      </c>
      <c r="AY163" s="254" t="s">
        <v>194</v>
      </c>
    </row>
    <row r="164" s="2" customFormat="1" ht="44.25" customHeight="1">
      <c r="A164" s="38"/>
      <c r="B164" s="39"/>
      <c r="C164" s="226" t="s">
        <v>383</v>
      </c>
      <c r="D164" s="226" t="s">
        <v>197</v>
      </c>
      <c r="E164" s="227" t="s">
        <v>2044</v>
      </c>
      <c r="F164" s="228" t="s">
        <v>2045</v>
      </c>
      <c r="G164" s="229" t="s">
        <v>364</v>
      </c>
      <c r="H164" s="230">
        <v>6</v>
      </c>
      <c r="I164" s="231"/>
      <c r="J164" s="232">
        <f>ROUND(I164*H164,2)</f>
        <v>0</v>
      </c>
      <c r="K164" s="228" t="s">
        <v>306</v>
      </c>
      <c r="L164" s="44"/>
      <c r="M164" s="233" t="s">
        <v>1</v>
      </c>
      <c r="N164" s="234" t="s">
        <v>44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222</v>
      </c>
      <c r="AT164" s="237" t="s">
        <v>197</v>
      </c>
      <c r="AU164" s="237" t="s">
        <v>89</v>
      </c>
      <c r="AY164" s="17" t="s">
        <v>194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87</v>
      </c>
      <c r="BK164" s="238">
        <f>ROUND(I164*H164,2)</f>
        <v>0</v>
      </c>
      <c r="BL164" s="17" t="s">
        <v>222</v>
      </c>
      <c r="BM164" s="237" t="s">
        <v>2046</v>
      </c>
    </row>
    <row r="165" s="2" customFormat="1">
      <c r="A165" s="38"/>
      <c r="B165" s="39"/>
      <c r="C165" s="40"/>
      <c r="D165" s="239" t="s">
        <v>204</v>
      </c>
      <c r="E165" s="40"/>
      <c r="F165" s="240" t="s">
        <v>2047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204</v>
      </c>
      <c r="AU165" s="17" t="s">
        <v>89</v>
      </c>
    </row>
    <row r="166" s="13" customFormat="1">
      <c r="A166" s="13"/>
      <c r="B166" s="244"/>
      <c r="C166" s="245"/>
      <c r="D166" s="239" t="s">
        <v>219</v>
      </c>
      <c r="E166" s="246" t="s">
        <v>1</v>
      </c>
      <c r="F166" s="247" t="s">
        <v>233</v>
      </c>
      <c r="G166" s="245"/>
      <c r="H166" s="248">
        <v>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219</v>
      </c>
      <c r="AU166" s="254" t="s">
        <v>89</v>
      </c>
      <c r="AV166" s="13" t="s">
        <v>89</v>
      </c>
      <c r="AW166" s="13" t="s">
        <v>36</v>
      </c>
      <c r="AX166" s="13" t="s">
        <v>87</v>
      </c>
      <c r="AY166" s="254" t="s">
        <v>194</v>
      </c>
    </row>
    <row r="167" s="2" customFormat="1" ht="16.5" customHeight="1">
      <c r="A167" s="38"/>
      <c r="B167" s="39"/>
      <c r="C167" s="279" t="s">
        <v>389</v>
      </c>
      <c r="D167" s="279" t="s">
        <v>353</v>
      </c>
      <c r="E167" s="280" t="s">
        <v>2048</v>
      </c>
      <c r="F167" s="281" t="s">
        <v>2049</v>
      </c>
      <c r="G167" s="282" t="s">
        <v>364</v>
      </c>
      <c r="H167" s="283">
        <v>6</v>
      </c>
      <c r="I167" s="284"/>
      <c r="J167" s="285">
        <f>ROUND(I167*H167,2)</f>
        <v>0</v>
      </c>
      <c r="K167" s="281" t="s">
        <v>306</v>
      </c>
      <c r="L167" s="286"/>
      <c r="M167" s="287" t="s">
        <v>1</v>
      </c>
      <c r="N167" s="288" t="s">
        <v>44</v>
      </c>
      <c r="O167" s="91"/>
      <c r="P167" s="235">
        <f>O167*H167</f>
        <v>0</v>
      </c>
      <c r="Q167" s="235">
        <v>5.0000000000000002E-05</v>
      </c>
      <c r="R167" s="235">
        <f>Q167*H167</f>
        <v>0.00030000000000000003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245</v>
      </c>
      <c r="AT167" s="237" t="s">
        <v>353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2050</v>
      </c>
    </row>
    <row r="168" s="2" customFormat="1" ht="44.25" customHeight="1">
      <c r="A168" s="38"/>
      <c r="B168" s="39"/>
      <c r="C168" s="226" t="s">
        <v>7</v>
      </c>
      <c r="D168" s="226" t="s">
        <v>197</v>
      </c>
      <c r="E168" s="227" t="s">
        <v>2051</v>
      </c>
      <c r="F168" s="228" t="s">
        <v>2052</v>
      </c>
      <c r="G168" s="229" t="s">
        <v>364</v>
      </c>
      <c r="H168" s="230">
        <v>1</v>
      </c>
      <c r="I168" s="231"/>
      <c r="J168" s="232">
        <f>ROUND(I168*H168,2)</f>
        <v>0</v>
      </c>
      <c r="K168" s="228" t="s">
        <v>306</v>
      </c>
      <c r="L168" s="44"/>
      <c r="M168" s="233" t="s">
        <v>1</v>
      </c>
      <c r="N168" s="234" t="s">
        <v>44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222</v>
      </c>
      <c r="AT168" s="237" t="s">
        <v>197</v>
      </c>
      <c r="AU168" s="237" t="s">
        <v>89</v>
      </c>
      <c r="AY168" s="17" t="s">
        <v>194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87</v>
      </c>
      <c r="BK168" s="238">
        <f>ROUND(I168*H168,2)</f>
        <v>0</v>
      </c>
      <c r="BL168" s="17" t="s">
        <v>222</v>
      </c>
      <c r="BM168" s="237" t="s">
        <v>2053</v>
      </c>
    </row>
    <row r="169" s="2" customFormat="1">
      <c r="A169" s="38"/>
      <c r="B169" s="39"/>
      <c r="C169" s="40"/>
      <c r="D169" s="239" t="s">
        <v>204</v>
      </c>
      <c r="E169" s="40"/>
      <c r="F169" s="240" t="s">
        <v>2047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204</v>
      </c>
      <c r="AU169" s="17" t="s">
        <v>89</v>
      </c>
    </row>
    <row r="170" s="2" customFormat="1" ht="16.5" customHeight="1">
      <c r="A170" s="38"/>
      <c r="B170" s="39"/>
      <c r="C170" s="279" t="s">
        <v>400</v>
      </c>
      <c r="D170" s="279" t="s">
        <v>353</v>
      </c>
      <c r="E170" s="280" t="s">
        <v>2054</v>
      </c>
      <c r="F170" s="281" t="s">
        <v>2055</v>
      </c>
      <c r="G170" s="282" t="s">
        <v>364</v>
      </c>
      <c r="H170" s="283">
        <v>1</v>
      </c>
      <c r="I170" s="284"/>
      <c r="J170" s="285">
        <f>ROUND(I170*H170,2)</f>
        <v>0</v>
      </c>
      <c r="K170" s="281" t="s">
        <v>306</v>
      </c>
      <c r="L170" s="286"/>
      <c r="M170" s="287" t="s">
        <v>1</v>
      </c>
      <c r="N170" s="288" t="s">
        <v>44</v>
      </c>
      <c r="O170" s="91"/>
      <c r="P170" s="235">
        <f>O170*H170</f>
        <v>0</v>
      </c>
      <c r="Q170" s="235">
        <v>0.00010000000000000001</v>
      </c>
      <c r="R170" s="235">
        <f>Q170*H170</f>
        <v>0.00010000000000000001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245</v>
      </c>
      <c r="AT170" s="237" t="s">
        <v>353</v>
      </c>
      <c r="AU170" s="237" t="s">
        <v>89</v>
      </c>
      <c r="AY170" s="17" t="s">
        <v>194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87</v>
      </c>
      <c r="BK170" s="238">
        <f>ROUND(I170*H170,2)</f>
        <v>0</v>
      </c>
      <c r="BL170" s="17" t="s">
        <v>222</v>
      </c>
      <c r="BM170" s="237" t="s">
        <v>2056</v>
      </c>
    </row>
    <row r="171" s="2" customFormat="1" ht="24.15" customHeight="1">
      <c r="A171" s="38"/>
      <c r="B171" s="39"/>
      <c r="C171" s="226" t="s">
        <v>406</v>
      </c>
      <c r="D171" s="226" t="s">
        <v>197</v>
      </c>
      <c r="E171" s="227" t="s">
        <v>2057</v>
      </c>
      <c r="F171" s="228" t="s">
        <v>2058</v>
      </c>
      <c r="G171" s="229" t="s">
        <v>364</v>
      </c>
      <c r="H171" s="230">
        <v>6</v>
      </c>
      <c r="I171" s="231"/>
      <c r="J171" s="232">
        <f>ROUND(I171*H171,2)</f>
        <v>0</v>
      </c>
      <c r="K171" s="228" t="s">
        <v>306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0.00038000000000000002</v>
      </c>
      <c r="R171" s="235">
        <f>Q171*H171</f>
        <v>0.0022799999999999999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222</v>
      </c>
      <c r="AT171" s="237" t="s">
        <v>197</v>
      </c>
      <c r="AU171" s="237" t="s">
        <v>89</v>
      </c>
      <c r="AY171" s="17" t="s">
        <v>194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87</v>
      </c>
      <c r="BK171" s="238">
        <f>ROUND(I171*H171,2)</f>
        <v>0</v>
      </c>
      <c r="BL171" s="17" t="s">
        <v>222</v>
      </c>
      <c r="BM171" s="237" t="s">
        <v>2059</v>
      </c>
    </row>
    <row r="172" s="13" customFormat="1">
      <c r="A172" s="13"/>
      <c r="B172" s="244"/>
      <c r="C172" s="245"/>
      <c r="D172" s="239" t="s">
        <v>219</v>
      </c>
      <c r="E172" s="246" t="s">
        <v>1</v>
      </c>
      <c r="F172" s="247" t="s">
        <v>233</v>
      </c>
      <c r="G172" s="245"/>
      <c r="H172" s="248">
        <v>6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219</v>
      </c>
      <c r="AU172" s="254" t="s">
        <v>89</v>
      </c>
      <c r="AV172" s="13" t="s">
        <v>89</v>
      </c>
      <c r="AW172" s="13" t="s">
        <v>36</v>
      </c>
      <c r="AX172" s="13" t="s">
        <v>87</v>
      </c>
      <c r="AY172" s="254" t="s">
        <v>194</v>
      </c>
    </row>
    <row r="173" s="2" customFormat="1" ht="24.15" customHeight="1">
      <c r="A173" s="38"/>
      <c r="B173" s="39"/>
      <c r="C173" s="226" t="s">
        <v>411</v>
      </c>
      <c r="D173" s="226" t="s">
        <v>197</v>
      </c>
      <c r="E173" s="227" t="s">
        <v>2060</v>
      </c>
      <c r="F173" s="228" t="s">
        <v>2061</v>
      </c>
      <c r="G173" s="229" t="s">
        <v>364</v>
      </c>
      <c r="H173" s="230">
        <v>1</v>
      </c>
      <c r="I173" s="231"/>
      <c r="J173" s="232">
        <f>ROUND(I173*H173,2)</f>
        <v>0</v>
      </c>
      <c r="K173" s="228" t="s">
        <v>306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0.00067000000000000002</v>
      </c>
      <c r="R173" s="235">
        <f>Q173*H173</f>
        <v>0.00067000000000000002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222</v>
      </c>
      <c r="AT173" s="237" t="s">
        <v>197</v>
      </c>
      <c r="AU173" s="237" t="s">
        <v>89</v>
      </c>
      <c r="AY173" s="17" t="s">
        <v>194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87</v>
      </c>
      <c r="BK173" s="238">
        <f>ROUND(I173*H173,2)</f>
        <v>0</v>
      </c>
      <c r="BL173" s="17" t="s">
        <v>222</v>
      </c>
      <c r="BM173" s="237" t="s">
        <v>2062</v>
      </c>
    </row>
    <row r="174" s="13" customFormat="1">
      <c r="A174" s="13"/>
      <c r="B174" s="244"/>
      <c r="C174" s="245"/>
      <c r="D174" s="239" t="s">
        <v>219</v>
      </c>
      <c r="E174" s="246" t="s">
        <v>1</v>
      </c>
      <c r="F174" s="247" t="s">
        <v>87</v>
      </c>
      <c r="G174" s="245"/>
      <c r="H174" s="248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219</v>
      </c>
      <c r="AU174" s="254" t="s">
        <v>89</v>
      </c>
      <c r="AV174" s="13" t="s">
        <v>89</v>
      </c>
      <c r="AW174" s="13" t="s">
        <v>36</v>
      </c>
      <c r="AX174" s="13" t="s">
        <v>87</v>
      </c>
      <c r="AY174" s="254" t="s">
        <v>194</v>
      </c>
    </row>
    <row r="175" s="2" customFormat="1" ht="33" customHeight="1">
      <c r="A175" s="38"/>
      <c r="B175" s="39"/>
      <c r="C175" s="226" t="s">
        <v>416</v>
      </c>
      <c r="D175" s="226" t="s">
        <v>197</v>
      </c>
      <c r="E175" s="227" t="s">
        <v>2063</v>
      </c>
      <c r="F175" s="228" t="s">
        <v>2064</v>
      </c>
      <c r="G175" s="229" t="s">
        <v>364</v>
      </c>
      <c r="H175" s="230">
        <v>6</v>
      </c>
      <c r="I175" s="231"/>
      <c r="J175" s="232">
        <f>ROUND(I175*H175,2)</f>
        <v>0</v>
      </c>
      <c r="K175" s="228" t="s">
        <v>306</v>
      </c>
      <c r="L175" s="44"/>
      <c r="M175" s="233" t="s">
        <v>1</v>
      </c>
      <c r="N175" s="234" t="s">
        <v>44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222</v>
      </c>
      <c r="AT175" s="237" t="s">
        <v>197</v>
      </c>
      <c r="AU175" s="237" t="s">
        <v>89</v>
      </c>
      <c r="AY175" s="17" t="s">
        <v>194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87</v>
      </c>
      <c r="BK175" s="238">
        <f>ROUND(I175*H175,2)</f>
        <v>0</v>
      </c>
      <c r="BL175" s="17" t="s">
        <v>222</v>
      </c>
      <c r="BM175" s="237" t="s">
        <v>2065</v>
      </c>
    </row>
    <row r="176" s="2" customFormat="1" ht="24.15" customHeight="1">
      <c r="A176" s="38"/>
      <c r="B176" s="39"/>
      <c r="C176" s="279" t="s">
        <v>423</v>
      </c>
      <c r="D176" s="279" t="s">
        <v>353</v>
      </c>
      <c r="E176" s="280" t="s">
        <v>2066</v>
      </c>
      <c r="F176" s="281" t="s">
        <v>2067</v>
      </c>
      <c r="G176" s="282" t="s">
        <v>364</v>
      </c>
      <c r="H176" s="283">
        <v>6</v>
      </c>
      <c r="I176" s="284"/>
      <c r="J176" s="285">
        <f>ROUND(I176*H176,2)</f>
        <v>0</v>
      </c>
      <c r="K176" s="281" t="s">
        <v>306</v>
      </c>
      <c r="L176" s="286"/>
      <c r="M176" s="287" t="s">
        <v>1</v>
      </c>
      <c r="N176" s="288" t="s">
        <v>44</v>
      </c>
      <c r="O176" s="91"/>
      <c r="P176" s="235">
        <f>O176*H176</f>
        <v>0</v>
      </c>
      <c r="Q176" s="235">
        <v>0.0028500000000000001</v>
      </c>
      <c r="R176" s="235">
        <f>Q176*H176</f>
        <v>0.017100000000000001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245</v>
      </c>
      <c r="AT176" s="237" t="s">
        <v>353</v>
      </c>
      <c r="AU176" s="237" t="s">
        <v>89</v>
      </c>
      <c r="AY176" s="17" t="s">
        <v>194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87</v>
      </c>
      <c r="BK176" s="238">
        <f>ROUND(I176*H176,2)</f>
        <v>0</v>
      </c>
      <c r="BL176" s="17" t="s">
        <v>222</v>
      </c>
      <c r="BM176" s="237" t="s">
        <v>2068</v>
      </c>
    </row>
    <row r="177" s="2" customFormat="1" ht="33" customHeight="1">
      <c r="A177" s="38"/>
      <c r="B177" s="39"/>
      <c r="C177" s="226" t="s">
        <v>429</v>
      </c>
      <c r="D177" s="226" t="s">
        <v>197</v>
      </c>
      <c r="E177" s="227" t="s">
        <v>2069</v>
      </c>
      <c r="F177" s="228" t="s">
        <v>2070</v>
      </c>
      <c r="G177" s="229" t="s">
        <v>364</v>
      </c>
      <c r="H177" s="230">
        <v>1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2071</v>
      </c>
    </row>
    <row r="178" s="2" customFormat="1" ht="24.15" customHeight="1">
      <c r="A178" s="38"/>
      <c r="B178" s="39"/>
      <c r="C178" s="279" t="s">
        <v>434</v>
      </c>
      <c r="D178" s="279" t="s">
        <v>353</v>
      </c>
      <c r="E178" s="280" t="s">
        <v>2072</v>
      </c>
      <c r="F178" s="281" t="s">
        <v>2073</v>
      </c>
      <c r="G178" s="282" t="s">
        <v>364</v>
      </c>
      <c r="H178" s="283">
        <v>1</v>
      </c>
      <c r="I178" s="284"/>
      <c r="J178" s="285">
        <f>ROUND(I178*H178,2)</f>
        <v>0</v>
      </c>
      <c r="K178" s="281" t="s">
        <v>306</v>
      </c>
      <c r="L178" s="286"/>
      <c r="M178" s="287" t="s">
        <v>1</v>
      </c>
      <c r="N178" s="288" t="s">
        <v>44</v>
      </c>
      <c r="O178" s="91"/>
      <c r="P178" s="235">
        <f>O178*H178</f>
        <v>0</v>
      </c>
      <c r="Q178" s="235">
        <v>0.0047999999999999996</v>
      </c>
      <c r="R178" s="235">
        <f>Q178*H178</f>
        <v>0.0047999999999999996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245</v>
      </c>
      <c r="AT178" s="237" t="s">
        <v>353</v>
      </c>
      <c r="AU178" s="237" t="s">
        <v>89</v>
      </c>
      <c r="AY178" s="17" t="s">
        <v>194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87</v>
      </c>
      <c r="BK178" s="238">
        <f>ROUND(I178*H178,2)</f>
        <v>0</v>
      </c>
      <c r="BL178" s="17" t="s">
        <v>222</v>
      </c>
      <c r="BM178" s="237" t="s">
        <v>2074</v>
      </c>
    </row>
    <row r="179" s="2" customFormat="1" ht="24.15" customHeight="1">
      <c r="A179" s="38"/>
      <c r="B179" s="39"/>
      <c r="C179" s="279" t="s">
        <v>441</v>
      </c>
      <c r="D179" s="279" t="s">
        <v>353</v>
      </c>
      <c r="E179" s="280" t="s">
        <v>2075</v>
      </c>
      <c r="F179" s="281" t="s">
        <v>2076</v>
      </c>
      <c r="G179" s="282" t="s">
        <v>364</v>
      </c>
      <c r="H179" s="283">
        <v>7</v>
      </c>
      <c r="I179" s="284"/>
      <c r="J179" s="285">
        <f>ROUND(I179*H179,2)</f>
        <v>0</v>
      </c>
      <c r="K179" s="281" t="s">
        <v>306</v>
      </c>
      <c r="L179" s="286"/>
      <c r="M179" s="287" t="s">
        <v>1</v>
      </c>
      <c r="N179" s="288" t="s">
        <v>44</v>
      </c>
      <c r="O179" s="91"/>
      <c r="P179" s="235">
        <f>O179*H179</f>
        <v>0</v>
      </c>
      <c r="Q179" s="235">
        <v>0.0035000000000000001</v>
      </c>
      <c r="R179" s="235">
        <f>Q179*H179</f>
        <v>0.024500000000000001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245</v>
      </c>
      <c r="AT179" s="237" t="s">
        <v>353</v>
      </c>
      <c r="AU179" s="237" t="s">
        <v>89</v>
      </c>
      <c r="AY179" s="17" t="s">
        <v>194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87</v>
      </c>
      <c r="BK179" s="238">
        <f>ROUND(I179*H179,2)</f>
        <v>0</v>
      </c>
      <c r="BL179" s="17" t="s">
        <v>222</v>
      </c>
      <c r="BM179" s="237" t="s">
        <v>2077</v>
      </c>
    </row>
    <row r="180" s="2" customFormat="1" ht="37.8" customHeight="1">
      <c r="A180" s="38"/>
      <c r="B180" s="39"/>
      <c r="C180" s="226" t="s">
        <v>539</v>
      </c>
      <c r="D180" s="226" t="s">
        <v>197</v>
      </c>
      <c r="E180" s="227" t="s">
        <v>2078</v>
      </c>
      <c r="F180" s="228" t="s">
        <v>2079</v>
      </c>
      <c r="G180" s="229" t="s">
        <v>364</v>
      </c>
      <c r="H180" s="230">
        <v>7</v>
      </c>
      <c r="I180" s="231"/>
      <c r="J180" s="232">
        <f>ROUND(I180*H180,2)</f>
        <v>0</v>
      </c>
      <c r="K180" s="228" t="s">
        <v>306</v>
      </c>
      <c r="L180" s="44"/>
      <c r="M180" s="233" t="s">
        <v>1</v>
      </c>
      <c r="N180" s="234" t="s">
        <v>44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0.0076800000000000002</v>
      </c>
      <c r="T180" s="236">
        <f>S180*H180</f>
        <v>0.053760000000000002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222</v>
      </c>
      <c r="AT180" s="237" t="s">
        <v>197</v>
      </c>
      <c r="AU180" s="237" t="s">
        <v>89</v>
      </c>
      <c r="AY180" s="17" t="s">
        <v>194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87</v>
      </c>
      <c r="BK180" s="238">
        <f>ROUND(I180*H180,2)</f>
        <v>0</v>
      </c>
      <c r="BL180" s="17" t="s">
        <v>222</v>
      </c>
      <c r="BM180" s="237" t="s">
        <v>2080</v>
      </c>
    </row>
    <row r="181" s="2" customFormat="1" ht="44.25" customHeight="1">
      <c r="A181" s="38"/>
      <c r="B181" s="39"/>
      <c r="C181" s="226" t="s">
        <v>543</v>
      </c>
      <c r="D181" s="226" t="s">
        <v>197</v>
      </c>
      <c r="E181" s="227" t="s">
        <v>2081</v>
      </c>
      <c r="F181" s="228" t="s">
        <v>2082</v>
      </c>
      <c r="G181" s="229" t="s">
        <v>364</v>
      </c>
      <c r="H181" s="230">
        <v>7</v>
      </c>
      <c r="I181" s="231"/>
      <c r="J181" s="232">
        <f>ROUND(I181*H181,2)</f>
        <v>0</v>
      </c>
      <c r="K181" s="228" t="s">
        <v>306</v>
      </c>
      <c r="L181" s="44"/>
      <c r="M181" s="233" t="s">
        <v>1</v>
      </c>
      <c r="N181" s="234" t="s">
        <v>44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222</v>
      </c>
      <c r="AT181" s="237" t="s">
        <v>197</v>
      </c>
      <c r="AU181" s="237" t="s">
        <v>89</v>
      </c>
      <c r="AY181" s="17" t="s">
        <v>194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87</v>
      </c>
      <c r="BK181" s="238">
        <f>ROUND(I181*H181,2)</f>
        <v>0</v>
      </c>
      <c r="BL181" s="17" t="s">
        <v>222</v>
      </c>
      <c r="BM181" s="237" t="s">
        <v>2083</v>
      </c>
    </row>
    <row r="182" s="13" customFormat="1">
      <c r="A182" s="13"/>
      <c r="B182" s="244"/>
      <c r="C182" s="245"/>
      <c r="D182" s="239" t="s">
        <v>219</v>
      </c>
      <c r="E182" s="246" t="s">
        <v>1</v>
      </c>
      <c r="F182" s="247" t="s">
        <v>238</v>
      </c>
      <c r="G182" s="245"/>
      <c r="H182" s="248">
        <v>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219</v>
      </c>
      <c r="AU182" s="254" t="s">
        <v>89</v>
      </c>
      <c r="AV182" s="13" t="s">
        <v>89</v>
      </c>
      <c r="AW182" s="13" t="s">
        <v>36</v>
      </c>
      <c r="AX182" s="13" t="s">
        <v>87</v>
      </c>
      <c r="AY182" s="254" t="s">
        <v>194</v>
      </c>
    </row>
    <row r="183" s="2" customFormat="1" ht="33" customHeight="1">
      <c r="A183" s="38"/>
      <c r="B183" s="39"/>
      <c r="C183" s="279" t="s">
        <v>312</v>
      </c>
      <c r="D183" s="279" t="s">
        <v>353</v>
      </c>
      <c r="E183" s="280" t="s">
        <v>2084</v>
      </c>
      <c r="F183" s="281" t="s">
        <v>2085</v>
      </c>
      <c r="G183" s="282" t="s">
        <v>364</v>
      </c>
      <c r="H183" s="283">
        <v>7</v>
      </c>
      <c r="I183" s="284"/>
      <c r="J183" s="285">
        <f>ROUND(I183*H183,2)</f>
        <v>0</v>
      </c>
      <c r="K183" s="281" t="s">
        <v>306</v>
      </c>
      <c r="L183" s="286"/>
      <c r="M183" s="287" t="s">
        <v>1</v>
      </c>
      <c r="N183" s="288" t="s">
        <v>44</v>
      </c>
      <c r="O183" s="91"/>
      <c r="P183" s="235">
        <f>O183*H183</f>
        <v>0</v>
      </c>
      <c r="Q183" s="235">
        <v>0.0020999999999999999</v>
      </c>
      <c r="R183" s="235">
        <f>Q183*H183</f>
        <v>0.0147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245</v>
      </c>
      <c r="AT183" s="237" t="s">
        <v>353</v>
      </c>
      <c r="AU183" s="237" t="s">
        <v>89</v>
      </c>
      <c r="AY183" s="17" t="s">
        <v>194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87</v>
      </c>
      <c r="BK183" s="238">
        <f>ROUND(I183*H183,2)</f>
        <v>0</v>
      </c>
      <c r="BL183" s="17" t="s">
        <v>222</v>
      </c>
      <c r="BM183" s="237" t="s">
        <v>2086</v>
      </c>
    </row>
    <row r="184" s="2" customFormat="1" ht="24.15" customHeight="1">
      <c r="A184" s="38"/>
      <c r="B184" s="39"/>
      <c r="C184" s="226" t="s">
        <v>690</v>
      </c>
      <c r="D184" s="226" t="s">
        <v>197</v>
      </c>
      <c r="E184" s="227" t="s">
        <v>2087</v>
      </c>
      <c r="F184" s="228" t="s">
        <v>2088</v>
      </c>
      <c r="G184" s="229" t="s">
        <v>315</v>
      </c>
      <c r="H184" s="230">
        <v>102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2089</v>
      </c>
    </row>
    <row r="185" s="13" customFormat="1">
      <c r="A185" s="13"/>
      <c r="B185" s="244"/>
      <c r="C185" s="245"/>
      <c r="D185" s="239" t="s">
        <v>219</v>
      </c>
      <c r="E185" s="246" t="s">
        <v>1</v>
      </c>
      <c r="F185" s="247" t="s">
        <v>2090</v>
      </c>
      <c r="G185" s="245"/>
      <c r="H185" s="248">
        <v>102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219</v>
      </c>
      <c r="AU185" s="254" t="s">
        <v>89</v>
      </c>
      <c r="AV185" s="13" t="s">
        <v>89</v>
      </c>
      <c r="AW185" s="13" t="s">
        <v>36</v>
      </c>
      <c r="AX185" s="13" t="s">
        <v>87</v>
      </c>
      <c r="AY185" s="254" t="s">
        <v>194</v>
      </c>
    </row>
    <row r="186" s="2" customFormat="1" ht="16.5" customHeight="1">
      <c r="A186" s="38"/>
      <c r="B186" s="39"/>
      <c r="C186" s="226" t="s">
        <v>696</v>
      </c>
      <c r="D186" s="226" t="s">
        <v>197</v>
      </c>
      <c r="E186" s="227" t="s">
        <v>1551</v>
      </c>
      <c r="F186" s="228" t="s">
        <v>1552</v>
      </c>
      <c r="G186" s="229" t="s">
        <v>364</v>
      </c>
      <c r="H186" s="230">
        <v>7</v>
      </c>
      <c r="I186" s="231"/>
      <c r="J186" s="232">
        <f>ROUND(I186*H186,2)</f>
        <v>0</v>
      </c>
      <c r="K186" s="228" t="s">
        <v>306</v>
      </c>
      <c r="L186" s="44"/>
      <c r="M186" s="233" t="s">
        <v>1</v>
      </c>
      <c r="N186" s="234" t="s">
        <v>44</v>
      </c>
      <c r="O186" s="91"/>
      <c r="P186" s="235">
        <f>O186*H186</f>
        <v>0</v>
      </c>
      <c r="Q186" s="235">
        <v>0.040000000000000001</v>
      </c>
      <c r="R186" s="235">
        <f>Q186*H186</f>
        <v>0.28000000000000003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222</v>
      </c>
      <c r="AT186" s="237" t="s">
        <v>197</v>
      </c>
      <c r="AU186" s="237" t="s">
        <v>89</v>
      </c>
      <c r="AY186" s="17" t="s">
        <v>194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87</v>
      </c>
      <c r="BK186" s="238">
        <f>ROUND(I186*H186,2)</f>
        <v>0</v>
      </c>
      <c r="BL186" s="17" t="s">
        <v>222</v>
      </c>
      <c r="BM186" s="237" t="s">
        <v>2091</v>
      </c>
    </row>
    <row r="187" s="13" customFormat="1">
      <c r="A187" s="13"/>
      <c r="B187" s="244"/>
      <c r="C187" s="245"/>
      <c r="D187" s="239" t="s">
        <v>219</v>
      </c>
      <c r="E187" s="246" t="s">
        <v>1</v>
      </c>
      <c r="F187" s="247" t="s">
        <v>238</v>
      </c>
      <c r="G187" s="245"/>
      <c r="H187" s="248">
        <v>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219</v>
      </c>
      <c r="AU187" s="254" t="s">
        <v>89</v>
      </c>
      <c r="AV187" s="13" t="s">
        <v>89</v>
      </c>
      <c r="AW187" s="13" t="s">
        <v>36</v>
      </c>
      <c r="AX187" s="13" t="s">
        <v>87</v>
      </c>
      <c r="AY187" s="254" t="s">
        <v>194</v>
      </c>
    </row>
    <row r="188" s="2" customFormat="1" ht="24.15" customHeight="1">
      <c r="A188" s="38"/>
      <c r="B188" s="39"/>
      <c r="C188" s="279" t="s">
        <v>701</v>
      </c>
      <c r="D188" s="279" t="s">
        <v>353</v>
      </c>
      <c r="E188" s="280" t="s">
        <v>1554</v>
      </c>
      <c r="F188" s="281" t="s">
        <v>1555</v>
      </c>
      <c r="G188" s="282" t="s">
        <v>364</v>
      </c>
      <c r="H188" s="283">
        <v>7</v>
      </c>
      <c r="I188" s="284"/>
      <c r="J188" s="285">
        <f>ROUND(I188*H188,2)</f>
        <v>0</v>
      </c>
      <c r="K188" s="281" t="s">
        <v>306</v>
      </c>
      <c r="L188" s="286"/>
      <c r="M188" s="287" t="s">
        <v>1</v>
      </c>
      <c r="N188" s="288" t="s">
        <v>44</v>
      </c>
      <c r="O188" s="91"/>
      <c r="P188" s="235">
        <f>O188*H188</f>
        <v>0</v>
      </c>
      <c r="Q188" s="235">
        <v>0.013299999999999999</v>
      </c>
      <c r="R188" s="235">
        <f>Q188*H188</f>
        <v>0.093099999999999988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245</v>
      </c>
      <c r="AT188" s="237" t="s">
        <v>353</v>
      </c>
      <c r="AU188" s="237" t="s">
        <v>89</v>
      </c>
      <c r="AY188" s="17" t="s">
        <v>194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87</v>
      </c>
      <c r="BK188" s="238">
        <f>ROUND(I188*H188,2)</f>
        <v>0</v>
      </c>
      <c r="BL188" s="17" t="s">
        <v>222</v>
      </c>
      <c r="BM188" s="237" t="s">
        <v>2092</v>
      </c>
    </row>
    <row r="189" s="2" customFormat="1" ht="16.5" customHeight="1">
      <c r="A189" s="38"/>
      <c r="B189" s="39"/>
      <c r="C189" s="226" t="s">
        <v>706</v>
      </c>
      <c r="D189" s="226" t="s">
        <v>197</v>
      </c>
      <c r="E189" s="227" t="s">
        <v>1564</v>
      </c>
      <c r="F189" s="228" t="s">
        <v>1565</v>
      </c>
      <c r="G189" s="229" t="s">
        <v>315</v>
      </c>
      <c r="H189" s="230">
        <v>112.5</v>
      </c>
      <c r="I189" s="231"/>
      <c r="J189" s="232">
        <f>ROUND(I189*H189,2)</f>
        <v>0</v>
      </c>
      <c r="K189" s="228" t="s">
        <v>306</v>
      </c>
      <c r="L189" s="44"/>
      <c r="M189" s="233" t="s">
        <v>1</v>
      </c>
      <c r="N189" s="234" t="s">
        <v>44</v>
      </c>
      <c r="O189" s="91"/>
      <c r="P189" s="235">
        <f>O189*H189</f>
        <v>0</v>
      </c>
      <c r="Q189" s="235">
        <v>0.00019000000000000001</v>
      </c>
      <c r="R189" s="235">
        <f>Q189*H189</f>
        <v>0.021375000000000002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222</v>
      </c>
      <c r="AT189" s="237" t="s">
        <v>197</v>
      </c>
      <c r="AU189" s="237" t="s">
        <v>89</v>
      </c>
      <c r="AY189" s="17" t="s">
        <v>194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87</v>
      </c>
      <c r="BK189" s="238">
        <f>ROUND(I189*H189,2)</f>
        <v>0</v>
      </c>
      <c r="BL189" s="17" t="s">
        <v>222</v>
      </c>
      <c r="BM189" s="237" t="s">
        <v>2093</v>
      </c>
    </row>
    <row r="190" s="13" customFormat="1">
      <c r="A190" s="13"/>
      <c r="B190" s="244"/>
      <c r="C190" s="245"/>
      <c r="D190" s="239" t="s">
        <v>219</v>
      </c>
      <c r="E190" s="246" t="s">
        <v>1</v>
      </c>
      <c r="F190" s="247" t="s">
        <v>2094</v>
      </c>
      <c r="G190" s="245"/>
      <c r="H190" s="248">
        <v>102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219</v>
      </c>
      <c r="AU190" s="254" t="s">
        <v>89</v>
      </c>
      <c r="AV190" s="13" t="s">
        <v>89</v>
      </c>
      <c r="AW190" s="13" t="s">
        <v>36</v>
      </c>
      <c r="AX190" s="13" t="s">
        <v>79</v>
      </c>
      <c r="AY190" s="254" t="s">
        <v>194</v>
      </c>
    </row>
    <row r="191" s="13" customFormat="1">
      <c r="A191" s="13"/>
      <c r="B191" s="244"/>
      <c r="C191" s="245"/>
      <c r="D191" s="239" t="s">
        <v>219</v>
      </c>
      <c r="E191" s="246" t="s">
        <v>1</v>
      </c>
      <c r="F191" s="247" t="s">
        <v>2095</v>
      </c>
      <c r="G191" s="245"/>
      <c r="H191" s="248">
        <v>10.5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219</v>
      </c>
      <c r="AU191" s="254" t="s">
        <v>89</v>
      </c>
      <c r="AV191" s="13" t="s">
        <v>89</v>
      </c>
      <c r="AW191" s="13" t="s">
        <v>36</v>
      </c>
      <c r="AX191" s="13" t="s">
        <v>79</v>
      </c>
      <c r="AY191" s="254" t="s">
        <v>194</v>
      </c>
    </row>
    <row r="192" s="14" customFormat="1">
      <c r="A192" s="14"/>
      <c r="B192" s="255"/>
      <c r="C192" s="256"/>
      <c r="D192" s="239" t="s">
        <v>219</v>
      </c>
      <c r="E192" s="257" t="s">
        <v>1</v>
      </c>
      <c r="F192" s="258" t="s">
        <v>221</v>
      </c>
      <c r="G192" s="256"/>
      <c r="H192" s="259">
        <v>112.5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219</v>
      </c>
      <c r="AU192" s="265" t="s">
        <v>89</v>
      </c>
      <c r="AV192" s="14" t="s">
        <v>222</v>
      </c>
      <c r="AW192" s="14" t="s">
        <v>36</v>
      </c>
      <c r="AX192" s="14" t="s">
        <v>87</v>
      </c>
      <c r="AY192" s="265" t="s">
        <v>194</v>
      </c>
    </row>
    <row r="193" s="2" customFormat="1" ht="21.75" customHeight="1">
      <c r="A193" s="38"/>
      <c r="B193" s="39"/>
      <c r="C193" s="226" t="s">
        <v>708</v>
      </c>
      <c r="D193" s="226" t="s">
        <v>197</v>
      </c>
      <c r="E193" s="227" t="s">
        <v>1569</v>
      </c>
      <c r="F193" s="228" t="s">
        <v>1570</v>
      </c>
      <c r="G193" s="229" t="s">
        <v>315</v>
      </c>
      <c r="H193" s="230">
        <v>102</v>
      </c>
      <c r="I193" s="231"/>
      <c r="J193" s="232">
        <f>ROUND(I193*H193,2)</f>
        <v>0</v>
      </c>
      <c r="K193" s="228" t="s">
        <v>306</v>
      </c>
      <c r="L193" s="44"/>
      <c r="M193" s="233" t="s">
        <v>1</v>
      </c>
      <c r="N193" s="234" t="s">
        <v>44</v>
      </c>
      <c r="O193" s="91"/>
      <c r="P193" s="235">
        <f>O193*H193</f>
        <v>0</v>
      </c>
      <c r="Q193" s="235">
        <v>6.9999999999999994E-05</v>
      </c>
      <c r="R193" s="235">
        <f>Q193*H193</f>
        <v>0.0071399999999999996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222</v>
      </c>
      <c r="AT193" s="237" t="s">
        <v>197</v>
      </c>
      <c r="AU193" s="237" t="s">
        <v>89</v>
      </c>
      <c r="AY193" s="17" t="s">
        <v>194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87</v>
      </c>
      <c r="BK193" s="238">
        <f>ROUND(I193*H193,2)</f>
        <v>0</v>
      </c>
      <c r="BL193" s="17" t="s">
        <v>222</v>
      </c>
      <c r="BM193" s="237" t="s">
        <v>2096</v>
      </c>
    </row>
    <row r="194" s="13" customFormat="1">
      <c r="A194" s="13"/>
      <c r="B194" s="244"/>
      <c r="C194" s="245"/>
      <c r="D194" s="239" t="s">
        <v>219</v>
      </c>
      <c r="E194" s="246" t="s">
        <v>1</v>
      </c>
      <c r="F194" s="247" t="s">
        <v>2094</v>
      </c>
      <c r="G194" s="245"/>
      <c r="H194" s="248">
        <v>102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219</v>
      </c>
      <c r="AU194" s="254" t="s">
        <v>89</v>
      </c>
      <c r="AV194" s="13" t="s">
        <v>89</v>
      </c>
      <c r="AW194" s="13" t="s">
        <v>36</v>
      </c>
      <c r="AX194" s="13" t="s">
        <v>87</v>
      </c>
      <c r="AY194" s="254" t="s">
        <v>194</v>
      </c>
    </row>
    <row r="195" s="12" customFormat="1" ht="22.8" customHeight="1">
      <c r="A195" s="12"/>
      <c r="B195" s="210"/>
      <c r="C195" s="211"/>
      <c r="D195" s="212" t="s">
        <v>78</v>
      </c>
      <c r="E195" s="224" t="s">
        <v>439</v>
      </c>
      <c r="F195" s="224" t="s">
        <v>440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0</v>
      </c>
      <c r="S195" s="218"/>
      <c r="T195" s="220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87</v>
      </c>
      <c r="AT195" s="222" t="s">
        <v>78</v>
      </c>
      <c r="AU195" s="222" t="s">
        <v>87</v>
      </c>
      <c r="AY195" s="221" t="s">
        <v>194</v>
      </c>
      <c r="BK195" s="223">
        <f>BK196</f>
        <v>0</v>
      </c>
    </row>
    <row r="196" s="2" customFormat="1" ht="49.05" customHeight="1">
      <c r="A196" s="38"/>
      <c r="B196" s="39"/>
      <c r="C196" s="226" t="s">
        <v>715</v>
      </c>
      <c r="D196" s="226" t="s">
        <v>197</v>
      </c>
      <c r="E196" s="227" t="s">
        <v>837</v>
      </c>
      <c r="F196" s="228" t="s">
        <v>838</v>
      </c>
      <c r="G196" s="229" t="s">
        <v>339</v>
      </c>
      <c r="H196" s="230">
        <v>50.963999999999999</v>
      </c>
      <c r="I196" s="231"/>
      <c r="J196" s="232">
        <f>ROUND(I196*H196,2)</f>
        <v>0</v>
      </c>
      <c r="K196" s="228" t="s">
        <v>306</v>
      </c>
      <c r="L196" s="44"/>
      <c r="M196" s="289" t="s">
        <v>1</v>
      </c>
      <c r="N196" s="290" t="s">
        <v>44</v>
      </c>
      <c r="O196" s="291"/>
      <c r="P196" s="292">
        <f>O196*H196</f>
        <v>0</v>
      </c>
      <c r="Q196" s="292">
        <v>0</v>
      </c>
      <c r="R196" s="292">
        <f>Q196*H196</f>
        <v>0</v>
      </c>
      <c r="S196" s="292">
        <v>0</v>
      </c>
      <c r="T196" s="29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222</v>
      </c>
      <c r="AT196" s="237" t="s">
        <v>197</v>
      </c>
      <c r="AU196" s="237" t="s">
        <v>89</v>
      </c>
      <c r="AY196" s="17" t="s">
        <v>194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87</v>
      </c>
      <c r="BK196" s="238">
        <f>ROUND(I196*H196,2)</f>
        <v>0</v>
      </c>
      <c r="BL196" s="17" t="s">
        <v>222</v>
      </c>
      <c r="BM196" s="237" t="s">
        <v>2097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zDxuxrgSnS2V/QysMisI3IQZPBxhigauCs7VKLFH80dXcl7SfI+uItiW+kjjnH+36+Hk822mECKUg5WicxiWnQ==" hashValue="nM6QlRny0VID3Z3q5pYo0SUuLyhz/6tK54aHsSi+FCxo9kEcKZx3RnuoWY5AU+waqHbmKz5M9b9/mvnPPOrJgg==" algorithmName="SHA-512" password="CC35"/>
  <autoFilter ref="C124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1998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2098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154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ROUND((SUM(BE127:BE288)),  2)</f>
        <v>0</v>
      </c>
      <c r="G35" s="38"/>
      <c r="H35" s="38"/>
      <c r="I35" s="164">
        <v>0.20999999999999999</v>
      </c>
      <c r="J35" s="163">
        <f>ROUND(((SUM(BE127:BE288))*I35),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ROUND((SUM(BF127:BF288)),  2)</f>
        <v>0</v>
      </c>
      <c r="G36" s="38"/>
      <c r="H36" s="38"/>
      <c r="I36" s="164">
        <v>0.14999999999999999</v>
      </c>
      <c r="J36" s="163">
        <f>ROUND(((SUM(BF127:BF288))*I36),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ROUND((SUM(BG127:BG288)),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ROUND((SUM(BH127:BH288)),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ROUND((SUM(BI127:BI288)),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303.2 - Prodloužení přípojek kanalizace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J171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296</v>
      </c>
      <c r="E102" s="196"/>
      <c r="F102" s="196"/>
      <c r="G102" s="196"/>
      <c r="H102" s="196"/>
      <c r="I102" s="196"/>
      <c r="J102" s="197">
        <f>J181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447</v>
      </c>
      <c r="E103" s="196"/>
      <c r="F103" s="196"/>
      <c r="G103" s="196"/>
      <c r="H103" s="196"/>
      <c r="I103" s="196"/>
      <c r="J103" s="197">
        <f>J204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4"/>
      <c r="C104" s="133"/>
      <c r="D104" s="195" t="s">
        <v>298</v>
      </c>
      <c r="E104" s="196"/>
      <c r="F104" s="196"/>
      <c r="G104" s="196"/>
      <c r="H104" s="196"/>
      <c r="I104" s="196"/>
      <c r="J104" s="197">
        <f>J278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4"/>
      <c r="C105" s="133"/>
      <c r="D105" s="195" t="s">
        <v>299</v>
      </c>
      <c r="E105" s="196"/>
      <c r="F105" s="196"/>
      <c r="G105" s="196"/>
      <c r="H105" s="196"/>
      <c r="I105" s="196"/>
      <c r="J105" s="197">
        <f>J287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Vodovod a kanalizace ul. Rantířovská,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165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1998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548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303.2 - Prodloužení přípojek kanalizace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Jihlava</v>
      </c>
      <c r="G121" s="40"/>
      <c r="H121" s="40"/>
      <c r="I121" s="32" t="s">
        <v>22</v>
      </c>
      <c r="J121" s="79" t="str">
        <f>IF(J14="","",J14)</f>
        <v>8. 11. 2023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Statutární město Jihlava</v>
      </c>
      <c r="G123" s="40"/>
      <c r="H123" s="40"/>
      <c r="I123" s="32" t="s">
        <v>32</v>
      </c>
      <c r="J123" s="36" t="str">
        <f>E23</f>
        <v>PROfi Jihlava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30</v>
      </c>
      <c r="D124" s="40"/>
      <c r="E124" s="40"/>
      <c r="F124" s="27" t="str">
        <f>IF(E20="","",E20)</f>
        <v>Vyplň údaj</v>
      </c>
      <c r="G124" s="40"/>
      <c r="H124" s="40"/>
      <c r="I124" s="32" t="s">
        <v>37</v>
      </c>
      <c r="J124" s="36" t="str">
        <f>E26</f>
        <v>PROfi Jihlava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179</v>
      </c>
      <c r="D126" s="202" t="s">
        <v>64</v>
      </c>
      <c r="E126" s="202" t="s">
        <v>60</v>
      </c>
      <c r="F126" s="202" t="s">
        <v>61</v>
      </c>
      <c r="G126" s="202" t="s">
        <v>180</v>
      </c>
      <c r="H126" s="202" t="s">
        <v>181</v>
      </c>
      <c r="I126" s="202" t="s">
        <v>182</v>
      </c>
      <c r="J126" s="202" t="s">
        <v>169</v>
      </c>
      <c r="K126" s="203" t="s">
        <v>183</v>
      </c>
      <c r="L126" s="204"/>
      <c r="M126" s="100" t="s">
        <v>1</v>
      </c>
      <c r="N126" s="101" t="s">
        <v>43</v>
      </c>
      <c r="O126" s="101" t="s">
        <v>184</v>
      </c>
      <c r="P126" s="101" t="s">
        <v>185</v>
      </c>
      <c r="Q126" s="101" t="s">
        <v>186</v>
      </c>
      <c r="R126" s="101" t="s">
        <v>187</v>
      </c>
      <c r="S126" s="101" t="s">
        <v>188</v>
      </c>
      <c r="T126" s="102" t="s">
        <v>189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190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290.79513956</v>
      </c>
      <c r="S127" s="104"/>
      <c r="T127" s="208">
        <f>T128</f>
        <v>51.536459999999998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171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78</v>
      </c>
      <c r="E128" s="213" t="s">
        <v>300</v>
      </c>
      <c r="F128" s="213" t="s">
        <v>301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P129+P171+P181+P204+P278+P287</f>
        <v>0</v>
      </c>
      <c r="Q128" s="218"/>
      <c r="R128" s="219">
        <f>R129+R171+R181+R204+R278+R287</f>
        <v>290.79513956</v>
      </c>
      <c r="S128" s="218"/>
      <c r="T128" s="220">
        <f>T129+T171+T181+T204+T278+T287</f>
        <v>51.536459999999998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78</v>
      </c>
      <c r="AU128" s="222" t="s">
        <v>79</v>
      </c>
      <c r="AY128" s="221" t="s">
        <v>194</v>
      </c>
      <c r="BK128" s="223">
        <f>BK129+BK171+BK181+BK204+BK278+BK287</f>
        <v>0</v>
      </c>
    </row>
    <row r="129" s="12" customFormat="1" ht="22.8" customHeight="1">
      <c r="A129" s="12"/>
      <c r="B129" s="210"/>
      <c r="C129" s="211"/>
      <c r="D129" s="212" t="s">
        <v>78</v>
      </c>
      <c r="E129" s="224" t="s">
        <v>87</v>
      </c>
      <c r="F129" s="224" t="s">
        <v>302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SUM(P130:P170)</f>
        <v>0</v>
      </c>
      <c r="Q129" s="218"/>
      <c r="R129" s="219">
        <f>SUM(R130:R170)</f>
        <v>147.94753600000001</v>
      </c>
      <c r="S129" s="218"/>
      <c r="T129" s="220">
        <f>SUM(T130:T170)</f>
        <v>41.334699999999998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78</v>
      </c>
      <c r="AU129" s="222" t="s">
        <v>87</v>
      </c>
      <c r="AY129" s="221" t="s">
        <v>194</v>
      </c>
      <c r="BK129" s="223">
        <f>SUM(BK130:BK170)</f>
        <v>0</v>
      </c>
    </row>
    <row r="130" s="2" customFormat="1" ht="55.5" customHeight="1">
      <c r="A130" s="38"/>
      <c r="B130" s="39"/>
      <c r="C130" s="226" t="s">
        <v>87</v>
      </c>
      <c r="D130" s="226" t="s">
        <v>197</v>
      </c>
      <c r="E130" s="227" t="s">
        <v>1590</v>
      </c>
      <c r="F130" s="228" t="s">
        <v>1591</v>
      </c>
      <c r="G130" s="229" t="s">
        <v>305</v>
      </c>
      <c r="H130" s="230">
        <v>58.299999999999997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0.70899999999999996</v>
      </c>
      <c r="T130" s="236">
        <f>S130*H130</f>
        <v>41.334699999999998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2099</v>
      </c>
    </row>
    <row r="131" s="2" customFormat="1">
      <c r="A131" s="38"/>
      <c r="B131" s="39"/>
      <c r="C131" s="40"/>
      <c r="D131" s="239" t="s">
        <v>204</v>
      </c>
      <c r="E131" s="40"/>
      <c r="F131" s="240" t="s">
        <v>1593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204</v>
      </c>
      <c r="AU131" s="17" t="s">
        <v>89</v>
      </c>
    </row>
    <row r="132" s="13" customFormat="1">
      <c r="A132" s="13"/>
      <c r="B132" s="244"/>
      <c r="C132" s="245"/>
      <c r="D132" s="239" t="s">
        <v>219</v>
      </c>
      <c r="E132" s="246" t="s">
        <v>1</v>
      </c>
      <c r="F132" s="247" t="s">
        <v>2100</v>
      </c>
      <c r="G132" s="245"/>
      <c r="H132" s="248">
        <v>58.299999999999997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219</v>
      </c>
      <c r="AU132" s="254" t="s">
        <v>89</v>
      </c>
      <c r="AV132" s="13" t="s">
        <v>89</v>
      </c>
      <c r="AW132" s="13" t="s">
        <v>36</v>
      </c>
      <c r="AX132" s="13" t="s">
        <v>87</v>
      </c>
      <c r="AY132" s="254" t="s">
        <v>194</v>
      </c>
    </row>
    <row r="133" s="2" customFormat="1" ht="90" customHeight="1">
      <c r="A133" s="38"/>
      <c r="B133" s="39"/>
      <c r="C133" s="226" t="s">
        <v>89</v>
      </c>
      <c r="D133" s="226" t="s">
        <v>197</v>
      </c>
      <c r="E133" s="227" t="s">
        <v>1596</v>
      </c>
      <c r="F133" s="228" t="s">
        <v>1597</v>
      </c>
      <c r="G133" s="229" t="s">
        <v>315</v>
      </c>
      <c r="H133" s="230">
        <v>10</v>
      </c>
      <c r="I133" s="231"/>
      <c r="J133" s="232">
        <f>ROUND(I133*H133,2)</f>
        <v>0</v>
      </c>
      <c r="K133" s="228" t="s">
        <v>306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0.0086800000000000002</v>
      </c>
      <c r="R133" s="235">
        <f>Q133*H133</f>
        <v>0.086800000000000002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222</v>
      </c>
      <c r="AT133" s="237" t="s">
        <v>197</v>
      </c>
      <c r="AU133" s="237" t="s">
        <v>89</v>
      </c>
      <c r="AY133" s="17" t="s">
        <v>194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87</v>
      </c>
      <c r="BK133" s="238">
        <f>ROUND(I133*H133,2)</f>
        <v>0</v>
      </c>
      <c r="BL133" s="17" t="s">
        <v>222</v>
      </c>
      <c r="BM133" s="237" t="s">
        <v>2101</v>
      </c>
    </row>
    <row r="134" s="2" customFormat="1" ht="100.5" customHeight="1">
      <c r="A134" s="38"/>
      <c r="B134" s="39"/>
      <c r="C134" s="226" t="s">
        <v>210</v>
      </c>
      <c r="D134" s="226" t="s">
        <v>197</v>
      </c>
      <c r="E134" s="227" t="s">
        <v>2003</v>
      </c>
      <c r="F134" s="228" t="s">
        <v>2004</v>
      </c>
      <c r="G134" s="229" t="s">
        <v>315</v>
      </c>
      <c r="H134" s="230">
        <v>16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0.06053</v>
      </c>
      <c r="R134" s="235">
        <f>Q134*H134</f>
        <v>0.96848000000000001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2102</v>
      </c>
    </row>
    <row r="135" s="13" customFormat="1">
      <c r="A135" s="13"/>
      <c r="B135" s="244"/>
      <c r="C135" s="245"/>
      <c r="D135" s="239" t="s">
        <v>219</v>
      </c>
      <c r="E135" s="246" t="s">
        <v>1</v>
      </c>
      <c r="F135" s="247" t="s">
        <v>369</v>
      </c>
      <c r="G135" s="245"/>
      <c r="H135" s="248">
        <v>16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219</v>
      </c>
      <c r="AU135" s="254" t="s">
        <v>89</v>
      </c>
      <c r="AV135" s="13" t="s">
        <v>89</v>
      </c>
      <c r="AW135" s="13" t="s">
        <v>36</v>
      </c>
      <c r="AX135" s="13" t="s">
        <v>87</v>
      </c>
      <c r="AY135" s="254" t="s">
        <v>194</v>
      </c>
    </row>
    <row r="136" s="2" customFormat="1" ht="33" customHeight="1">
      <c r="A136" s="38"/>
      <c r="B136" s="39"/>
      <c r="C136" s="226" t="s">
        <v>222</v>
      </c>
      <c r="D136" s="226" t="s">
        <v>197</v>
      </c>
      <c r="E136" s="227" t="s">
        <v>1600</v>
      </c>
      <c r="F136" s="228" t="s">
        <v>1601</v>
      </c>
      <c r="G136" s="229" t="s">
        <v>305</v>
      </c>
      <c r="H136" s="230">
        <v>100</v>
      </c>
      <c r="I136" s="231"/>
      <c r="J136" s="232">
        <f>ROUND(I136*H136,2)</f>
        <v>0</v>
      </c>
      <c r="K136" s="228" t="s">
        <v>306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222</v>
      </c>
      <c r="AT136" s="237" t="s">
        <v>197</v>
      </c>
      <c r="AU136" s="237" t="s">
        <v>89</v>
      </c>
      <c r="AY136" s="17" t="s">
        <v>194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87</v>
      </c>
      <c r="BK136" s="238">
        <f>ROUND(I136*H136,2)</f>
        <v>0</v>
      </c>
      <c r="BL136" s="17" t="s">
        <v>222</v>
      </c>
      <c r="BM136" s="237" t="s">
        <v>2103</v>
      </c>
    </row>
    <row r="137" s="13" customFormat="1">
      <c r="A137" s="13"/>
      <c r="B137" s="244"/>
      <c r="C137" s="245"/>
      <c r="D137" s="239" t="s">
        <v>219</v>
      </c>
      <c r="E137" s="246" t="s">
        <v>1</v>
      </c>
      <c r="F137" s="247" t="s">
        <v>2104</v>
      </c>
      <c r="G137" s="245"/>
      <c r="H137" s="248">
        <v>100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219</v>
      </c>
      <c r="AU137" s="254" t="s">
        <v>89</v>
      </c>
      <c r="AV137" s="13" t="s">
        <v>89</v>
      </c>
      <c r="AW137" s="13" t="s">
        <v>36</v>
      </c>
      <c r="AX137" s="13" t="s">
        <v>87</v>
      </c>
      <c r="AY137" s="254" t="s">
        <v>194</v>
      </c>
    </row>
    <row r="138" s="2" customFormat="1" ht="49.05" customHeight="1">
      <c r="A138" s="38"/>
      <c r="B138" s="39"/>
      <c r="C138" s="226" t="s">
        <v>193</v>
      </c>
      <c r="D138" s="226" t="s">
        <v>197</v>
      </c>
      <c r="E138" s="227" t="s">
        <v>1604</v>
      </c>
      <c r="F138" s="228" t="s">
        <v>1605</v>
      </c>
      <c r="G138" s="229" t="s">
        <v>322</v>
      </c>
      <c r="H138" s="230">
        <v>351.12</v>
      </c>
      <c r="I138" s="231"/>
      <c r="J138" s="232">
        <f>ROUND(I138*H138,2)</f>
        <v>0</v>
      </c>
      <c r="K138" s="228" t="s">
        <v>306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222</v>
      </c>
      <c r="AT138" s="237" t="s">
        <v>197</v>
      </c>
      <c r="AU138" s="237" t="s">
        <v>89</v>
      </c>
      <c r="AY138" s="17" t="s">
        <v>194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87</v>
      </c>
      <c r="BK138" s="238">
        <f>ROUND(I138*H138,2)</f>
        <v>0</v>
      </c>
      <c r="BL138" s="17" t="s">
        <v>222</v>
      </c>
      <c r="BM138" s="237" t="s">
        <v>2105</v>
      </c>
    </row>
    <row r="139" s="13" customFormat="1">
      <c r="A139" s="13"/>
      <c r="B139" s="244"/>
      <c r="C139" s="245"/>
      <c r="D139" s="239" t="s">
        <v>219</v>
      </c>
      <c r="E139" s="246" t="s">
        <v>1</v>
      </c>
      <c r="F139" s="247" t="s">
        <v>2106</v>
      </c>
      <c r="G139" s="245"/>
      <c r="H139" s="248">
        <v>139.91999999999999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219</v>
      </c>
      <c r="AU139" s="254" t="s">
        <v>89</v>
      </c>
      <c r="AV139" s="13" t="s">
        <v>89</v>
      </c>
      <c r="AW139" s="13" t="s">
        <v>36</v>
      </c>
      <c r="AX139" s="13" t="s">
        <v>79</v>
      </c>
      <c r="AY139" s="254" t="s">
        <v>194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2107</v>
      </c>
      <c r="G140" s="245"/>
      <c r="H140" s="248">
        <v>211.19999999999999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79</v>
      </c>
      <c r="AY140" s="254" t="s">
        <v>194</v>
      </c>
    </row>
    <row r="141" s="14" customFormat="1">
      <c r="A141" s="14"/>
      <c r="B141" s="255"/>
      <c r="C141" s="256"/>
      <c r="D141" s="239" t="s">
        <v>219</v>
      </c>
      <c r="E141" s="257" t="s">
        <v>1</v>
      </c>
      <c r="F141" s="258" t="s">
        <v>221</v>
      </c>
      <c r="G141" s="256"/>
      <c r="H141" s="259">
        <v>351.12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219</v>
      </c>
      <c r="AU141" s="265" t="s">
        <v>89</v>
      </c>
      <c r="AV141" s="14" t="s">
        <v>222</v>
      </c>
      <c r="AW141" s="14" t="s">
        <v>36</v>
      </c>
      <c r="AX141" s="14" t="s">
        <v>87</v>
      </c>
      <c r="AY141" s="265" t="s">
        <v>194</v>
      </c>
    </row>
    <row r="142" s="2" customFormat="1" ht="44.25" customHeight="1">
      <c r="A142" s="38"/>
      <c r="B142" s="39"/>
      <c r="C142" s="226" t="s">
        <v>233</v>
      </c>
      <c r="D142" s="226" t="s">
        <v>197</v>
      </c>
      <c r="E142" s="227" t="s">
        <v>2108</v>
      </c>
      <c r="F142" s="228" t="s">
        <v>2109</v>
      </c>
      <c r="G142" s="229" t="s">
        <v>315</v>
      </c>
      <c r="H142" s="230">
        <v>8</v>
      </c>
      <c r="I142" s="231"/>
      <c r="J142" s="232">
        <f>ROUND(I142*H142,2)</f>
        <v>0</v>
      </c>
      <c r="K142" s="228" t="s">
        <v>306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0.0070000000000000001</v>
      </c>
      <c r="R142" s="235">
        <f>Q142*H142</f>
        <v>0.056000000000000001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222</v>
      </c>
      <c r="AT142" s="237" t="s">
        <v>197</v>
      </c>
      <c r="AU142" s="237" t="s">
        <v>89</v>
      </c>
      <c r="AY142" s="17" t="s">
        <v>194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87</v>
      </c>
      <c r="BK142" s="238">
        <f>ROUND(I142*H142,2)</f>
        <v>0</v>
      </c>
      <c r="BL142" s="17" t="s">
        <v>222</v>
      </c>
      <c r="BM142" s="237" t="s">
        <v>2110</v>
      </c>
    </row>
    <row r="143" s="13" customFormat="1">
      <c r="A143" s="13"/>
      <c r="B143" s="244"/>
      <c r="C143" s="245"/>
      <c r="D143" s="239" t="s">
        <v>219</v>
      </c>
      <c r="E143" s="246" t="s">
        <v>1</v>
      </c>
      <c r="F143" s="247" t="s">
        <v>2111</v>
      </c>
      <c r="G143" s="245"/>
      <c r="H143" s="248">
        <v>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219</v>
      </c>
      <c r="AU143" s="254" t="s">
        <v>89</v>
      </c>
      <c r="AV143" s="13" t="s">
        <v>89</v>
      </c>
      <c r="AW143" s="13" t="s">
        <v>36</v>
      </c>
      <c r="AX143" s="13" t="s">
        <v>87</v>
      </c>
      <c r="AY143" s="254" t="s">
        <v>194</v>
      </c>
    </row>
    <row r="144" s="2" customFormat="1" ht="37.8" customHeight="1">
      <c r="A144" s="38"/>
      <c r="B144" s="39"/>
      <c r="C144" s="226" t="s">
        <v>238</v>
      </c>
      <c r="D144" s="226" t="s">
        <v>197</v>
      </c>
      <c r="E144" s="227" t="s">
        <v>742</v>
      </c>
      <c r="F144" s="228" t="s">
        <v>743</v>
      </c>
      <c r="G144" s="229" t="s">
        <v>305</v>
      </c>
      <c r="H144" s="230">
        <v>638.39999999999998</v>
      </c>
      <c r="I144" s="231"/>
      <c r="J144" s="232">
        <f>ROUND(I144*H144,2)</f>
        <v>0</v>
      </c>
      <c r="K144" s="228" t="s">
        <v>306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0.00084000000000000003</v>
      </c>
      <c r="R144" s="235">
        <f>Q144*H144</f>
        <v>0.53625599999999995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222</v>
      </c>
      <c r="AT144" s="237" t="s">
        <v>197</v>
      </c>
      <c r="AU144" s="237" t="s">
        <v>89</v>
      </c>
      <c r="AY144" s="17" t="s">
        <v>194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87</v>
      </c>
      <c r="BK144" s="238">
        <f>ROUND(I144*H144,2)</f>
        <v>0</v>
      </c>
      <c r="BL144" s="17" t="s">
        <v>222</v>
      </c>
      <c r="BM144" s="237" t="s">
        <v>2112</v>
      </c>
    </row>
    <row r="145" s="13" customFormat="1">
      <c r="A145" s="13"/>
      <c r="B145" s="244"/>
      <c r="C145" s="245"/>
      <c r="D145" s="239" t="s">
        <v>219</v>
      </c>
      <c r="E145" s="246" t="s">
        <v>1</v>
      </c>
      <c r="F145" s="247" t="s">
        <v>2113</v>
      </c>
      <c r="G145" s="245"/>
      <c r="H145" s="248">
        <v>254.40000000000001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219</v>
      </c>
      <c r="AU145" s="254" t="s">
        <v>89</v>
      </c>
      <c r="AV145" s="13" t="s">
        <v>89</v>
      </c>
      <c r="AW145" s="13" t="s">
        <v>36</v>
      </c>
      <c r="AX145" s="13" t="s">
        <v>79</v>
      </c>
      <c r="AY145" s="254" t="s">
        <v>194</v>
      </c>
    </row>
    <row r="146" s="13" customFormat="1">
      <c r="A146" s="13"/>
      <c r="B146" s="244"/>
      <c r="C146" s="245"/>
      <c r="D146" s="239" t="s">
        <v>219</v>
      </c>
      <c r="E146" s="246" t="s">
        <v>1</v>
      </c>
      <c r="F146" s="247" t="s">
        <v>2114</v>
      </c>
      <c r="G146" s="245"/>
      <c r="H146" s="248">
        <v>384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36</v>
      </c>
      <c r="AX146" s="13" t="s">
        <v>79</v>
      </c>
      <c r="AY146" s="254" t="s">
        <v>194</v>
      </c>
    </row>
    <row r="147" s="14" customFormat="1">
      <c r="A147" s="14"/>
      <c r="B147" s="255"/>
      <c r="C147" s="256"/>
      <c r="D147" s="239" t="s">
        <v>219</v>
      </c>
      <c r="E147" s="257" t="s">
        <v>1</v>
      </c>
      <c r="F147" s="258" t="s">
        <v>221</v>
      </c>
      <c r="G147" s="256"/>
      <c r="H147" s="259">
        <v>638.39999999999998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219</v>
      </c>
      <c r="AU147" s="265" t="s">
        <v>89</v>
      </c>
      <c r="AV147" s="14" t="s">
        <v>222</v>
      </c>
      <c r="AW147" s="14" t="s">
        <v>36</v>
      </c>
      <c r="AX147" s="14" t="s">
        <v>87</v>
      </c>
      <c r="AY147" s="265" t="s">
        <v>194</v>
      </c>
    </row>
    <row r="148" s="2" customFormat="1" ht="44.25" customHeight="1">
      <c r="A148" s="38"/>
      <c r="B148" s="39"/>
      <c r="C148" s="226" t="s">
        <v>245</v>
      </c>
      <c r="D148" s="226" t="s">
        <v>197</v>
      </c>
      <c r="E148" s="227" t="s">
        <v>746</v>
      </c>
      <c r="F148" s="228" t="s">
        <v>747</v>
      </c>
      <c r="G148" s="229" t="s">
        <v>305</v>
      </c>
      <c r="H148" s="230">
        <v>638.39999999999998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2115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2113</v>
      </c>
      <c r="G149" s="245"/>
      <c r="H149" s="248">
        <v>254.40000000000001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79</v>
      </c>
      <c r="AY149" s="254" t="s">
        <v>194</v>
      </c>
    </row>
    <row r="150" s="13" customFormat="1">
      <c r="A150" s="13"/>
      <c r="B150" s="244"/>
      <c r="C150" s="245"/>
      <c r="D150" s="239" t="s">
        <v>219</v>
      </c>
      <c r="E150" s="246" t="s">
        <v>1</v>
      </c>
      <c r="F150" s="247" t="s">
        <v>2114</v>
      </c>
      <c r="G150" s="245"/>
      <c r="H150" s="248">
        <v>384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219</v>
      </c>
      <c r="AU150" s="254" t="s">
        <v>89</v>
      </c>
      <c r="AV150" s="13" t="s">
        <v>89</v>
      </c>
      <c r="AW150" s="13" t="s">
        <v>36</v>
      </c>
      <c r="AX150" s="13" t="s">
        <v>79</v>
      </c>
      <c r="AY150" s="254" t="s">
        <v>194</v>
      </c>
    </row>
    <row r="151" s="14" customFormat="1">
      <c r="A151" s="14"/>
      <c r="B151" s="255"/>
      <c r="C151" s="256"/>
      <c r="D151" s="239" t="s">
        <v>219</v>
      </c>
      <c r="E151" s="257" t="s">
        <v>1</v>
      </c>
      <c r="F151" s="258" t="s">
        <v>221</v>
      </c>
      <c r="G151" s="256"/>
      <c r="H151" s="259">
        <v>638.39999999999998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219</v>
      </c>
      <c r="AU151" s="265" t="s">
        <v>89</v>
      </c>
      <c r="AV151" s="14" t="s">
        <v>222</v>
      </c>
      <c r="AW151" s="14" t="s">
        <v>36</v>
      </c>
      <c r="AX151" s="14" t="s">
        <v>87</v>
      </c>
      <c r="AY151" s="265" t="s">
        <v>194</v>
      </c>
    </row>
    <row r="152" s="2" customFormat="1" ht="62.7" customHeight="1">
      <c r="A152" s="38"/>
      <c r="B152" s="39"/>
      <c r="C152" s="226" t="s">
        <v>250</v>
      </c>
      <c r="D152" s="226" t="s">
        <v>197</v>
      </c>
      <c r="E152" s="227" t="s">
        <v>854</v>
      </c>
      <c r="F152" s="228" t="s">
        <v>855</v>
      </c>
      <c r="G152" s="229" t="s">
        <v>322</v>
      </c>
      <c r="H152" s="230">
        <v>87.780000000000001</v>
      </c>
      <c r="I152" s="231"/>
      <c r="J152" s="232">
        <f>ROUND(I152*H152,2)</f>
        <v>0</v>
      </c>
      <c r="K152" s="228" t="s">
        <v>306</v>
      </c>
      <c r="L152" s="44"/>
      <c r="M152" s="233" t="s">
        <v>1</v>
      </c>
      <c r="N152" s="234" t="s">
        <v>44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222</v>
      </c>
      <c r="AT152" s="237" t="s">
        <v>197</v>
      </c>
      <c r="AU152" s="237" t="s">
        <v>89</v>
      </c>
      <c r="AY152" s="17" t="s">
        <v>194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87</v>
      </c>
      <c r="BK152" s="238">
        <f>ROUND(I152*H152,2)</f>
        <v>0</v>
      </c>
      <c r="BL152" s="17" t="s">
        <v>222</v>
      </c>
      <c r="BM152" s="237" t="s">
        <v>2116</v>
      </c>
    </row>
    <row r="153" s="2" customFormat="1">
      <c r="A153" s="38"/>
      <c r="B153" s="39"/>
      <c r="C153" s="40"/>
      <c r="D153" s="239" t="s">
        <v>204</v>
      </c>
      <c r="E153" s="40"/>
      <c r="F153" s="240" t="s">
        <v>752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204</v>
      </c>
      <c r="AU153" s="17" t="s">
        <v>89</v>
      </c>
    </row>
    <row r="154" s="13" customFormat="1">
      <c r="A154" s="13"/>
      <c r="B154" s="244"/>
      <c r="C154" s="245"/>
      <c r="D154" s="239" t="s">
        <v>219</v>
      </c>
      <c r="E154" s="246" t="s">
        <v>1</v>
      </c>
      <c r="F154" s="247" t="s">
        <v>2117</v>
      </c>
      <c r="G154" s="245"/>
      <c r="H154" s="248">
        <v>87.780000000000001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219</v>
      </c>
      <c r="AU154" s="254" t="s">
        <v>89</v>
      </c>
      <c r="AV154" s="13" t="s">
        <v>89</v>
      </c>
      <c r="AW154" s="13" t="s">
        <v>36</v>
      </c>
      <c r="AX154" s="13" t="s">
        <v>87</v>
      </c>
      <c r="AY154" s="254" t="s">
        <v>194</v>
      </c>
    </row>
    <row r="155" s="2" customFormat="1" ht="44.25" customHeight="1">
      <c r="A155" s="38"/>
      <c r="B155" s="39"/>
      <c r="C155" s="226" t="s">
        <v>261</v>
      </c>
      <c r="D155" s="226" t="s">
        <v>197</v>
      </c>
      <c r="E155" s="227" t="s">
        <v>337</v>
      </c>
      <c r="F155" s="228" t="s">
        <v>338</v>
      </c>
      <c r="G155" s="229" t="s">
        <v>339</v>
      </c>
      <c r="H155" s="230">
        <v>158.00399999999999</v>
      </c>
      <c r="I155" s="231"/>
      <c r="J155" s="232">
        <f>ROUND(I155*H155,2)</f>
        <v>0</v>
      </c>
      <c r="K155" s="228" t="s">
        <v>306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222</v>
      </c>
      <c r="AT155" s="237" t="s">
        <v>197</v>
      </c>
      <c r="AU155" s="237" t="s">
        <v>89</v>
      </c>
      <c r="AY155" s="17" t="s">
        <v>194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87</v>
      </c>
      <c r="BK155" s="238">
        <f>ROUND(I155*H155,2)</f>
        <v>0</v>
      </c>
      <c r="BL155" s="17" t="s">
        <v>222</v>
      </c>
      <c r="BM155" s="237" t="s">
        <v>2118</v>
      </c>
    </row>
    <row r="156" s="13" customFormat="1">
      <c r="A156" s="13"/>
      <c r="B156" s="244"/>
      <c r="C156" s="245"/>
      <c r="D156" s="239" t="s">
        <v>219</v>
      </c>
      <c r="E156" s="246" t="s">
        <v>1</v>
      </c>
      <c r="F156" s="247" t="s">
        <v>2119</v>
      </c>
      <c r="G156" s="245"/>
      <c r="H156" s="248">
        <v>158.00399999999999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219</v>
      </c>
      <c r="AU156" s="254" t="s">
        <v>89</v>
      </c>
      <c r="AV156" s="13" t="s">
        <v>89</v>
      </c>
      <c r="AW156" s="13" t="s">
        <v>36</v>
      </c>
      <c r="AX156" s="13" t="s">
        <v>87</v>
      </c>
      <c r="AY156" s="254" t="s">
        <v>194</v>
      </c>
    </row>
    <row r="157" s="2" customFormat="1" ht="37.8" customHeight="1">
      <c r="A157" s="38"/>
      <c r="B157" s="39"/>
      <c r="C157" s="226" t="s">
        <v>268</v>
      </c>
      <c r="D157" s="226" t="s">
        <v>197</v>
      </c>
      <c r="E157" s="227" t="s">
        <v>342</v>
      </c>
      <c r="F157" s="228" t="s">
        <v>343</v>
      </c>
      <c r="G157" s="229" t="s">
        <v>322</v>
      </c>
      <c r="H157" s="230">
        <v>87.780000000000001</v>
      </c>
      <c r="I157" s="231"/>
      <c r="J157" s="232">
        <f>ROUND(I157*H157,2)</f>
        <v>0</v>
      </c>
      <c r="K157" s="228" t="s">
        <v>306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222</v>
      </c>
      <c r="AT157" s="237" t="s">
        <v>197</v>
      </c>
      <c r="AU157" s="237" t="s">
        <v>89</v>
      </c>
      <c r="AY157" s="17" t="s">
        <v>194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87</v>
      </c>
      <c r="BK157" s="238">
        <f>ROUND(I157*H157,2)</f>
        <v>0</v>
      </c>
      <c r="BL157" s="17" t="s">
        <v>222</v>
      </c>
      <c r="BM157" s="237" t="s">
        <v>2120</v>
      </c>
    </row>
    <row r="158" s="13" customFormat="1">
      <c r="A158" s="13"/>
      <c r="B158" s="244"/>
      <c r="C158" s="245"/>
      <c r="D158" s="239" t="s">
        <v>219</v>
      </c>
      <c r="E158" s="246" t="s">
        <v>1</v>
      </c>
      <c r="F158" s="247" t="s">
        <v>2117</v>
      </c>
      <c r="G158" s="245"/>
      <c r="H158" s="248">
        <v>87.780000000000001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219</v>
      </c>
      <c r="AU158" s="254" t="s">
        <v>89</v>
      </c>
      <c r="AV158" s="13" t="s">
        <v>89</v>
      </c>
      <c r="AW158" s="13" t="s">
        <v>36</v>
      </c>
      <c r="AX158" s="13" t="s">
        <v>87</v>
      </c>
      <c r="AY158" s="254" t="s">
        <v>194</v>
      </c>
    </row>
    <row r="159" s="2" customFormat="1" ht="44.25" customHeight="1">
      <c r="A159" s="38"/>
      <c r="B159" s="39"/>
      <c r="C159" s="226" t="s">
        <v>274</v>
      </c>
      <c r="D159" s="226" t="s">
        <v>197</v>
      </c>
      <c r="E159" s="227" t="s">
        <v>470</v>
      </c>
      <c r="F159" s="228" t="s">
        <v>471</v>
      </c>
      <c r="G159" s="229" t="s">
        <v>322</v>
      </c>
      <c r="H159" s="230">
        <v>263.33999999999997</v>
      </c>
      <c r="I159" s="231"/>
      <c r="J159" s="232">
        <f>ROUND(I159*H159,2)</f>
        <v>0</v>
      </c>
      <c r="K159" s="228" t="s">
        <v>306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222</v>
      </c>
      <c r="AT159" s="237" t="s">
        <v>197</v>
      </c>
      <c r="AU159" s="237" t="s">
        <v>89</v>
      </c>
      <c r="AY159" s="17" t="s">
        <v>194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87</v>
      </c>
      <c r="BK159" s="238">
        <f>ROUND(I159*H159,2)</f>
        <v>0</v>
      </c>
      <c r="BL159" s="17" t="s">
        <v>222</v>
      </c>
      <c r="BM159" s="237" t="s">
        <v>2121</v>
      </c>
    </row>
    <row r="160" s="13" customFormat="1">
      <c r="A160" s="13"/>
      <c r="B160" s="244"/>
      <c r="C160" s="245"/>
      <c r="D160" s="239" t="s">
        <v>219</v>
      </c>
      <c r="E160" s="246" t="s">
        <v>1</v>
      </c>
      <c r="F160" s="247" t="s">
        <v>2122</v>
      </c>
      <c r="G160" s="245"/>
      <c r="H160" s="248">
        <v>104.94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219</v>
      </c>
      <c r="AU160" s="254" t="s">
        <v>89</v>
      </c>
      <c r="AV160" s="13" t="s">
        <v>89</v>
      </c>
      <c r="AW160" s="13" t="s">
        <v>36</v>
      </c>
      <c r="AX160" s="13" t="s">
        <v>79</v>
      </c>
      <c r="AY160" s="254" t="s">
        <v>194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2123</v>
      </c>
      <c r="G161" s="245"/>
      <c r="H161" s="248">
        <v>158.40000000000001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79</v>
      </c>
      <c r="AY161" s="254" t="s">
        <v>194</v>
      </c>
    </row>
    <row r="162" s="14" customFormat="1">
      <c r="A162" s="14"/>
      <c r="B162" s="255"/>
      <c r="C162" s="256"/>
      <c r="D162" s="239" t="s">
        <v>219</v>
      </c>
      <c r="E162" s="257" t="s">
        <v>1</v>
      </c>
      <c r="F162" s="258" t="s">
        <v>221</v>
      </c>
      <c r="G162" s="256"/>
      <c r="H162" s="259">
        <v>263.33999999999997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219</v>
      </c>
      <c r="AU162" s="265" t="s">
        <v>89</v>
      </c>
      <c r="AV162" s="14" t="s">
        <v>222</v>
      </c>
      <c r="AW162" s="14" t="s">
        <v>36</v>
      </c>
      <c r="AX162" s="14" t="s">
        <v>87</v>
      </c>
      <c r="AY162" s="265" t="s">
        <v>194</v>
      </c>
    </row>
    <row r="163" s="2" customFormat="1" ht="66.75" customHeight="1">
      <c r="A163" s="38"/>
      <c r="B163" s="39"/>
      <c r="C163" s="226" t="s">
        <v>215</v>
      </c>
      <c r="D163" s="226" t="s">
        <v>197</v>
      </c>
      <c r="E163" s="227" t="s">
        <v>474</v>
      </c>
      <c r="F163" s="228" t="s">
        <v>475</v>
      </c>
      <c r="G163" s="229" t="s">
        <v>322</v>
      </c>
      <c r="H163" s="230">
        <v>73.150000000000006</v>
      </c>
      <c r="I163" s="231"/>
      <c r="J163" s="232">
        <f>ROUND(I163*H163,2)</f>
        <v>0</v>
      </c>
      <c r="K163" s="228" t="s">
        <v>306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2124</v>
      </c>
    </row>
    <row r="164" s="13" customFormat="1">
      <c r="A164" s="13"/>
      <c r="B164" s="244"/>
      <c r="C164" s="245"/>
      <c r="D164" s="239" t="s">
        <v>219</v>
      </c>
      <c r="E164" s="246" t="s">
        <v>1</v>
      </c>
      <c r="F164" s="247" t="s">
        <v>2125</v>
      </c>
      <c r="G164" s="245"/>
      <c r="H164" s="248">
        <v>15.949999999999999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219</v>
      </c>
      <c r="AU164" s="254" t="s">
        <v>89</v>
      </c>
      <c r="AV164" s="13" t="s">
        <v>89</v>
      </c>
      <c r="AW164" s="13" t="s">
        <v>36</v>
      </c>
      <c r="AX164" s="13" t="s">
        <v>79</v>
      </c>
      <c r="AY164" s="254" t="s">
        <v>194</v>
      </c>
    </row>
    <row r="165" s="13" customFormat="1">
      <c r="A165" s="13"/>
      <c r="B165" s="244"/>
      <c r="C165" s="245"/>
      <c r="D165" s="239" t="s">
        <v>219</v>
      </c>
      <c r="E165" s="246" t="s">
        <v>1</v>
      </c>
      <c r="F165" s="247" t="s">
        <v>2126</v>
      </c>
      <c r="G165" s="245"/>
      <c r="H165" s="248">
        <v>57.200000000000003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219</v>
      </c>
      <c r="AU165" s="254" t="s">
        <v>89</v>
      </c>
      <c r="AV165" s="13" t="s">
        <v>89</v>
      </c>
      <c r="AW165" s="13" t="s">
        <v>36</v>
      </c>
      <c r="AX165" s="13" t="s">
        <v>79</v>
      </c>
      <c r="AY165" s="254" t="s">
        <v>194</v>
      </c>
    </row>
    <row r="166" s="14" customFormat="1">
      <c r="A166" s="14"/>
      <c r="B166" s="255"/>
      <c r="C166" s="256"/>
      <c r="D166" s="239" t="s">
        <v>219</v>
      </c>
      <c r="E166" s="257" t="s">
        <v>1</v>
      </c>
      <c r="F166" s="258" t="s">
        <v>221</v>
      </c>
      <c r="G166" s="256"/>
      <c r="H166" s="259">
        <v>73.150000000000006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219</v>
      </c>
      <c r="AU166" s="265" t="s">
        <v>89</v>
      </c>
      <c r="AV166" s="14" t="s">
        <v>222</v>
      </c>
      <c r="AW166" s="14" t="s">
        <v>36</v>
      </c>
      <c r="AX166" s="14" t="s">
        <v>87</v>
      </c>
      <c r="AY166" s="265" t="s">
        <v>194</v>
      </c>
    </row>
    <row r="167" s="2" customFormat="1" ht="16.5" customHeight="1">
      <c r="A167" s="38"/>
      <c r="B167" s="39"/>
      <c r="C167" s="279" t="s">
        <v>278</v>
      </c>
      <c r="D167" s="279" t="s">
        <v>353</v>
      </c>
      <c r="E167" s="280" t="s">
        <v>478</v>
      </c>
      <c r="F167" s="281" t="s">
        <v>479</v>
      </c>
      <c r="G167" s="282" t="s">
        <v>339</v>
      </c>
      <c r="H167" s="283">
        <v>146.30000000000001</v>
      </c>
      <c r="I167" s="284"/>
      <c r="J167" s="285">
        <f>ROUND(I167*H167,2)</f>
        <v>0</v>
      </c>
      <c r="K167" s="281" t="s">
        <v>306</v>
      </c>
      <c r="L167" s="286"/>
      <c r="M167" s="287" t="s">
        <v>1</v>
      </c>
      <c r="N167" s="288" t="s">
        <v>44</v>
      </c>
      <c r="O167" s="91"/>
      <c r="P167" s="235">
        <f>O167*H167</f>
        <v>0</v>
      </c>
      <c r="Q167" s="235">
        <v>1</v>
      </c>
      <c r="R167" s="235">
        <f>Q167*H167</f>
        <v>146.30000000000001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245</v>
      </c>
      <c r="AT167" s="237" t="s">
        <v>353</v>
      </c>
      <c r="AU167" s="237" t="s">
        <v>89</v>
      </c>
      <c r="AY167" s="17" t="s">
        <v>194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87</v>
      </c>
      <c r="BK167" s="238">
        <f>ROUND(I167*H167,2)</f>
        <v>0</v>
      </c>
      <c r="BL167" s="17" t="s">
        <v>222</v>
      </c>
      <c r="BM167" s="237" t="s">
        <v>2127</v>
      </c>
    </row>
    <row r="168" s="13" customFormat="1">
      <c r="A168" s="13"/>
      <c r="B168" s="244"/>
      <c r="C168" s="245"/>
      <c r="D168" s="239" t="s">
        <v>219</v>
      </c>
      <c r="E168" s="245"/>
      <c r="F168" s="247" t="s">
        <v>2128</v>
      </c>
      <c r="G168" s="245"/>
      <c r="H168" s="248">
        <v>146.30000000000001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219</v>
      </c>
      <c r="AU168" s="254" t="s">
        <v>89</v>
      </c>
      <c r="AV168" s="13" t="s">
        <v>89</v>
      </c>
      <c r="AW168" s="13" t="s">
        <v>4</v>
      </c>
      <c r="AX168" s="13" t="s">
        <v>87</v>
      </c>
      <c r="AY168" s="254" t="s">
        <v>194</v>
      </c>
    </row>
    <row r="169" s="2" customFormat="1" ht="44.25" customHeight="1">
      <c r="A169" s="38"/>
      <c r="B169" s="39"/>
      <c r="C169" s="226" t="s">
        <v>8</v>
      </c>
      <c r="D169" s="226" t="s">
        <v>197</v>
      </c>
      <c r="E169" s="227" t="s">
        <v>1637</v>
      </c>
      <c r="F169" s="228" t="s">
        <v>1638</v>
      </c>
      <c r="G169" s="229" t="s">
        <v>305</v>
      </c>
      <c r="H169" s="230">
        <v>100</v>
      </c>
      <c r="I169" s="231"/>
      <c r="J169" s="232">
        <f>ROUND(I169*H169,2)</f>
        <v>0</v>
      </c>
      <c r="K169" s="228" t="s">
        <v>306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222</v>
      </c>
      <c r="AT169" s="237" t="s">
        <v>197</v>
      </c>
      <c r="AU169" s="237" t="s">
        <v>89</v>
      </c>
      <c r="AY169" s="17" t="s">
        <v>194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87</v>
      </c>
      <c r="BK169" s="238">
        <f>ROUND(I169*H169,2)</f>
        <v>0</v>
      </c>
      <c r="BL169" s="17" t="s">
        <v>222</v>
      </c>
      <c r="BM169" s="237" t="s">
        <v>2129</v>
      </c>
    </row>
    <row r="170" s="13" customFormat="1">
      <c r="A170" s="13"/>
      <c r="B170" s="244"/>
      <c r="C170" s="245"/>
      <c r="D170" s="239" t="s">
        <v>219</v>
      </c>
      <c r="E170" s="246" t="s">
        <v>1</v>
      </c>
      <c r="F170" s="247" t="s">
        <v>2104</v>
      </c>
      <c r="G170" s="245"/>
      <c r="H170" s="248">
        <v>100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219</v>
      </c>
      <c r="AU170" s="254" t="s">
        <v>89</v>
      </c>
      <c r="AV170" s="13" t="s">
        <v>89</v>
      </c>
      <c r="AW170" s="13" t="s">
        <v>36</v>
      </c>
      <c r="AX170" s="13" t="s">
        <v>87</v>
      </c>
      <c r="AY170" s="254" t="s">
        <v>194</v>
      </c>
    </row>
    <row r="171" s="12" customFormat="1" ht="22.8" customHeight="1">
      <c r="A171" s="12"/>
      <c r="B171" s="210"/>
      <c r="C171" s="211"/>
      <c r="D171" s="212" t="s">
        <v>78</v>
      </c>
      <c r="E171" s="224" t="s">
        <v>222</v>
      </c>
      <c r="F171" s="224" t="s">
        <v>489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SUM(P172:P180)</f>
        <v>0</v>
      </c>
      <c r="Q171" s="218"/>
      <c r="R171" s="219">
        <f>SUM(R172:R180)</f>
        <v>59.375434899999995</v>
      </c>
      <c r="S171" s="218"/>
      <c r="T171" s="220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87</v>
      </c>
      <c r="AT171" s="222" t="s">
        <v>78</v>
      </c>
      <c r="AU171" s="222" t="s">
        <v>87</v>
      </c>
      <c r="AY171" s="221" t="s">
        <v>194</v>
      </c>
      <c r="BK171" s="223">
        <f>SUM(BK172:BK180)</f>
        <v>0</v>
      </c>
    </row>
    <row r="172" s="2" customFormat="1" ht="33" customHeight="1">
      <c r="A172" s="38"/>
      <c r="B172" s="39"/>
      <c r="C172" s="226" t="s">
        <v>369</v>
      </c>
      <c r="D172" s="226" t="s">
        <v>197</v>
      </c>
      <c r="E172" s="227" t="s">
        <v>763</v>
      </c>
      <c r="F172" s="228" t="s">
        <v>764</v>
      </c>
      <c r="G172" s="229" t="s">
        <v>322</v>
      </c>
      <c r="H172" s="230">
        <v>3.1899999999999999</v>
      </c>
      <c r="I172" s="231"/>
      <c r="J172" s="232">
        <f>ROUND(I172*H172,2)</f>
        <v>0</v>
      </c>
      <c r="K172" s="228" t="s">
        <v>306</v>
      </c>
      <c r="L172" s="44"/>
      <c r="M172" s="233" t="s">
        <v>1</v>
      </c>
      <c r="N172" s="234" t="s">
        <v>44</v>
      </c>
      <c r="O172" s="91"/>
      <c r="P172" s="235">
        <f>O172*H172</f>
        <v>0</v>
      </c>
      <c r="Q172" s="235">
        <v>1.8907700000000001</v>
      </c>
      <c r="R172" s="235">
        <f>Q172*H172</f>
        <v>6.0315563000000001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222</v>
      </c>
      <c r="AT172" s="237" t="s">
        <v>197</v>
      </c>
      <c r="AU172" s="237" t="s">
        <v>89</v>
      </c>
      <c r="AY172" s="17" t="s">
        <v>194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87</v>
      </c>
      <c r="BK172" s="238">
        <f>ROUND(I172*H172,2)</f>
        <v>0</v>
      </c>
      <c r="BL172" s="17" t="s">
        <v>222</v>
      </c>
      <c r="BM172" s="237" t="s">
        <v>2130</v>
      </c>
    </row>
    <row r="173" s="13" customFormat="1">
      <c r="A173" s="13"/>
      <c r="B173" s="244"/>
      <c r="C173" s="245"/>
      <c r="D173" s="239" t="s">
        <v>219</v>
      </c>
      <c r="E173" s="246" t="s">
        <v>1</v>
      </c>
      <c r="F173" s="247" t="s">
        <v>2131</v>
      </c>
      <c r="G173" s="245"/>
      <c r="H173" s="248">
        <v>3.1899999999999999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219</v>
      </c>
      <c r="AU173" s="254" t="s">
        <v>89</v>
      </c>
      <c r="AV173" s="13" t="s">
        <v>89</v>
      </c>
      <c r="AW173" s="13" t="s">
        <v>36</v>
      </c>
      <c r="AX173" s="13" t="s">
        <v>87</v>
      </c>
      <c r="AY173" s="254" t="s">
        <v>194</v>
      </c>
    </row>
    <row r="174" s="2" customFormat="1" ht="33" customHeight="1">
      <c r="A174" s="38"/>
      <c r="B174" s="39"/>
      <c r="C174" s="226" t="s">
        <v>373</v>
      </c>
      <c r="D174" s="226" t="s">
        <v>197</v>
      </c>
      <c r="E174" s="227" t="s">
        <v>1835</v>
      </c>
      <c r="F174" s="228" t="s">
        <v>1836</v>
      </c>
      <c r="G174" s="229" t="s">
        <v>364</v>
      </c>
      <c r="H174" s="230">
        <v>80</v>
      </c>
      <c r="I174" s="231"/>
      <c r="J174" s="232">
        <f>ROUND(I174*H174,2)</f>
        <v>0</v>
      </c>
      <c r="K174" s="228" t="s">
        <v>306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0.00165</v>
      </c>
      <c r="R174" s="235">
        <f>Q174*H174</f>
        <v>0.13200000000000001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222</v>
      </c>
      <c r="AT174" s="237" t="s">
        <v>197</v>
      </c>
      <c r="AU174" s="237" t="s">
        <v>89</v>
      </c>
      <c r="AY174" s="17" t="s">
        <v>194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87</v>
      </c>
      <c r="BK174" s="238">
        <f>ROUND(I174*H174,2)</f>
        <v>0</v>
      </c>
      <c r="BL174" s="17" t="s">
        <v>222</v>
      </c>
      <c r="BM174" s="237" t="s">
        <v>2132</v>
      </c>
    </row>
    <row r="175" s="13" customFormat="1">
      <c r="A175" s="13"/>
      <c r="B175" s="244"/>
      <c r="C175" s="245"/>
      <c r="D175" s="239" t="s">
        <v>219</v>
      </c>
      <c r="E175" s="246" t="s">
        <v>1</v>
      </c>
      <c r="F175" s="247" t="s">
        <v>2133</v>
      </c>
      <c r="G175" s="245"/>
      <c r="H175" s="248">
        <v>80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219</v>
      </c>
      <c r="AU175" s="254" t="s">
        <v>89</v>
      </c>
      <c r="AV175" s="13" t="s">
        <v>89</v>
      </c>
      <c r="AW175" s="13" t="s">
        <v>36</v>
      </c>
      <c r="AX175" s="13" t="s">
        <v>87</v>
      </c>
      <c r="AY175" s="254" t="s">
        <v>194</v>
      </c>
    </row>
    <row r="176" s="2" customFormat="1" ht="16.5" customHeight="1">
      <c r="A176" s="38"/>
      <c r="B176" s="39"/>
      <c r="C176" s="279" t="s">
        <v>378</v>
      </c>
      <c r="D176" s="279" t="s">
        <v>353</v>
      </c>
      <c r="E176" s="280" t="s">
        <v>1839</v>
      </c>
      <c r="F176" s="281" t="s">
        <v>1840</v>
      </c>
      <c r="G176" s="282" t="s">
        <v>364</v>
      </c>
      <c r="H176" s="283">
        <v>80</v>
      </c>
      <c r="I176" s="284"/>
      <c r="J176" s="285">
        <f>ROUND(I176*H176,2)</f>
        <v>0</v>
      </c>
      <c r="K176" s="281" t="s">
        <v>306</v>
      </c>
      <c r="L176" s="286"/>
      <c r="M176" s="287" t="s">
        <v>1</v>
      </c>
      <c r="N176" s="288" t="s">
        <v>44</v>
      </c>
      <c r="O176" s="91"/>
      <c r="P176" s="235">
        <f>O176*H176</f>
        <v>0</v>
      </c>
      <c r="Q176" s="235">
        <v>0.02</v>
      </c>
      <c r="R176" s="235">
        <f>Q176*H176</f>
        <v>1.6000000000000001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245</v>
      </c>
      <c r="AT176" s="237" t="s">
        <v>353</v>
      </c>
      <c r="AU176" s="237" t="s">
        <v>89</v>
      </c>
      <c r="AY176" s="17" t="s">
        <v>194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87</v>
      </c>
      <c r="BK176" s="238">
        <f>ROUND(I176*H176,2)</f>
        <v>0</v>
      </c>
      <c r="BL176" s="17" t="s">
        <v>222</v>
      </c>
      <c r="BM176" s="237" t="s">
        <v>2134</v>
      </c>
    </row>
    <row r="177" s="2" customFormat="1" ht="44.25" customHeight="1">
      <c r="A177" s="38"/>
      <c r="B177" s="39"/>
      <c r="C177" s="226" t="s">
        <v>383</v>
      </c>
      <c r="D177" s="226" t="s">
        <v>197</v>
      </c>
      <c r="E177" s="227" t="s">
        <v>1847</v>
      </c>
      <c r="F177" s="228" t="s">
        <v>1848</v>
      </c>
      <c r="G177" s="229" t="s">
        <v>322</v>
      </c>
      <c r="H177" s="230">
        <v>22.43</v>
      </c>
      <c r="I177" s="231"/>
      <c r="J177" s="232">
        <f>ROUND(I177*H177,2)</f>
        <v>0</v>
      </c>
      <c r="K177" s="228" t="s">
        <v>306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2.3010199999999998</v>
      </c>
      <c r="R177" s="235">
        <f>Q177*H177</f>
        <v>51.611878599999997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222</v>
      </c>
      <c r="AT177" s="237" t="s">
        <v>197</v>
      </c>
      <c r="AU177" s="237" t="s">
        <v>89</v>
      </c>
      <c r="AY177" s="17" t="s">
        <v>194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87</v>
      </c>
      <c r="BK177" s="238">
        <f>ROUND(I177*H177,2)</f>
        <v>0</v>
      </c>
      <c r="BL177" s="17" t="s">
        <v>222</v>
      </c>
      <c r="BM177" s="237" t="s">
        <v>2135</v>
      </c>
    </row>
    <row r="178" s="13" customFormat="1">
      <c r="A178" s="13"/>
      <c r="B178" s="244"/>
      <c r="C178" s="245"/>
      <c r="D178" s="239" t="s">
        <v>219</v>
      </c>
      <c r="E178" s="246" t="s">
        <v>1</v>
      </c>
      <c r="F178" s="247" t="s">
        <v>2136</v>
      </c>
      <c r="G178" s="245"/>
      <c r="H178" s="248">
        <v>22.879999999999999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219</v>
      </c>
      <c r="AU178" s="254" t="s">
        <v>89</v>
      </c>
      <c r="AV178" s="13" t="s">
        <v>89</v>
      </c>
      <c r="AW178" s="13" t="s">
        <v>36</v>
      </c>
      <c r="AX178" s="13" t="s">
        <v>79</v>
      </c>
      <c r="AY178" s="254" t="s">
        <v>194</v>
      </c>
    </row>
    <row r="179" s="13" customFormat="1">
      <c r="A179" s="13"/>
      <c r="B179" s="244"/>
      <c r="C179" s="245"/>
      <c r="D179" s="239" t="s">
        <v>219</v>
      </c>
      <c r="E179" s="246" t="s">
        <v>1</v>
      </c>
      <c r="F179" s="247" t="s">
        <v>2137</v>
      </c>
      <c r="G179" s="245"/>
      <c r="H179" s="248">
        <v>-0.45000000000000001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219</v>
      </c>
      <c r="AU179" s="254" t="s">
        <v>89</v>
      </c>
      <c r="AV179" s="13" t="s">
        <v>89</v>
      </c>
      <c r="AW179" s="13" t="s">
        <v>36</v>
      </c>
      <c r="AX179" s="13" t="s">
        <v>79</v>
      </c>
      <c r="AY179" s="254" t="s">
        <v>194</v>
      </c>
    </row>
    <row r="180" s="14" customFormat="1">
      <c r="A180" s="14"/>
      <c r="B180" s="255"/>
      <c r="C180" s="256"/>
      <c r="D180" s="239" t="s">
        <v>219</v>
      </c>
      <c r="E180" s="257" t="s">
        <v>1</v>
      </c>
      <c r="F180" s="258" t="s">
        <v>221</v>
      </c>
      <c r="G180" s="256"/>
      <c r="H180" s="259">
        <v>22.43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219</v>
      </c>
      <c r="AU180" s="265" t="s">
        <v>89</v>
      </c>
      <c r="AV180" s="14" t="s">
        <v>222</v>
      </c>
      <c r="AW180" s="14" t="s">
        <v>36</v>
      </c>
      <c r="AX180" s="14" t="s">
        <v>87</v>
      </c>
      <c r="AY180" s="265" t="s">
        <v>194</v>
      </c>
    </row>
    <row r="181" s="12" customFormat="1" ht="22.8" customHeight="1">
      <c r="A181" s="12"/>
      <c r="B181" s="210"/>
      <c r="C181" s="211"/>
      <c r="D181" s="212" t="s">
        <v>78</v>
      </c>
      <c r="E181" s="224" t="s">
        <v>193</v>
      </c>
      <c r="F181" s="224" t="s">
        <v>377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SUM(P182:P203)</f>
        <v>0</v>
      </c>
      <c r="Q181" s="218"/>
      <c r="R181" s="219">
        <f>SUM(R182:R203)</f>
        <v>74.080999999999989</v>
      </c>
      <c r="S181" s="218"/>
      <c r="T181" s="220">
        <f>SUM(T182:T203)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87</v>
      </c>
      <c r="AT181" s="222" t="s">
        <v>78</v>
      </c>
      <c r="AU181" s="222" t="s">
        <v>87</v>
      </c>
      <c r="AY181" s="221" t="s">
        <v>194</v>
      </c>
      <c r="BK181" s="223">
        <f>SUM(BK182:BK203)</f>
        <v>0</v>
      </c>
    </row>
    <row r="182" s="2" customFormat="1" ht="33" customHeight="1">
      <c r="A182" s="38"/>
      <c r="B182" s="39"/>
      <c r="C182" s="226" t="s">
        <v>389</v>
      </c>
      <c r="D182" s="226" t="s">
        <v>197</v>
      </c>
      <c r="E182" s="227" t="s">
        <v>1124</v>
      </c>
      <c r="F182" s="228" t="s">
        <v>1125</v>
      </c>
      <c r="G182" s="229" t="s">
        <v>305</v>
      </c>
      <c r="H182" s="230">
        <v>58.299999999999997</v>
      </c>
      <c r="I182" s="231"/>
      <c r="J182" s="232">
        <f>ROUND(I182*H182,2)</f>
        <v>0</v>
      </c>
      <c r="K182" s="228" t="s">
        <v>306</v>
      </c>
      <c r="L182" s="44"/>
      <c r="M182" s="233" t="s">
        <v>1</v>
      </c>
      <c r="N182" s="234" t="s">
        <v>44</v>
      </c>
      <c r="O182" s="91"/>
      <c r="P182" s="235">
        <f>O182*H182</f>
        <v>0</v>
      </c>
      <c r="Q182" s="235">
        <v>0.68999999999999995</v>
      </c>
      <c r="R182" s="235">
        <f>Q182*H182</f>
        <v>40.226999999999997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222</v>
      </c>
      <c r="AT182" s="237" t="s">
        <v>197</v>
      </c>
      <c r="AU182" s="237" t="s">
        <v>89</v>
      </c>
      <c r="AY182" s="17" t="s">
        <v>194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87</v>
      </c>
      <c r="BK182" s="238">
        <f>ROUND(I182*H182,2)</f>
        <v>0</v>
      </c>
      <c r="BL182" s="17" t="s">
        <v>222</v>
      </c>
      <c r="BM182" s="237" t="s">
        <v>2138</v>
      </c>
    </row>
    <row r="183" s="13" customFormat="1">
      <c r="A183" s="13"/>
      <c r="B183" s="244"/>
      <c r="C183" s="245"/>
      <c r="D183" s="239" t="s">
        <v>219</v>
      </c>
      <c r="E183" s="246" t="s">
        <v>1</v>
      </c>
      <c r="F183" s="247" t="s">
        <v>2100</v>
      </c>
      <c r="G183" s="245"/>
      <c r="H183" s="248">
        <v>58.299999999999997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219</v>
      </c>
      <c r="AU183" s="254" t="s">
        <v>89</v>
      </c>
      <c r="AV183" s="13" t="s">
        <v>89</v>
      </c>
      <c r="AW183" s="13" t="s">
        <v>36</v>
      </c>
      <c r="AX183" s="13" t="s">
        <v>87</v>
      </c>
      <c r="AY183" s="254" t="s">
        <v>194</v>
      </c>
    </row>
    <row r="184" s="2" customFormat="1" ht="37.8" customHeight="1">
      <c r="A184" s="38"/>
      <c r="B184" s="39"/>
      <c r="C184" s="226" t="s">
        <v>7</v>
      </c>
      <c r="D184" s="226" t="s">
        <v>197</v>
      </c>
      <c r="E184" s="227" t="s">
        <v>1127</v>
      </c>
      <c r="F184" s="228" t="s">
        <v>1128</v>
      </c>
      <c r="G184" s="229" t="s">
        <v>305</v>
      </c>
      <c r="H184" s="230">
        <v>58.299999999999997</v>
      </c>
      <c r="I184" s="231"/>
      <c r="J184" s="232">
        <f>ROUND(I184*H184,2)</f>
        <v>0</v>
      </c>
      <c r="K184" s="228" t="s">
        <v>306</v>
      </c>
      <c r="L184" s="44"/>
      <c r="M184" s="233" t="s">
        <v>1</v>
      </c>
      <c r="N184" s="234" t="s">
        <v>44</v>
      </c>
      <c r="O184" s="91"/>
      <c r="P184" s="235">
        <f>O184*H184</f>
        <v>0</v>
      </c>
      <c r="Q184" s="235">
        <v>0.216</v>
      </c>
      <c r="R184" s="235">
        <f>Q184*H184</f>
        <v>12.592799999999999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222</v>
      </c>
      <c r="AT184" s="237" t="s">
        <v>197</v>
      </c>
      <c r="AU184" s="237" t="s">
        <v>89</v>
      </c>
      <c r="AY184" s="17" t="s">
        <v>194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87</v>
      </c>
      <c r="BK184" s="238">
        <f>ROUND(I184*H184,2)</f>
        <v>0</v>
      </c>
      <c r="BL184" s="17" t="s">
        <v>222</v>
      </c>
      <c r="BM184" s="237" t="s">
        <v>2139</v>
      </c>
    </row>
    <row r="185" s="2" customFormat="1">
      <c r="A185" s="38"/>
      <c r="B185" s="39"/>
      <c r="C185" s="40"/>
      <c r="D185" s="239" t="s">
        <v>204</v>
      </c>
      <c r="E185" s="40"/>
      <c r="F185" s="240" t="s">
        <v>1130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204</v>
      </c>
      <c r="AU185" s="17" t="s">
        <v>89</v>
      </c>
    </row>
    <row r="186" s="13" customFormat="1">
      <c r="A186" s="13"/>
      <c r="B186" s="244"/>
      <c r="C186" s="245"/>
      <c r="D186" s="239" t="s">
        <v>219</v>
      </c>
      <c r="E186" s="246" t="s">
        <v>1</v>
      </c>
      <c r="F186" s="247" t="s">
        <v>2100</v>
      </c>
      <c r="G186" s="245"/>
      <c r="H186" s="248">
        <v>58.299999999999997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219</v>
      </c>
      <c r="AU186" s="254" t="s">
        <v>89</v>
      </c>
      <c r="AV186" s="13" t="s">
        <v>89</v>
      </c>
      <c r="AW186" s="13" t="s">
        <v>36</v>
      </c>
      <c r="AX186" s="13" t="s">
        <v>87</v>
      </c>
      <c r="AY186" s="254" t="s">
        <v>194</v>
      </c>
    </row>
    <row r="187" s="2" customFormat="1" ht="37.8" customHeight="1">
      <c r="A187" s="38"/>
      <c r="B187" s="39"/>
      <c r="C187" s="226" t="s">
        <v>400</v>
      </c>
      <c r="D187" s="226" t="s">
        <v>197</v>
      </c>
      <c r="E187" s="227" t="s">
        <v>1131</v>
      </c>
      <c r="F187" s="228" t="s">
        <v>1132</v>
      </c>
      <c r="G187" s="229" t="s">
        <v>305</v>
      </c>
      <c r="H187" s="230">
        <v>58.299999999999997</v>
      </c>
      <c r="I187" s="231"/>
      <c r="J187" s="232">
        <f>ROUND(I187*H187,2)</f>
        <v>0</v>
      </c>
      <c r="K187" s="228" t="s">
        <v>306</v>
      </c>
      <c r="L187" s="44"/>
      <c r="M187" s="233" t="s">
        <v>1</v>
      </c>
      <c r="N187" s="234" t="s">
        <v>44</v>
      </c>
      <c r="O187" s="91"/>
      <c r="P187" s="235">
        <f>O187*H187</f>
        <v>0</v>
      </c>
      <c r="Q187" s="235">
        <v>0.32400000000000001</v>
      </c>
      <c r="R187" s="235">
        <f>Q187*H187</f>
        <v>18.889199999999999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222</v>
      </c>
      <c r="AT187" s="237" t="s">
        <v>197</v>
      </c>
      <c r="AU187" s="237" t="s">
        <v>89</v>
      </c>
      <c r="AY187" s="17" t="s">
        <v>194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87</v>
      </c>
      <c r="BK187" s="238">
        <f>ROUND(I187*H187,2)</f>
        <v>0</v>
      </c>
      <c r="BL187" s="17" t="s">
        <v>222</v>
      </c>
      <c r="BM187" s="237" t="s">
        <v>2140</v>
      </c>
    </row>
    <row r="188" s="2" customFormat="1">
      <c r="A188" s="38"/>
      <c r="B188" s="39"/>
      <c r="C188" s="40"/>
      <c r="D188" s="239" t="s">
        <v>204</v>
      </c>
      <c r="E188" s="40"/>
      <c r="F188" s="240" t="s">
        <v>1130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204</v>
      </c>
      <c r="AU188" s="17" t="s">
        <v>89</v>
      </c>
    </row>
    <row r="189" s="13" customFormat="1">
      <c r="A189" s="13"/>
      <c r="B189" s="244"/>
      <c r="C189" s="245"/>
      <c r="D189" s="239" t="s">
        <v>219</v>
      </c>
      <c r="E189" s="246" t="s">
        <v>1</v>
      </c>
      <c r="F189" s="247" t="s">
        <v>2100</v>
      </c>
      <c r="G189" s="245"/>
      <c r="H189" s="248">
        <v>58.299999999999997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219</v>
      </c>
      <c r="AU189" s="254" t="s">
        <v>89</v>
      </c>
      <c r="AV189" s="13" t="s">
        <v>89</v>
      </c>
      <c r="AW189" s="13" t="s">
        <v>36</v>
      </c>
      <c r="AX189" s="13" t="s">
        <v>87</v>
      </c>
      <c r="AY189" s="254" t="s">
        <v>194</v>
      </c>
    </row>
    <row r="190" s="2" customFormat="1" ht="66.75" customHeight="1">
      <c r="A190" s="38"/>
      <c r="B190" s="39"/>
      <c r="C190" s="226" t="s">
        <v>406</v>
      </c>
      <c r="D190" s="226" t="s">
        <v>197</v>
      </c>
      <c r="E190" s="227" t="s">
        <v>1134</v>
      </c>
      <c r="F190" s="228" t="s">
        <v>1135</v>
      </c>
      <c r="G190" s="229" t="s">
        <v>305</v>
      </c>
      <c r="H190" s="230">
        <v>58.299999999999997</v>
      </c>
      <c r="I190" s="231"/>
      <c r="J190" s="232">
        <f>ROUND(I190*H190,2)</f>
        <v>0</v>
      </c>
      <c r="K190" s="228" t="s">
        <v>306</v>
      </c>
      <c r="L190" s="44"/>
      <c r="M190" s="233" t="s">
        <v>1</v>
      </c>
      <c r="N190" s="234" t="s">
        <v>44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222</v>
      </c>
      <c r="AT190" s="237" t="s">
        <v>197</v>
      </c>
      <c r="AU190" s="237" t="s">
        <v>89</v>
      </c>
      <c r="AY190" s="17" t="s">
        <v>194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87</v>
      </c>
      <c r="BK190" s="238">
        <f>ROUND(I190*H190,2)</f>
        <v>0</v>
      </c>
      <c r="BL190" s="17" t="s">
        <v>222</v>
      </c>
      <c r="BM190" s="237" t="s">
        <v>2141</v>
      </c>
    </row>
    <row r="191" s="13" customFormat="1">
      <c r="A191" s="13"/>
      <c r="B191" s="244"/>
      <c r="C191" s="245"/>
      <c r="D191" s="239" t="s">
        <v>219</v>
      </c>
      <c r="E191" s="246" t="s">
        <v>1</v>
      </c>
      <c r="F191" s="247" t="s">
        <v>2142</v>
      </c>
      <c r="G191" s="245"/>
      <c r="H191" s="248">
        <v>58.299999999999997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219</v>
      </c>
      <c r="AU191" s="254" t="s">
        <v>89</v>
      </c>
      <c r="AV191" s="13" t="s">
        <v>89</v>
      </c>
      <c r="AW191" s="13" t="s">
        <v>36</v>
      </c>
      <c r="AX191" s="13" t="s">
        <v>87</v>
      </c>
      <c r="AY191" s="254" t="s">
        <v>194</v>
      </c>
    </row>
    <row r="192" s="2" customFormat="1" ht="16.5" customHeight="1">
      <c r="A192" s="38"/>
      <c r="B192" s="39"/>
      <c r="C192" s="279" t="s">
        <v>411</v>
      </c>
      <c r="D192" s="279" t="s">
        <v>353</v>
      </c>
      <c r="E192" s="280" t="s">
        <v>1138</v>
      </c>
      <c r="F192" s="281" t="s">
        <v>1139</v>
      </c>
      <c r="G192" s="282" t="s">
        <v>339</v>
      </c>
      <c r="H192" s="283">
        <v>1.694</v>
      </c>
      <c r="I192" s="284"/>
      <c r="J192" s="285">
        <f>ROUND(I192*H192,2)</f>
        <v>0</v>
      </c>
      <c r="K192" s="281" t="s">
        <v>306</v>
      </c>
      <c r="L192" s="286"/>
      <c r="M192" s="287" t="s">
        <v>1</v>
      </c>
      <c r="N192" s="288" t="s">
        <v>44</v>
      </c>
      <c r="O192" s="91"/>
      <c r="P192" s="235">
        <f>O192*H192</f>
        <v>0</v>
      </c>
      <c r="Q192" s="235">
        <v>1</v>
      </c>
      <c r="R192" s="235">
        <f>Q192*H192</f>
        <v>1.694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245</v>
      </c>
      <c r="AT192" s="237" t="s">
        <v>353</v>
      </c>
      <c r="AU192" s="237" t="s">
        <v>89</v>
      </c>
      <c r="AY192" s="17" t="s">
        <v>194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87</v>
      </c>
      <c r="BK192" s="238">
        <f>ROUND(I192*H192,2)</f>
        <v>0</v>
      </c>
      <c r="BL192" s="17" t="s">
        <v>222</v>
      </c>
      <c r="BM192" s="237" t="s">
        <v>2143</v>
      </c>
    </row>
    <row r="193" s="13" customFormat="1">
      <c r="A193" s="13"/>
      <c r="B193" s="244"/>
      <c r="C193" s="245"/>
      <c r="D193" s="239" t="s">
        <v>219</v>
      </c>
      <c r="E193" s="246" t="s">
        <v>1</v>
      </c>
      <c r="F193" s="247" t="s">
        <v>2144</v>
      </c>
      <c r="G193" s="245"/>
      <c r="H193" s="248">
        <v>1.694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219</v>
      </c>
      <c r="AU193" s="254" t="s">
        <v>89</v>
      </c>
      <c r="AV193" s="13" t="s">
        <v>89</v>
      </c>
      <c r="AW193" s="13" t="s">
        <v>36</v>
      </c>
      <c r="AX193" s="13" t="s">
        <v>87</v>
      </c>
      <c r="AY193" s="254" t="s">
        <v>194</v>
      </c>
    </row>
    <row r="194" s="2" customFormat="1" ht="21.75" customHeight="1">
      <c r="A194" s="38"/>
      <c r="B194" s="39"/>
      <c r="C194" s="279" t="s">
        <v>416</v>
      </c>
      <c r="D194" s="279" t="s">
        <v>353</v>
      </c>
      <c r="E194" s="280" t="s">
        <v>1142</v>
      </c>
      <c r="F194" s="281" t="s">
        <v>1143</v>
      </c>
      <c r="G194" s="282" t="s">
        <v>339</v>
      </c>
      <c r="H194" s="283">
        <v>0.67800000000000005</v>
      </c>
      <c r="I194" s="284"/>
      <c r="J194" s="285">
        <f>ROUND(I194*H194,2)</f>
        <v>0</v>
      </c>
      <c r="K194" s="281" t="s">
        <v>306</v>
      </c>
      <c r="L194" s="286"/>
      <c r="M194" s="287" t="s">
        <v>1</v>
      </c>
      <c r="N194" s="288" t="s">
        <v>44</v>
      </c>
      <c r="O194" s="91"/>
      <c r="P194" s="235">
        <f>O194*H194</f>
        <v>0</v>
      </c>
      <c r="Q194" s="235">
        <v>1</v>
      </c>
      <c r="R194" s="235">
        <f>Q194*H194</f>
        <v>0.67800000000000005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245</v>
      </c>
      <c r="AT194" s="237" t="s">
        <v>353</v>
      </c>
      <c r="AU194" s="237" t="s">
        <v>89</v>
      </c>
      <c r="AY194" s="17" t="s">
        <v>194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87</v>
      </c>
      <c r="BK194" s="238">
        <f>ROUND(I194*H194,2)</f>
        <v>0</v>
      </c>
      <c r="BL194" s="17" t="s">
        <v>222</v>
      </c>
      <c r="BM194" s="237" t="s">
        <v>2145</v>
      </c>
    </row>
    <row r="195" s="2" customFormat="1">
      <c r="A195" s="38"/>
      <c r="B195" s="39"/>
      <c r="C195" s="40"/>
      <c r="D195" s="239" t="s">
        <v>204</v>
      </c>
      <c r="E195" s="40"/>
      <c r="F195" s="240" t="s">
        <v>1145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204</v>
      </c>
      <c r="AU195" s="17" t="s">
        <v>89</v>
      </c>
    </row>
    <row r="196" s="13" customFormat="1">
      <c r="A196" s="13"/>
      <c r="B196" s="244"/>
      <c r="C196" s="245"/>
      <c r="D196" s="239" t="s">
        <v>219</v>
      </c>
      <c r="E196" s="246" t="s">
        <v>1</v>
      </c>
      <c r="F196" s="247" t="s">
        <v>2146</v>
      </c>
      <c r="G196" s="245"/>
      <c r="H196" s="248">
        <v>0.67800000000000005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219</v>
      </c>
      <c r="AU196" s="254" t="s">
        <v>89</v>
      </c>
      <c r="AV196" s="13" t="s">
        <v>89</v>
      </c>
      <c r="AW196" s="13" t="s">
        <v>36</v>
      </c>
      <c r="AX196" s="13" t="s">
        <v>87</v>
      </c>
      <c r="AY196" s="254" t="s">
        <v>194</v>
      </c>
    </row>
    <row r="197" s="2" customFormat="1" ht="24.15" customHeight="1">
      <c r="A197" s="38"/>
      <c r="B197" s="39"/>
      <c r="C197" s="226" t="s">
        <v>423</v>
      </c>
      <c r="D197" s="226" t="s">
        <v>197</v>
      </c>
      <c r="E197" s="227" t="s">
        <v>1147</v>
      </c>
      <c r="F197" s="228" t="s">
        <v>1148</v>
      </c>
      <c r="G197" s="229" t="s">
        <v>305</v>
      </c>
      <c r="H197" s="230">
        <v>58.299999999999997</v>
      </c>
      <c r="I197" s="231"/>
      <c r="J197" s="232">
        <f>ROUND(I197*H197,2)</f>
        <v>0</v>
      </c>
      <c r="K197" s="228" t="s">
        <v>306</v>
      </c>
      <c r="L197" s="44"/>
      <c r="M197" s="233" t="s">
        <v>1</v>
      </c>
      <c r="N197" s="234" t="s">
        <v>44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222</v>
      </c>
      <c r="AT197" s="237" t="s">
        <v>197</v>
      </c>
      <c r="AU197" s="237" t="s">
        <v>89</v>
      </c>
      <c r="AY197" s="17" t="s">
        <v>194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87</v>
      </c>
      <c r="BK197" s="238">
        <f>ROUND(I197*H197,2)</f>
        <v>0</v>
      </c>
      <c r="BL197" s="17" t="s">
        <v>222</v>
      </c>
      <c r="BM197" s="237" t="s">
        <v>2147</v>
      </c>
    </row>
    <row r="198" s="2" customFormat="1">
      <c r="A198" s="38"/>
      <c r="B198" s="39"/>
      <c r="C198" s="40"/>
      <c r="D198" s="239" t="s">
        <v>204</v>
      </c>
      <c r="E198" s="40"/>
      <c r="F198" s="240" t="s">
        <v>1150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204</v>
      </c>
      <c r="AU198" s="17" t="s">
        <v>89</v>
      </c>
    </row>
    <row r="199" s="2" customFormat="1" ht="24.15" customHeight="1">
      <c r="A199" s="38"/>
      <c r="B199" s="39"/>
      <c r="C199" s="226" t="s">
        <v>429</v>
      </c>
      <c r="D199" s="226" t="s">
        <v>197</v>
      </c>
      <c r="E199" s="227" t="s">
        <v>668</v>
      </c>
      <c r="F199" s="228" t="s">
        <v>669</v>
      </c>
      <c r="G199" s="229" t="s">
        <v>305</v>
      </c>
      <c r="H199" s="230">
        <v>58.299999999999997</v>
      </c>
      <c r="I199" s="231"/>
      <c r="J199" s="232">
        <f>ROUND(I199*H199,2)</f>
        <v>0</v>
      </c>
      <c r="K199" s="228" t="s">
        <v>306</v>
      </c>
      <c r="L199" s="44"/>
      <c r="M199" s="233" t="s">
        <v>1</v>
      </c>
      <c r="N199" s="234" t="s">
        <v>44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222</v>
      </c>
      <c r="AT199" s="237" t="s">
        <v>197</v>
      </c>
      <c r="AU199" s="237" t="s">
        <v>89</v>
      </c>
      <c r="AY199" s="17" t="s">
        <v>194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87</v>
      </c>
      <c r="BK199" s="238">
        <f>ROUND(I199*H199,2)</f>
        <v>0</v>
      </c>
      <c r="BL199" s="17" t="s">
        <v>222</v>
      </c>
      <c r="BM199" s="237" t="s">
        <v>2148</v>
      </c>
    </row>
    <row r="200" s="2" customFormat="1">
      <c r="A200" s="38"/>
      <c r="B200" s="39"/>
      <c r="C200" s="40"/>
      <c r="D200" s="239" t="s">
        <v>204</v>
      </c>
      <c r="E200" s="40"/>
      <c r="F200" s="240" t="s">
        <v>671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204</v>
      </c>
      <c r="AU200" s="17" t="s">
        <v>89</v>
      </c>
    </row>
    <row r="201" s="2" customFormat="1" ht="44.25" customHeight="1">
      <c r="A201" s="38"/>
      <c r="B201" s="39"/>
      <c r="C201" s="226" t="s">
        <v>434</v>
      </c>
      <c r="D201" s="226" t="s">
        <v>197</v>
      </c>
      <c r="E201" s="227" t="s">
        <v>673</v>
      </c>
      <c r="F201" s="228" t="s">
        <v>674</v>
      </c>
      <c r="G201" s="229" t="s">
        <v>305</v>
      </c>
      <c r="H201" s="230">
        <v>58.299999999999997</v>
      </c>
      <c r="I201" s="231"/>
      <c r="J201" s="232">
        <f>ROUND(I201*H201,2)</f>
        <v>0</v>
      </c>
      <c r="K201" s="228" t="s">
        <v>306</v>
      </c>
      <c r="L201" s="44"/>
      <c r="M201" s="233" t="s">
        <v>1</v>
      </c>
      <c r="N201" s="234" t="s">
        <v>44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222</v>
      </c>
      <c r="AT201" s="237" t="s">
        <v>197</v>
      </c>
      <c r="AU201" s="237" t="s">
        <v>89</v>
      </c>
      <c r="AY201" s="17" t="s">
        <v>194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87</v>
      </c>
      <c r="BK201" s="238">
        <f>ROUND(I201*H201,2)</f>
        <v>0</v>
      </c>
      <c r="BL201" s="17" t="s">
        <v>222</v>
      </c>
      <c r="BM201" s="237" t="s">
        <v>2149</v>
      </c>
    </row>
    <row r="202" s="13" customFormat="1">
      <c r="A202" s="13"/>
      <c r="B202" s="244"/>
      <c r="C202" s="245"/>
      <c r="D202" s="239" t="s">
        <v>219</v>
      </c>
      <c r="E202" s="246" t="s">
        <v>1</v>
      </c>
      <c r="F202" s="247" t="s">
        <v>2150</v>
      </c>
      <c r="G202" s="245"/>
      <c r="H202" s="248">
        <v>58.299999999999997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219</v>
      </c>
      <c r="AU202" s="254" t="s">
        <v>89</v>
      </c>
      <c r="AV202" s="13" t="s">
        <v>89</v>
      </c>
      <c r="AW202" s="13" t="s">
        <v>36</v>
      </c>
      <c r="AX202" s="13" t="s">
        <v>87</v>
      </c>
      <c r="AY202" s="254" t="s">
        <v>194</v>
      </c>
    </row>
    <row r="203" s="2" customFormat="1" ht="44.25" customHeight="1">
      <c r="A203" s="38"/>
      <c r="B203" s="39"/>
      <c r="C203" s="226" t="s">
        <v>441</v>
      </c>
      <c r="D203" s="226" t="s">
        <v>197</v>
      </c>
      <c r="E203" s="227" t="s">
        <v>1153</v>
      </c>
      <c r="F203" s="228" t="s">
        <v>1154</v>
      </c>
      <c r="G203" s="229" t="s">
        <v>305</v>
      </c>
      <c r="H203" s="230">
        <v>58.299999999999997</v>
      </c>
      <c r="I203" s="231"/>
      <c r="J203" s="232">
        <f>ROUND(I203*H203,2)</f>
        <v>0</v>
      </c>
      <c r="K203" s="228" t="s">
        <v>306</v>
      </c>
      <c r="L203" s="44"/>
      <c r="M203" s="233" t="s">
        <v>1</v>
      </c>
      <c r="N203" s="234" t="s">
        <v>44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222</v>
      </c>
      <c r="AT203" s="237" t="s">
        <v>197</v>
      </c>
      <c r="AU203" s="237" t="s">
        <v>89</v>
      </c>
      <c r="AY203" s="17" t="s">
        <v>194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87</v>
      </c>
      <c r="BK203" s="238">
        <f>ROUND(I203*H203,2)</f>
        <v>0</v>
      </c>
      <c r="BL203" s="17" t="s">
        <v>222</v>
      </c>
      <c r="BM203" s="237" t="s">
        <v>2151</v>
      </c>
    </row>
    <row r="204" s="12" customFormat="1" ht="22.8" customHeight="1">
      <c r="A204" s="12"/>
      <c r="B204" s="210"/>
      <c r="C204" s="211"/>
      <c r="D204" s="212" t="s">
        <v>78</v>
      </c>
      <c r="E204" s="224" t="s">
        <v>245</v>
      </c>
      <c r="F204" s="224" t="s">
        <v>501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SUM(P205:P277)</f>
        <v>0</v>
      </c>
      <c r="Q204" s="218"/>
      <c r="R204" s="219">
        <f>SUM(R205:R277)</f>
        <v>9.3911686599999982</v>
      </c>
      <c r="S204" s="218"/>
      <c r="T204" s="220">
        <f>SUM(T205:T277)</f>
        <v>10.20176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87</v>
      </c>
      <c r="AT204" s="222" t="s">
        <v>78</v>
      </c>
      <c r="AU204" s="222" t="s">
        <v>87</v>
      </c>
      <c r="AY204" s="221" t="s">
        <v>194</v>
      </c>
      <c r="BK204" s="223">
        <f>SUM(BK205:BK277)</f>
        <v>0</v>
      </c>
    </row>
    <row r="205" s="2" customFormat="1" ht="24.15" customHeight="1">
      <c r="A205" s="38"/>
      <c r="B205" s="39"/>
      <c r="C205" s="226" t="s">
        <v>539</v>
      </c>
      <c r="D205" s="226" t="s">
        <v>197</v>
      </c>
      <c r="E205" s="227" t="s">
        <v>2152</v>
      </c>
      <c r="F205" s="228" t="s">
        <v>2153</v>
      </c>
      <c r="G205" s="229" t="s">
        <v>315</v>
      </c>
      <c r="H205" s="230">
        <v>6</v>
      </c>
      <c r="I205" s="231"/>
      <c r="J205" s="232">
        <f>ROUND(I205*H205,2)</f>
        <v>0</v>
      </c>
      <c r="K205" s="228" t="s">
        <v>306</v>
      </c>
      <c r="L205" s="44"/>
      <c r="M205" s="233" t="s">
        <v>1</v>
      </c>
      <c r="N205" s="234" t="s">
        <v>44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0.17999999999999999</v>
      </c>
      <c r="T205" s="236">
        <f>S205*H205</f>
        <v>1.0800000000000001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222</v>
      </c>
      <c r="AT205" s="237" t="s">
        <v>197</v>
      </c>
      <c r="AU205" s="237" t="s">
        <v>89</v>
      </c>
      <c r="AY205" s="17" t="s">
        <v>194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87</v>
      </c>
      <c r="BK205" s="238">
        <f>ROUND(I205*H205,2)</f>
        <v>0</v>
      </c>
      <c r="BL205" s="17" t="s">
        <v>222</v>
      </c>
      <c r="BM205" s="237" t="s">
        <v>2154</v>
      </c>
    </row>
    <row r="206" s="13" customFormat="1">
      <c r="A206" s="13"/>
      <c r="B206" s="244"/>
      <c r="C206" s="245"/>
      <c r="D206" s="239" t="s">
        <v>219</v>
      </c>
      <c r="E206" s="246" t="s">
        <v>1</v>
      </c>
      <c r="F206" s="247" t="s">
        <v>2155</v>
      </c>
      <c r="G206" s="245"/>
      <c r="H206" s="248">
        <v>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219</v>
      </c>
      <c r="AU206" s="254" t="s">
        <v>89</v>
      </c>
      <c r="AV206" s="13" t="s">
        <v>89</v>
      </c>
      <c r="AW206" s="13" t="s">
        <v>36</v>
      </c>
      <c r="AX206" s="13" t="s">
        <v>87</v>
      </c>
      <c r="AY206" s="254" t="s">
        <v>194</v>
      </c>
    </row>
    <row r="207" s="2" customFormat="1" ht="24.15" customHeight="1">
      <c r="A207" s="38"/>
      <c r="B207" s="39"/>
      <c r="C207" s="226" t="s">
        <v>543</v>
      </c>
      <c r="D207" s="226" t="s">
        <v>197</v>
      </c>
      <c r="E207" s="227" t="s">
        <v>2156</v>
      </c>
      <c r="F207" s="228" t="s">
        <v>2157</v>
      </c>
      <c r="G207" s="229" t="s">
        <v>315</v>
      </c>
      <c r="H207" s="230">
        <v>20.5</v>
      </c>
      <c r="I207" s="231"/>
      <c r="J207" s="232">
        <f>ROUND(I207*H207,2)</f>
        <v>0</v>
      </c>
      <c r="K207" s="228" t="s">
        <v>306</v>
      </c>
      <c r="L207" s="44"/>
      <c r="M207" s="233" t="s">
        <v>1</v>
      </c>
      <c r="N207" s="234" t="s">
        <v>44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0.32000000000000001</v>
      </c>
      <c r="T207" s="236">
        <f>S207*H207</f>
        <v>6.5600000000000005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222</v>
      </c>
      <c r="AT207" s="237" t="s">
        <v>197</v>
      </c>
      <c r="AU207" s="237" t="s">
        <v>89</v>
      </c>
      <c r="AY207" s="17" t="s">
        <v>194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87</v>
      </c>
      <c r="BK207" s="238">
        <f>ROUND(I207*H207,2)</f>
        <v>0</v>
      </c>
      <c r="BL207" s="17" t="s">
        <v>222</v>
      </c>
      <c r="BM207" s="237" t="s">
        <v>2158</v>
      </c>
    </row>
    <row r="208" s="13" customFormat="1">
      <c r="A208" s="13"/>
      <c r="B208" s="244"/>
      <c r="C208" s="245"/>
      <c r="D208" s="239" t="s">
        <v>219</v>
      </c>
      <c r="E208" s="246" t="s">
        <v>1</v>
      </c>
      <c r="F208" s="247" t="s">
        <v>2159</v>
      </c>
      <c r="G208" s="245"/>
      <c r="H208" s="248">
        <v>20.5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219</v>
      </c>
      <c r="AU208" s="254" t="s">
        <v>89</v>
      </c>
      <c r="AV208" s="13" t="s">
        <v>89</v>
      </c>
      <c r="AW208" s="13" t="s">
        <v>36</v>
      </c>
      <c r="AX208" s="13" t="s">
        <v>87</v>
      </c>
      <c r="AY208" s="254" t="s">
        <v>194</v>
      </c>
    </row>
    <row r="209" s="2" customFormat="1" ht="37.8" customHeight="1">
      <c r="A209" s="38"/>
      <c r="B209" s="39"/>
      <c r="C209" s="226" t="s">
        <v>312</v>
      </c>
      <c r="D209" s="226" t="s">
        <v>197</v>
      </c>
      <c r="E209" s="227" t="s">
        <v>2160</v>
      </c>
      <c r="F209" s="228" t="s">
        <v>2161</v>
      </c>
      <c r="G209" s="229" t="s">
        <v>315</v>
      </c>
      <c r="H209" s="230">
        <v>52</v>
      </c>
      <c r="I209" s="231"/>
      <c r="J209" s="232">
        <f>ROUND(I209*H209,2)</f>
        <v>0</v>
      </c>
      <c r="K209" s="228" t="s">
        <v>306</v>
      </c>
      <c r="L209" s="44"/>
      <c r="M209" s="233" t="s">
        <v>1</v>
      </c>
      <c r="N209" s="234" t="s">
        <v>44</v>
      </c>
      <c r="O209" s="91"/>
      <c r="P209" s="235">
        <f>O209*H209</f>
        <v>0</v>
      </c>
      <c r="Q209" s="235">
        <v>4.0000000000000003E-05</v>
      </c>
      <c r="R209" s="235">
        <f>Q209*H209</f>
        <v>0.0020800000000000003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222</v>
      </c>
      <c r="AT209" s="237" t="s">
        <v>197</v>
      </c>
      <c r="AU209" s="237" t="s">
        <v>89</v>
      </c>
      <c r="AY209" s="17" t="s">
        <v>194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87</v>
      </c>
      <c r="BK209" s="238">
        <f>ROUND(I209*H209,2)</f>
        <v>0</v>
      </c>
      <c r="BL209" s="17" t="s">
        <v>222</v>
      </c>
      <c r="BM209" s="237" t="s">
        <v>2162</v>
      </c>
    </row>
    <row r="210" s="13" customFormat="1">
      <c r="A210" s="13"/>
      <c r="B210" s="244"/>
      <c r="C210" s="245"/>
      <c r="D210" s="239" t="s">
        <v>219</v>
      </c>
      <c r="E210" s="246" t="s">
        <v>1</v>
      </c>
      <c r="F210" s="247" t="s">
        <v>2163</v>
      </c>
      <c r="G210" s="245"/>
      <c r="H210" s="248">
        <v>52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219</v>
      </c>
      <c r="AU210" s="254" t="s">
        <v>89</v>
      </c>
      <c r="AV210" s="13" t="s">
        <v>89</v>
      </c>
      <c r="AW210" s="13" t="s">
        <v>36</v>
      </c>
      <c r="AX210" s="13" t="s">
        <v>87</v>
      </c>
      <c r="AY210" s="254" t="s">
        <v>194</v>
      </c>
    </row>
    <row r="211" s="2" customFormat="1" ht="24.15" customHeight="1">
      <c r="A211" s="38"/>
      <c r="B211" s="39"/>
      <c r="C211" s="279" t="s">
        <v>690</v>
      </c>
      <c r="D211" s="279" t="s">
        <v>353</v>
      </c>
      <c r="E211" s="280" t="s">
        <v>2164</v>
      </c>
      <c r="F211" s="281" t="s">
        <v>2165</v>
      </c>
      <c r="G211" s="282" t="s">
        <v>315</v>
      </c>
      <c r="H211" s="283">
        <v>52.780000000000001</v>
      </c>
      <c r="I211" s="284"/>
      <c r="J211" s="285">
        <f>ROUND(I211*H211,2)</f>
        <v>0</v>
      </c>
      <c r="K211" s="281" t="s">
        <v>306</v>
      </c>
      <c r="L211" s="286"/>
      <c r="M211" s="287" t="s">
        <v>1</v>
      </c>
      <c r="N211" s="288" t="s">
        <v>44</v>
      </c>
      <c r="O211" s="91"/>
      <c r="P211" s="235">
        <f>O211*H211</f>
        <v>0</v>
      </c>
      <c r="Q211" s="235">
        <v>0.042999999999999997</v>
      </c>
      <c r="R211" s="235">
        <f>Q211*H211</f>
        <v>2.2695399999999997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245</v>
      </c>
      <c r="AT211" s="237" t="s">
        <v>353</v>
      </c>
      <c r="AU211" s="237" t="s">
        <v>89</v>
      </c>
      <c r="AY211" s="17" t="s">
        <v>194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87</v>
      </c>
      <c r="BK211" s="238">
        <f>ROUND(I211*H211,2)</f>
        <v>0</v>
      </c>
      <c r="BL211" s="17" t="s">
        <v>222</v>
      </c>
      <c r="BM211" s="237" t="s">
        <v>2166</v>
      </c>
    </row>
    <row r="212" s="13" customFormat="1">
      <c r="A212" s="13"/>
      <c r="B212" s="244"/>
      <c r="C212" s="245"/>
      <c r="D212" s="239" t="s">
        <v>219</v>
      </c>
      <c r="E212" s="245"/>
      <c r="F212" s="247" t="s">
        <v>2167</v>
      </c>
      <c r="G212" s="245"/>
      <c r="H212" s="248">
        <v>52.780000000000001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219</v>
      </c>
      <c r="AU212" s="254" t="s">
        <v>89</v>
      </c>
      <c r="AV212" s="13" t="s">
        <v>89</v>
      </c>
      <c r="AW212" s="13" t="s">
        <v>4</v>
      </c>
      <c r="AX212" s="13" t="s">
        <v>87</v>
      </c>
      <c r="AY212" s="254" t="s">
        <v>194</v>
      </c>
    </row>
    <row r="213" s="2" customFormat="1" ht="37.8" customHeight="1">
      <c r="A213" s="38"/>
      <c r="B213" s="39"/>
      <c r="C213" s="226" t="s">
        <v>696</v>
      </c>
      <c r="D213" s="226" t="s">
        <v>197</v>
      </c>
      <c r="E213" s="227" t="s">
        <v>2168</v>
      </c>
      <c r="F213" s="228" t="s">
        <v>2169</v>
      </c>
      <c r="G213" s="229" t="s">
        <v>315</v>
      </c>
      <c r="H213" s="230">
        <v>47</v>
      </c>
      <c r="I213" s="231"/>
      <c r="J213" s="232">
        <f>ROUND(I213*H213,2)</f>
        <v>0</v>
      </c>
      <c r="K213" s="228" t="s">
        <v>306</v>
      </c>
      <c r="L213" s="44"/>
      <c r="M213" s="233" t="s">
        <v>1</v>
      </c>
      <c r="N213" s="234" t="s">
        <v>44</v>
      </c>
      <c r="O213" s="91"/>
      <c r="P213" s="235">
        <f>O213*H213</f>
        <v>0</v>
      </c>
      <c r="Q213" s="235">
        <v>5.0000000000000002E-05</v>
      </c>
      <c r="R213" s="235">
        <f>Q213*H213</f>
        <v>0.0023500000000000001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222</v>
      </c>
      <c r="AT213" s="237" t="s">
        <v>197</v>
      </c>
      <c r="AU213" s="237" t="s">
        <v>89</v>
      </c>
      <c r="AY213" s="17" t="s">
        <v>194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87</v>
      </c>
      <c r="BK213" s="238">
        <f>ROUND(I213*H213,2)</f>
        <v>0</v>
      </c>
      <c r="BL213" s="17" t="s">
        <v>222</v>
      </c>
      <c r="BM213" s="237" t="s">
        <v>2170</v>
      </c>
    </row>
    <row r="214" s="13" customFormat="1">
      <c r="A214" s="13"/>
      <c r="B214" s="244"/>
      <c r="C214" s="245"/>
      <c r="D214" s="239" t="s">
        <v>219</v>
      </c>
      <c r="E214" s="246" t="s">
        <v>1</v>
      </c>
      <c r="F214" s="247" t="s">
        <v>2171</v>
      </c>
      <c r="G214" s="245"/>
      <c r="H214" s="248">
        <v>47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219</v>
      </c>
      <c r="AU214" s="254" t="s">
        <v>89</v>
      </c>
      <c r="AV214" s="13" t="s">
        <v>89</v>
      </c>
      <c r="AW214" s="13" t="s">
        <v>36</v>
      </c>
      <c r="AX214" s="13" t="s">
        <v>87</v>
      </c>
      <c r="AY214" s="254" t="s">
        <v>194</v>
      </c>
    </row>
    <row r="215" s="2" customFormat="1" ht="24.15" customHeight="1">
      <c r="A215" s="38"/>
      <c r="B215" s="39"/>
      <c r="C215" s="279" t="s">
        <v>701</v>
      </c>
      <c r="D215" s="279" t="s">
        <v>353</v>
      </c>
      <c r="E215" s="280" t="s">
        <v>2172</v>
      </c>
      <c r="F215" s="281" t="s">
        <v>2173</v>
      </c>
      <c r="G215" s="282" t="s">
        <v>315</v>
      </c>
      <c r="H215" s="283">
        <v>47.704999999999998</v>
      </c>
      <c r="I215" s="284"/>
      <c r="J215" s="285">
        <f>ROUND(I215*H215,2)</f>
        <v>0</v>
      </c>
      <c r="K215" s="281" t="s">
        <v>306</v>
      </c>
      <c r="L215" s="286"/>
      <c r="M215" s="287" t="s">
        <v>1</v>
      </c>
      <c r="N215" s="288" t="s">
        <v>44</v>
      </c>
      <c r="O215" s="91"/>
      <c r="P215" s="235">
        <f>O215*H215</f>
        <v>0</v>
      </c>
      <c r="Q215" s="235">
        <v>0.074999999999999997</v>
      </c>
      <c r="R215" s="235">
        <f>Q215*H215</f>
        <v>3.5778749999999997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245</v>
      </c>
      <c r="AT215" s="237" t="s">
        <v>353</v>
      </c>
      <c r="AU215" s="237" t="s">
        <v>89</v>
      </c>
      <c r="AY215" s="17" t="s">
        <v>194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87</v>
      </c>
      <c r="BK215" s="238">
        <f>ROUND(I215*H215,2)</f>
        <v>0</v>
      </c>
      <c r="BL215" s="17" t="s">
        <v>222</v>
      </c>
      <c r="BM215" s="237" t="s">
        <v>2174</v>
      </c>
    </row>
    <row r="216" s="13" customFormat="1">
      <c r="A216" s="13"/>
      <c r="B216" s="244"/>
      <c r="C216" s="245"/>
      <c r="D216" s="239" t="s">
        <v>219</v>
      </c>
      <c r="E216" s="245"/>
      <c r="F216" s="247" t="s">
        <v>2175</v>
      </c>
      <c r="G216" s="245"/>
      <c r="H216" s="248">
        <v>47.704999999999998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219</v>
      </c>
      <c r="AU216" s="254" t="s">
        <v>89</v>
      </c>
      <c r="AV216" s="13" t="s">
        <v>89</v>
      </c>
      <c r="AW216" s="13" t="s">
        <v>4</v>
      </c>
      <c r="AX216" s="13" t="s">
        <v>87</v>
      </c>
      <c r="AY216" s="254" t="s">
        <v>194</v>
      </c>
    </row>
    <row r="217" s="2" customFormat="1" ht="37.8" customHeight="1">
      <c r="A217" s="38"/>
      <c r="B217" s="39"/>
      <c r="C217" s="226" t="s">
        <v>706</v>
      </c>
      <c r="D217" s="226" t="s">
        <v>197</v>
      </c>
      <c r="E217" s="227" t="s">
        <v>1867</v>
      </c>
      <c r="F217" s="228" t="s">
        <v>1868</v>
      </c>
      <c r="G217" s="229" t="s">
        <v>315</v>
      </c>
      <c r="H217" s="230">
        <v>5</v>
      </c>
      <c r="I217" s="231"/>
      <c r="J217" s="232">
        <f>ROUND(I217*H217,2)</f>
        <v>0</v>
      </c>
      <c r="K217" s="228" t="s">
        <v>306</v>
      </c>
      <c r="L217" s="44"/>
      <c r="M217" s="233" t="s">
        <v>1</v>
      </c>
      <c r="N217" s="234" t="s">
        <v>44</v>
      </c>
      <c r="O217" s="91"/>
      <c r="P217" s="235">
        <f>O217*H217</f>
        <v>0</v>
      </c>
      <c r="Q217" s="235">
        <v>8.0000000000000007E-05</v>
      </c>
      <c r="R217" s="235">
        <f>Q217*H217</f>
        <v>0.00040000000000000002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222</v>
      </c>
      <c r="AT217" s="237" t="s">
        <v>197</v>
      </c>
      <c r="AU217" s="237" t="s">
        <v>89</v>
      </c>
      <c r="AY217" s="17" t="s">
        <v>194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87</v>
      </c>
      <c r="BK217" s="238">
        <f>ROUND(I217*H217,2)</f>
        <v>0</v>
      </c>
      <c r="BL217" s="17" t="s">
        <v>222</v>
      </c>
      <c r="BM217" s="237" t="s">
        <v>2176</v>
      </c>
    </row>
    <row r="218" s="13" customFormat="1">
      <c r="A218" s="13"/>
      <c r="B218" s="244"/>
      <c r="C218" s="245"/>
      <c r="D218" s="239" t="s">
        <v>219</v>
      </c>
      <c r="E218" s="246" t="s">
        <v>1</v>
      </c>
      <c r="F218" s="247" t="s">
        <v>2177</v>
      </c>
      <c r="G218" s="245"/>
      <c r="H218" s="248">
        <v>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219</v>
      </c>
      <c r="AU218" s="254" t="s">
        <v>89</v>
      </c>
      <c r="AV218" s="13" t="s">
        <v>89</v>
      </c>
      <c r="AW218" s="13" t="s">
        <v>36</v>
      </c>
      <c r="AX218" s="13" t="s">
        <v>87</v>
      </c>
      <c r="AY218" s="254" t="s">
        <v>194</v>
      </c>
    </row>
    <row r="219" s="2" customFormat="1" ht="24.15" customHeight="1">
      <c r="A219" s="38"/>
      <c r="B219" s="39"/>
      <c r="C219" s="279" t="s">
        <v>708</v>
      </c>
      <c r="D219" s="279" t="s">
        <v>353</v>
      </c>
      <c r="E219" s="280" t="s">
        <v>1871</v>
      </c>
      <c r="F219" s="281" t="s">
        <v>1872</v>
      </c>
      <c r="G219" s="282" t="s">
        <v>315</v>
      </c>
      <c r="H219" s="283">
        <v>5.0750000000000002</v>
      </c>
      <c r="I219" s="284"/>
      <c r="J219" s="285">
        <f>ROUND(I219*H219,2)</f>
        <v>0</v>
      </c>
      <c r="K219" s="281" t="s">
        <v>306</v>
      </c>
      <c r="L219" s="286"/>
      <c r="M219" s="287" t="s">
        <v>1</v>
      </c>
      <c r="N219" s="288" t="s">
        <v>44</v>
      </c>
      <c r="O219" s="91"/>
      <c r="P219" s="235">
        <f>O219*H219</f>
        <v>0</v>
      </c>
      <c r="Q219" s="235">
        <v>0.10000000000000001</v>
      </c>
      <c r="R219" s="235">
        <f>Q219*H219</f>
        <v>0.50750000000000006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245</v>
      </c>
      <c r="AT219" s="237" t="s">
        <v>353</v>
      </c>
      <c r="AU219" s="237" t="s">
        <v>89</v>
      </c>
      <c r="AY219" s="17" t="s">
        <v>194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87</v>
      </c>
      <c r="BK219" s="238">
        <f>ROUND(I219*H219,2)</f>
        <v>0</v>
      </c>
      <c r="BL219" s="17" t="s">
        <v>222</v>
      </c>
      <c r="BM219" s="237" t="s">
        <v>2178</v>
      </c>
    </row>
    <row r="220" s="13" customFormat="1">
      <c r="A220" s="13"/>
      <c r="B220" s="244"/>
      <c r="C220" s="245"/>
      <c r="D220" s="239" t="s">
        <v>219</v>
      </c>
      <c r="E220" s="245"/>
      <c r="F220" s="247" t="s">
        <v>2179</v>
      </c>
      <c r="G220" s="245"/>
      <c r="H220" s="248">
        <v>5.0750000000000002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219</v>
      </c>
      <c r="AU220" s="254" t="s">
        <v>89</v>
      </c>
      <c r="AV220" s="13" t="s">
        <v>89</v>
      </c>
      <c r="AW220" s="13" t="s">
        <v>4</v>
      </c>
      <c r="AX220" s="13" t="s">
        <v>87</v>
      </c>
      <c r="AY220" s="254" t="s">
        <v>194</v>
      </c>
    </row>
    <row r="221" s="2" customFormat="1" ht="37.8" customHeight="1">
      <c r="A221" s="38"/>
      <c r="B221" s="39"/>
      <c r="C221" s="226" t="s">
        <v>715</v>
      </c>
      <c r="D221" s="226" t="s">
        <v>197</v>
      </c>
      <c r="E221" s="227" t="s">
        <v>2180</v>
      </c>
      <c r="F221" s="228" t="s">
        <v>2181</v>
      </c>
      <c r="G221" s="229" t="s">
        <v>364</v>
      </c>
      <c r="H221" s="230">
        <v>13</v>
      </c>
      <c r="I221" s="231"/>
      <c r="J221" s="232">
        <f>ROUND(I221*H221,2)</f>
        <v>0</v>
      </c>
      <c r="K221" s="228" t="s">
        <v>306</v>
      </c>
      <c r="L221" s="44"/>
      <c r="M221" s="233" t="s">
        <v>1</v>
      </c>
      <c r="N221" s="234" t="s">
        <v>44</v>
      </c>
      <c r="O221" s="91"/>
      <c r="P221" s="235">
        <f>O221*H221</f>
        <v>0</v>
      </c>
      <c r="Q221" s="235">
        <v>6.9999999999999994E-05</v>
      </c>
      <c r="R221" s="235">
        <f>Q221*H221</f>
        <v>0.00090999999999999989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222</v>
      </c>
      <c r="AT221" s="237" t="s">
        <v>197</v>
      </c>
      <c r="AU221" s="237" t="s">
        <v>89</v>
      </c>
      <c r="AY221" s="17" t="s">
        <v>194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87</v>
      </c>
      <c r="BK221" s="238">
        <f>ROUND(I221*H221,2)</f>
        <v>0</v>
      </c>
      <c r="BL221" s="17" t="s">
        <v>222</v>
      </c>
      <c r="BM221" s="237" t="s">
        <v>2182</v>
      </c>
    </row>
    <row r="222" s="13" customFormat="1">
      <c r="A222" s="13"/>
      <c r="B222" s="244"/>
      <c r="C222" s="245"/>
      <c r="D222" s="239" t="s">
        <v>219</v>
      </c>
      <c r="E222" s="246" t="s">
        <v>1</v>
      </c>
      <c r="F222" s="247" t="s">
        <v>2183</v>
      </c>
      <c r="G222" s="245"/>
      <c r="H222" s="248">
        <v>13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219</v>
      </c>
      <c r="AU222" s="254" t="s">
        <v>89</v>
      </c>
      <c r="AV222" s="13" t="s">
        <v>89</v>
      </c>
      <c r="AW222" s="13" t="s">
        <v>36</v>
      </c>
      <c r="AX222" s="13" t="s">
        <v>87</v>
      </c>
      <c r="AY222" s="254" t="s">
        <v>194</v>
      </c>
    </row>
    <row r="223" s="2" customFormat="1" ht="24.15" customHeight="1">
      <c r="A223" s="38"/>
      <c r="B223" s="39"/>
      <c r="C223" s="279" t="s">
        <v>720</v>
      </c>
      <c r="D223" s="279" t="s">
        <v>353</v>
      </c>
      <c r="E223" s="280" t="s">
        <v>2184</v>
      </c>
      <c r="F223" s="281" t="s">
        <v>2185</v>
      </c>
      <c r="G223" s="282" t="s">
        <v>364</v>
      </c>
      <c r="H223" s="283">
        <v>7.1050000000000004</v>
      </c>
      <c r="I223" s="284"/>
      <c r="J223" s="285">
        <f>ROUND(I223*H223,2)</f>
        <v>0</v>
      </c>
      <c r="K223" s="281" t="s">
        <v>306</v>
      </c>
      <c r="L223" s="286"/>
      <c r="M223" s="287" t="s">
        <v>1</v>
      </c>
      <c r="N223" s="288" t="s">
        <v>44</v>
      </c>
      <c r="O223" s="91"/>
      <c r="P223" s="235">
        <f>O223*H223</f>
        <v>0</v>
      </c>
      <c r="Q223" s="235">
        <v>0.021999999999999999</v>
      </c>
      <c r="R223" s="235">
        <f>Q223*H223</f>
        <v>0.15631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245</v>
      </c>
      <c r="AT223" s="237" t="s">
        <v>353</v>
      </c>
      <c r="AU223" s="237" t="s">
        <v>89</v>
      </c>
      <c r="AY223" s="17" t="s">
        <v>194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87</v>
      </c>
      <c r="BK223" s="238">
        <f>ROUND(I223*H223,2)</f>
        <v>0</v>
      </c>
      <c r="BL223" s="17" t="s">
        <v>222</v>
      </c>
      <c r="BM223" s="237" t="s">
        <v>2186</v>
      </c>
    </row>
    <row r="224" s="13" customFormat="1">
      <c r="A224" s="13"/>
      <c r="B224" s="244"/>
      <c r="C224" s="245"/>
      <c r="D224" s="239" t="s">
        <v>219</v>
      </c>
      <c r="E224" s="245"/>
      <c r="F224" s="247" t="s">
        <v>1899</v>
      </c>
      <c r="G224" s="245"/>
      <c r="H224" s="248">
        <v>7.1050000000000004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219</v>
      </c>
      <c r="AU224" s="254" t="s">
        <v>89</v>
      </c>
      <c r="AV224" s="13" t="s">
        <v>89</v>
      </c>
      <c r="AW224" s="13" t="s">
        <v>4</v>
      </c>
      <c r="AX224" s="13" t="s">
        <v>87</v>
      </c>
      <c r="AY224" s="254" t="s">
        <v>194</v>
      </c>
    </row>
    <row r="225" s="2" customFormat="1" ht="24.15" customHeight="1">
      <c r="A225" s="38"/>
      <c r="B225" s="39"/>
      <c r="C225" s="279" t="s">
        <v>725</v>
      </c>
      <c r="D225" s="279" t="s">
        <v>353</v>
      </c>
      <c r="E225" s="280" t="s">
        <v>2187</v>
      </c>
      <c r="F225" s="281" t="s">
        <v>2188</v>
      </c>
      <c r="G225" s="282" t="s">
        <v>364</v>
      </c>
      <c r="H225" s="283">
        <v>6</v>
      </c>
      <c r="I225" s="284"/>
      <c r="J225" s="285">
        <f>ROUND(I225*H225,2)</f>
        <v>0</v>
      </c>
      <c r="K225" s="281" t="s">
        <v>1</v>
      </c>
      <c r="L225" s="286"/>
      <c r="M225" s="287" t="s">
        <v>1</v>
      </c>
      <c r="N225" s="288" t="s">
        <v>44</v>
      </c>
      <c r="O225" s="91"/>
      <c r="P225" s="235">
        <f>O225*H225</f>
        <v>0</v>
      </c>
      <c r="Q225" s="235">
        <v>0.00069999999999999999</v>
      </c>
      <c r="R225" s="235">
        <f>Q225*H225</f>
        <v>0.0041999999999999997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245</v>
      </c>
      <c r="AT225" s="237" t="s">
        <v>353</v>
      </c>
      <c r="AU225" s="237" t="s">
        <v>89</v>
      </c>
      <c r="AY225" s="17" t="s">
        <v>194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87</v>
      </c>
      <c r="BK225" s="238">
        <f>ROUND(I225*H225,2)</f>
        <v>0</v>
      </c>
      <c r="BL225" s="17" t="s">
        <v>222</v>
      </c>
      <c r="BM225" s="237" t="s">
        <v>2189</v>
      </c>
    </row>
    <row r="226" s="2" customFormat="1" ht="37.8" customHeight="1">
      <c r="A226" s="38"/>
      <c r="B226" s="39"/>
      <c r="C226" s="226" t="s">
        <v>729</v>
      </c>
      <c r="D226" s="226" t="s">
        <v>197</v>
      </c>
      <c r="E226" s="227" t="s">
        <v>2190</v>
      </c>
      <c r="F226" s="228" t="s">
        <v>2191</v>
      </c>
      <c r="G226" s="229" t="s">
        <v>364</v>
      </c>
      <c r="H226" s="230">
        <v>3</v>
      </c>
      <c r="I226" s="231"/>
      <c r="J226" s="232">
        <f>ROUND(I226*H226,2)</f>
        <v>0</v>
      </c>
      <c r="K226" s="228" t="s">
        <v>306</v>
      </c>
      <c r="L226" s="44"/>
      <c r="M226" s="233" t="s">
        <v>1</v>
      </c>
      <c r="N226" s="234" t="s">
        <v>44</v>
      </c>
      <c r="O226" s="91"/>
      <c r="P226" s="235">
        <f>O226*H226</f>
        <v>0</v>
      </c>
      <c r="Q226" s="235">
        <v>0.00014999999999999999</v>
      </c>
      <c r="R226" s="235">
        <f>Q226*H226</f>
        <v>0.00044999999999999999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222</v>
      </c>
      <c r="AT226" s="237" t="s">
        <v>197</v>
      </c>
      <c r="AU226" s="237" t="s">
        <v>89</v>
      </c>
      <c r="AY226" s="17" t="s">
        <v>194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87</v>
      </c>
      <c r="BK226" s="238">
        <f>ROUND(I226*H226,2)</f>
        <v>0</v>
      </c>
      <c r="BL226" s="17" t="s">
        <v>222</v>
      </c>
      <c r="BM226" s="237" t="s">
        <v>2192</v>
      </c>
    </row>
    <row r="227" s="13" customFormat="1">
      <c r="A227" s="13"/>
      <c r="B227" s="244"/>
      <c r="C227" s="245"/>
      <c r="D227" s="239" t="s">
        <v>219</v>
      </c>
      <c r="E227" s="246" t="s">
        <v>1</v>
      </c>
      <c r="F227" s="247" t="s">
        <v>210</v>
      </c>
      <c r="G227" s="245"/>
      <c r="H227" s="248">
        <v>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219</v>
      </c>
      <c r="AU227" s="254" t="s">
        <v>89</v>
      </c>
      <c r="AV227" s="13" t="s">
        <v>89</v>
      </c>
      <c r="AW227" s="13" t="s">
        <v>36</v>
      </c>
      <c r="AX227" s="13" t="s">
        <v>87</v>
      </c>
      <c r="AY227" s="254" t="s">
        <v>194</v>
      </c>
    </row>
    <row r="228" s="2" customFormat="1" ht="33" customHeight="1">
      <c r="A228" s="38"/>
      <c r="B228" s="39"/>
      <c r="C228" s="279" t="s">
        <v>732</v>
      </c>
      <c r="D228" s="279" t="s">
        <v>353</v>
      </c>
      <c r="E228" s="280" t="s">
        <v>2193</v>
      </c>
      <c r="F228" s="281" t="s">
        <v>2194</v>
      </c>
      <c r="G228" s="282" t="s">
        <v>364</v>
      </c>
      <c r="H228" s="283">
        <v>3.0449999999999999</v>
      </c>
      <c r="I228" s="284"/>
      <c r="J228" s="285">
        <f>ROUND(I228*H228,2)</f>
        <v>0</v>
      </c>
      <c r="K228" s="281" t="s">
        <v>306</v>
      </c>
      <c r="L228" s="286"/>
      <c r="M228" s="287" t="s">
        <v>1</v>
      </c>
      <c r="N228" s="288" t="s">
        <v>44</v>
      </c>
      <c r="O228" s="91"/>
      <c r="P228" s="235">
        <f>O228*H228</f>
        <v>0</v>
      </c>
      <c r="Q228" s="235">
        <v>0.042000000000000003</v>
      </c>
      <c r="R228" s="235">
        <f>Q228*H228</f>
        <v>0.12789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245</v>
      </c>
      <c r="AT228" s="237" t="s">
        <v>353</v>
      </c>
      <c r="AU228" s="237" t="s">
        <v>89</v>
      </c>
      <c r="AY228" s="17" t="s">
        <v>194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87</v>
      </c>
      <c r="BK228" s="238">
        <f>ROUND(I228*H228,2)</f>
        <v>0</v>
      </c>
      <c r="BL228" s="17" t="s">
        <v>222</v>
      </c>
      <c r="BM228" s="237" t="s">
        <v>2195</v>
      </c>
    </row>
    <row r="229" s="13" customFormat="1">
      <c r="A229" s="13"/>
      <c r="B229" s="244"/>
      <c r="C229" s="245"/>
      <c r="D229" s="239" t="s">
        <v>219</v>
      </c>
      <c r="E229" s="245"/>
      <c r="F229" s="247" t="s">
        <v>774</v>
      </c>
      <c r="G229" s="245"/>
      <c r="H229" s="248">
        <v>3.0449999999999999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219</v>
      </c>
      <c r="AU229" s="254" t="s">
        <v>89</v>
      </c>
      <c r="AV229" s="13" t="s">
        <v>89</v>
      </c>
      <c r="AW229" s="13" t="s">
        <v>4</v>
      </c>
      <c r="AX229" s="13" t="s">
        <v>87</v>
      </c>
      <c r="AY229" s="254" t="s">
        <v>194</v>
      </c>
    </row>
    <row r="230" s="2" customFormat="1" ht="37.8" customHeight="1">
      <c r="A230" s="38"/>
      <c r="B230" s="39"/>
      <c r="C230" s="226" t="s">
        <v>735</v>
      </c>
      <c r="D230" s="226" t="s">
        <v>197</v>
      </c>
      <c r="E230" s="227" t="s">
        <v>2196</v>
      </c>
      <c r="F230" s="228" t="s">
        <v>2197</v>
      </c>
      <c r="G230" s="229" t="s">
        <v>364</v>
      </c>
      <c r="H230" s="230">
        <v>6</v>
      </c>
      <c r="I230" s="231"/>
      <c r="J230" s="232">
        <f>ROUND(I230*H230,2)</f>
        <v>0</v>
      </c>
      <c r="K230" s="228" t="s">
        <v>306</v>
      </c>
      <c r="L230" s="44"/>
      <c r="M230" s="233" t="s">
        <v>1</v>
      </c>
      <c r="N230" s="234" t="s">
        <v>44</v>
      </c>
      <c r="O230" s="91"/>
      <c r="P230" s="235">
        <f>O230*H230</f>
        <v>0</v>
      </c>
      <c r="Q230" s="235">
        <v>8.0000000000000007E-05</v>
      </c>
      <c r="R230" s="235">
        <f>Q230*H230</f>
        <v>0.00048000000000000007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222</v>
      </c>
      <c r="AT230" s="237" t="s">
        <v>197</v>
      </c>
      <c r="AU230" s="237" t="s">
        <v>89</v>
      </c>
      <c r="AY230" s="17" t="s">
        <v>194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87</v>
      </c>
      <c r="BK230" s="238">
        <f>ROUND(I230*H230,2)</f>
        <v>0</v>
      </c>
      <c r="BL230" s="17" t="s">
        <v>222</v>
      </c>
      <c r="BM230" s="237" t="s">
        <v>2198</v>
      </c>
    </row>
    <row r="231" s="13" customFormat="1">
      <c r="A231" s="13"/>
      <c r="B231" s="244"/>
      <c r="C231" s="245"/>
      <c r="D231" s="239" t="s">
        <v>219</v>
      </c>
      <c r="E231" s="246" t="s">
        <v>1</v>
      </c>
      <c r="F231" s="247" t="s">
        <v>2199</v>
      </c>
      <c r="G231" s="245"/>
      <c r="H231" s="248">
        <v>6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219</v>
      </c>
      <c r="AU231" s="254" t="s">
        <v>89</v>
      </c>
      <c r="AV231" s="13" t="s">
        <v>89</v>
      </c>
      <c r="AW231" s="13" t="s">
        <v>36</v>
      </c>
      <c r="AX231" s="13" t="s">
        <v>87</v>
      </c>
      <c r="AY231" s="254" t="s">
        <v>194</v>
      </c>
    </row>
    <row r="232" s="2" customFormat="1" ht="24.15" customHeight="1">
      <c r="A232" s="38"/>
      <c r="B232" s="39"/>
      <c r="C232" s="279" t="s">
        <v>607</v>
      </c>
      <c r="D232" s="279" t="s">
        <v>353</v>
      </c>
      <c r="E232" s="280" t="s">
        <v>2200</v>
      </c>
      <c r="F232" s="281" t="s">
        <v>2201</v>
      </c>
      <c r="G232" s="282" t="s">
        <v>364</v>
      </c>
      <c r="H232" s="283">
        <v>3.0449999999999999</v>
      </c>
      <c r="I232" s="284"/>
      <c r="J232" s="285">
        <f>ROUND(I232*H232,2)</f>
        <v>0</v>
      </c>
      <c r="K232" s="281" t="s">
        <v>306</v>
      </c>
      <c r="L232" s="286"/>
      <c r="M232" s="287" t="s">
        <v>1</v>
      </c>
      <c r="N232" s="288" t="s">
        <v>44</v>
      </c>
      <c r="O232" s="91"/>
      <c r="P232" s="235">
        <f>O232*H232</f>
        <v>0</v>
      </c>
      <c r="Q232" s="235">
        <v>0.025000000000000001</v>
      </c>
      <c r="R232" s="235">
        <f>Q232*H232</f>
        <v>0.076124999999999998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245</v>
      </c>
      <c r="AT232" s="237" t="s">
        <v>353</v>
      </c>
      <c r="AU232" s="237" t="s">
        <v>89</v>
      </c>
      <c r="AY232" s="17" t="s">
        <v>194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87</v>
      </c>
      <c r="BK232" s="238">
        <f>ROUND(I232*H232,2)</f>
        <v>0</v>
      </c>
      <c r="BL232" s="17" t="s">
        <v>222</v>
      </c>
      <c r="BM232" s="237" t="s">
        <v>2202</v>
      </c>
    </row>
    <row r="233" s="13" customFormat="1">
      <c r="A233" s="13"/>
      <c r="B233" s="244"/>
      <c r="C233" s="245"/>
      <c r="D233" s="239" t="s">
        <v>219</v>
      </c>
      <c r="E233" s="245"/>
      <c r="F233" s="247" t="s">
        <v>774</v>
      </c>
      <c r="G233" s="245"/>
      <c r="H233" s="248">
        <v>3.0449999999999999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219</v>
      </c>
      <c r="AU233" s="254" t="s">
        <v>89</v>
      </c>
      <c r="AV233" s="13" t="s">
        <v>89</v>
      </c>
      <c r="AW233" s="13" t="s">
        <v>4</v>
      </c>
      <c r="AX233" s="13" t="s">
        <v>87</v>
      </c>
      <c r="AY233" s="254" t="s">
        <v>194</v>
      </c>
    </row>
    <row r="234" s="2" customFormat="1" ht="24.15" customHeight="1">
      <c r="A234" s="38"/>
      <c r="B234" s="39"/>
      <c r="C234" s="279" t="s">
        <v>992</v>
      </c>
      <c r="D234" s="279" t="s">
        <v>353</v>
      </c>
      <c r="E234" s="280" t="s">
        <v>2203</v>
      </c>
      <c r="F234" s="281" t="s">
        <v>2204</v>
      </c>
      <c r="G234" s="282" t="s">
        <v>364</v>
      </c>
      <c r="H234" s="283">
        <v>3</v>
      </c>
      <c r="I234" s="284"/>
      <c r="J234" s="285">
        <f>ROUND(I234*H234,2)</f>
        <v>0</v>
      </c>
      <c r="K234" s="281" t="s">
        <v>1</v>
      </c>
      <c r="L234" s="286"/>
      <c r="M234" s="287" t="s">
        <v>1</v>
      </c>
      <c r="N234" s="288" t="s">
        <v>44</v>
      </c>
      <c r="O234" s="91"/>
      <c r="P234" s="235">
        <f>O234*H234</f>
        <v>0</v>
      </c>
      <c r="Q234" s="235">
        <v>0.00069999999999999999</v>
      </c>
      <c r="R234" s="235">
        <f>Q234*H234</f>
        <v>0.0020999999999999999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245</v>
      </c>
      <c r="AT234" s="237" t="s">
        <v>353</v>
      </c>
      <c r="AU234" s="237" t="s">
        <v>89</v>
      </c>
      <c r="AY234" s="17" t="s">
        <v>194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87</v>
      </c>
      <c r="BK234" s="238">
        <f>ROUND(I234*H234,2)</f>
        <v>0</v>
      </c>
      <c r="BL234" s="17" t="s">
        <v>222</v>
      </c>
      <c r="BM234" s="237" t="s">
        <v>2205</v>
      </c>
    </row>
    <row r="235" s="13" customFormat="1">
      <c r="A235" s="13"/>
      <c r="B235" s="244"/>
      <c r="C235" s="245"/>
      <c r="D235" s="239" t="s">
        <v>219</v>
      </c>
      <c r="E235" s="246" t="s">
        <v>1</v>
      </c>
      <c r="F235" s="247" t="s">
        <v>210</v>
      </c>
      <c r="G235" s="245"/>
      <c r="H235" s="248">
        <v>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219</v>
      </c>
      <c r="AU235" s="254" t="s">
        <v>89</v>
      </c>
      <c r="AV235" s="13" t="s">
        <v>89</v>
      </c>
      <c r="AW235" s="13" t="s">
        <v>36</v>
      </c>
      <c r="AX235" s="13" t="s">
        <v>87</v>
      </c>
      <c r="AY235" s="254" t="s">
        <v>194</v>
      </c>
    </row>
    <row r="236" s="2" customFormat="1" ht="33" customHeight="1">
      <c r="A236" s="38"/>
      <c r="B236" s="39"/>
      <c r="C236" s="226" t="s">
        <v>667</v>
      </c>
      <c r="D236" s="226" t="s">
        <v>197</v>
      </c>
      <c r="E236" s="227" t="s">
        <v>767</v>
      </c>
      <c r="F236" s="228" t="s">
        <v>768</v>
      </c>
      <c r="G236" s="229" t="s">
        <v>315</v>
      </c>
      <c r="H236" s="230">
        <v>3</v>
      </c>
      <c r="I236" s="231"/>
      <c r="J236" s="232">
        <f>ROUND(I236*H236,2)</f>
        <v>0</v>
      </c>
      <c r="K236" s="228" t="s">
        <v>306</v>
      </c>
      <c r="L236" s="44"/>
      <c r="M236" s="233" t="s">
        <v>1</v>
      </c>
      <c r="N236" s="234" t="s">
        <v>44</v>
      </c>
      <c r="O236" s="91"/>
      <c r="P236" s="235">
        <f>O236*H236</f>
        <v>0</v>
      </c>
      <c r="Q236" s="235">
        <v>1.0000000000000001E-05</v>
      </c>
      <c r="R236" s="235">
        <f>Q236*H236</f>
        <v>3.0000000000000004E-05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222</v>
      </c>
      <c r="AT236" s="237" t="s">
        <v>197</v>
      </c>
      <c r="AU236" s="237" t="s">
        <v>89</v>
      </c>
      <c r="AY236" s="17" t="s">
        <v>194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87</v>
      </c>
      <c r="BK236" s="238">
        <f>ROUND(I236*H236,2)</f>
        <v>0</v>
      </c>
      <c r="BL236" s="17" t="s">
        <v>222</v>
      </c>
      <c r="BM236" s="237" t="s">
        <v>2206</v>
      </c>
    </row>
    <row r="237" s="13" customFormat="1">
      <c r="A237" s="13"/>
      <c r="B237" s="244"/>
      <c r="C237" s="245"/>
      <c r="D237" s="239" t="s">
        <v>219</v>
      </c>
      <c r="E237" s="246" t="s">
        <v>1</v>
      </c>
      <c r="F237" s="247" t="s">
        <v>210</v>
      </c>
      <c r="G237" s="245"/>
      <c r="H237" s="248">
        <v>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219</v>
      </c>
      <c r="AU237" s="254" t="s">
        <v>89</v>
      </c>
      <c r="AV237" s="13" t="s">
        <v>89</v>
      </c>
      <c r="AW237" s="13" t="s">
        <v>36</v>
      </c>
      <c r="AX237" s="13" t="s">
        <v>87</v>
      </c>
      <c r="AY237" s="254" t="s">
        <v>194</v>
      </c>
    </row>
    <row r="238" s="2" customFormat="1" ht="24.15" customHeight="1">
      <c r="A238" s="38"/>
      <c r="B238" s="39"/>
      <c r="C238" s="279" t="s">
        <v>672</v>
      </c>
      <c r="D238" s="279" t="s">
        <v>353</v>
      </c>
      <c r="E238" s="280" t="s">
        <v>2207</v>
      </c>
      <c r="F238" s="281" t="s">
        <v>2208</v>
      </c>
      <c r="G238" s="282" t="s">
        <v>315</v>
      </c>
      <c r="H238" s="283">
        <v>3.0449999999999999</v>
      </c>
      <c r="I238" s="284"/>
      <c r="J238" s="285">
        <f>ROUND(I238*H238,2)</f>
        <v>0</v>
      </c>
      <c r="K238" s="281" t="s">
        <v>306</v>
      </c>
      <c r="L238" s="286"/>
      <c r="M238" s="287" t="s">
        <v>1</v>
      </c>
      <c r="N238" s="288" t="s">
        <v>44</v>
      </c>
      <c r="O238" s="91"/>
      <c r="P238" s="235">
        <f>O238*H238</f>
        <v>0</v>
      </c>
      <c r="Q238" s="235">
        <v>0.0035999999999999999</v>
      </c>
      <c r="R238" s="235">
        <f>Q238*H238</f>
        <v>0.010962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245</v>
      </c>
      <c r="AT238" s="237" t="s">
        <v>353</v>
      </c>
      <c r="AU238" s="237" t="s">
        <v>89</v>
      </c>
      <c r="AY238" s="17" t="s">
        <v>194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87</v>
      </c>
      <c r="BK238" s="238">
        <f>ROUND(I238*H238,2)</f>
        <v>0</v>
      </c>
      <c r="BL238" s="17" t="s">
        <v>222</v>
      </c>
      <c r="BM238" s="237" t="s">
        <v>2209</v>
      </c>
    </row>
    <row r="239" s="13" customFormat="1">
      <c r="A239" s="13"/>
      <c r="B239" s="244"/>
      <c r="C239" s="245"/>
      <c r="D239" s="239" t="s">
        <v>219</v>
      </c>
      <c r="E239" s="245"/>
      <c r="F239" s="247" t="s">
        <v>774</v>
      </c>
      <c r="G239" s="245"/>
      <c r="H239" s="248">
        <v>3.0449999999999999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219</v>
      </c>
      <c r="AU239" s="254" t="s">
        <v>89</v>
      </c>
      <c r="AV239" s="13" t="s">
        <v>89</v>
      </c>
      <c r="AW239" s="13" t="s">
        <v>4</v>
      </c>
      <c r="AX239" s="13" t="s">
        <v>87</v>
      </c>
      <c r="AY239" s="254" t="s">
        <v>194</v>
      </c>
    </row>
    <row r="240" s="2" customFormat="1" ht="33" customHeight="1">
      <c r="A240" s="38"/>
      <c r="B240" s="39"/>
      <c r="C240" s="226" t="s">
        <v>711</v>
      </c>
      <c r="D240" s="226" t="s">
        <v>197</v>
      </c>
      <c r="E240" s="227" t="s">
        <v>2210</v>
      </c>
      <c r="F240" s="228" t="s">
        <v>2211</v>
      </c>
      <c r="G240" s="229" t="s">
        <v>315</v>
      </c>
      <c r="H240" s="230">
        <v>15</v>
      </c>
      <c r="I240" s="231"/>
      <c r="J240" s="232">
        <f>ROUND(I240*H240,2)</f>
        <v>0</v>
      </c>
      <c r="K240" s="228" t="s">
        <v>306</v>
      </c>
      <c r="L240" s="44"/>
      <c r="M240" s="233" t="s">
        <v>1</v>
      </c>
      <c r="N240" s="234" t="s">
        <v>44</v>
      </c>
      <c r="O240" s="91"/>
      <c r="P240" s="235">
        <f>O240*H240</f>
        <v>0</v>
      </c>
      <c r="Q240" s="235">
        <v>1.0000000000000001E-05</v>
      </c>
      <c r="R240" s="235">
        <f>Q240*H240</f>
        <v>0.00015000000000000001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222</v>
      </c>
      <c r="AT240" s="237" t="s">
        <v>197</v>
      </c>
      <c r="AU240" s="237" t="s">
        <v>89</v>
      </c>
      <c r="AY240" s="17" t="s">
        <v>194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87</v>
      </c>
      <c r="BK240" s="238">
        <f>ROUND(I240*H240,2)</f>
        <v>0</v>
      </c>
      <c r="BL240" s="17" t="s">
        <v>222</v>
      </c>
      <c r="BM240" s="237" t="s">
        <v>2212</v>
      </c>
    </row>
    <row r="241" s="13" customFormat="1">
      <c r="A241" s="13"/>
      <c r="B241" s="244"/>
      <c r="C241" s="245"/>
      <c r="D241" s="239" t="s">
        <v>219</v>
      </c>
      <c r="E241" s="246" t="s">
        <v>1</v>
      </c>
      <c r="F241" s="247" t="s">
        <v>8</v>
      </c>
      <c r="G241" s="245"/>
      <c r="H241" s="248">
        <v>15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219</v>
      </c>
      <c r="AU241" s="254" t="s">
        <v>89</v>
      </c>
      <c r="AV241" s="13" t="s">
        <v>89</v>
      </c>
      <c r="AW241" s="13" t="s">
        <v>36</v>
      </c>
      <c r="AX241" s="13" t="s">
        <v>87</v>
      </c>
      <c r="AY241" s="254" t="s">
        <v>194</v>
      </c>
    </row>
    <row r="242" s="2" customFormat="1" ht="24.15" customHeight="1">
      <c r="A242" s="38"/>
      <c r="B242" s="39"/>
      <c r="C242" s="279" t="s">
        <v>518</v>
      </c>
      <c r="D242" s="279" t="s">
        <v>353</v>
      </c>
      <c r="E242" s="280" t="s">
        <v>2213</v>
      </c>
      <c r="F242" s="281" t="s">
        <v>2214</v>
      </c>
      <c r="G242" s="282" t="s">
        <v>315</v>
      </c>
      <c r="H242" s="283">
        <v>15.225</v>
      </c>
      <c r="I242" s="284"/>
      <c r="J242" s="285">
        <f>ROUND(I242*H242,2)</f>
        <v>0</v>
      </c>
      <c r="K242" s="281" t="s">
        <v>306</v>
      </c>
      <c r="L242" s="286"/>
      <c r="M242" s="287" t="s">
        <v>1</v>
      </c>
      <c r="N242" s="288" t="s">
        <v>44</v>
      </c>
      <c r="O242" s="91"/>
      <c r="P242" s="235">
        <f>O242*H242</f>
        <v>0</v>
      </c>
      <c r="Q242" s="235">
        <v>0.0050899999999999999</v>
      </c>
      <c r="R242" s="235">
        <f>Q242*H242</f>
        <v>0.077495250000000002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245</v>
      </c>
      <c r="AT242" s="237" t="s">
        <v>353</v>
      </c>
      <c r="AU242" s="237" t="s">
        <v>89</v>
      </c>
      <c r="AY242" s="17" t="s">
        <v>194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87</v>
      </c>
      <c r="BK242" s="238">
        <f>ROUND(I242*H242,2)</f>
        <v>0</v>
      </c>
      <c r="BL242" s="17" t="s">
        <v>222</v>
      </c>
      <c r="BM242" s="237" t="s">
        <v>2215</v>
      </c>
    </row>
    <row r="243" s="13" customFormat="1">
      <c r="A243" s="13"/>
      <c r="B243" s="244"/>
      <c r="C243" s="245"/>
      <c r="D243" s="239" t="s">
        <v>219</v>
      </c>
      <c r="E243" s="245"/>
      <c r="F243" s="247" t="s">
        <v>2216</v>
      </c>
      <c r="G243" s="245"/>
      <c r="H243" s="248">
        <v>15.225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219</v>
      </c>
      <c r="AU243" s="254" t="s">
        <v>89</v>
      </c>
      <c r="AV243" s="13" t="s">
        <v>89</v>
      </c>
      <c r="AW243" s="13" t="s">
        <v>4</v>
      </c>
      <c r="AX243" s="13" t="s">
        <v>87</v>
      </c>
      <c r="AY243" s="254" t="s">
        <v>194</v>
      </c>
    </row>
    <row r="244" s="2" customFormat="1" ht="33" customHeight="1">
      <c r="A244" s="38"/>
      <c r="B244" s="39"/>
      <c r="C244" s="226" t="s">
        <v>1240</v>
      </c>
      <c r="D244" s="226" t="s">
        <v>197</v>
      </c>
      <c r="E244" s="227" t="s">
        <v>2217</v>
      </c>
      <c r="F244" s="228" t="s">
        <v>2218</v>
      </c>
      <c r="G244" s="229" t="s">
        <v>315</v>
      </c>
      <c r="H244" s="230">
        <v>11</v>
      </c>
      <c r="I244" s="231"/>
      <c r="J244" s="232">
        <f>ROUND(I244*H244,2)</f>
        <v>0</v>
      </c>
      <c r="K244" s="228" t="s">
        <v>306</v>
      </c>
      <c r="L244" s="44"/>
      <c r="M244" s="233" t="s">
        <v>1</v>
      </c>
      <c r="N244" s="234" t="s">
        <v>44</v>
      </c>
      <c r="O244" s="91"/>
      <c r="P244" s="235">
        <f>O244*H244</f>
        <v>0</v>
      </c>
      <c r="Q244" s="235">
        <v>2.0000000000000002E-05</v>
      </c>
      <c r="R244" s="235">
        <f>Q244*H244</f>
        <v>0.00022000000000000001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222</v>
      </c>
      <c r="AT244" s="237" t="s">
        <v>197</v>
      </c>
      <c r="AU244" s="237" t="s">
        <v>89</v>
      </c>
      <c r="AY244" s="17" t="s">
        <v>194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87</v>
      </c>
      <c r="BK244" s="238">
        <f>ROUND(I244*H244,2)</f>
        <v>0</v>
      </c>
      <c r="BL244" s="17" t="s">
        <v>222</v>
      </c>
      <c r="BM244" s="237" t="s">
        <v>2219</v>
      </c>
    </row>
    <row r="245" s="13" customFormat="1">
      <c r="A245" s="13"/>
      <c r="B245" s="244"/>
      <c r="C245" s="245"/>
      <c r="D245" s="239" t="s">
        <v>219</v>
      </c>
      <c r="E245" s="246" t="s">
        <v>1</v>
      </c>
      <c r="F245" s="247" t="s">
        <v>268</v>
      </c>
      <c r="G245" s="245"/>
      <c r="H245" s="248">
        <v>11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219</v>
      </c>
      <c r="AU245" s="254" t="s">
        <v>89</v>
      </c>
      <c r="AV245" s="13" t="s">
        <v>89</v>
      </c>
      <c r="AW245" s="13" t="s">
        <v>36</v>
      </c>
      <c r="AX245" s="13" t="s">
        <v>87</v>
      </c>
      <c r="AY245" s="254" t="s">
        <v>194</v>
      </c>
    </row>
    <row r="246" s="2" customFormat="1" ht="24.15" customHeight="1">
      <c r="A246" s="38"/>
      <c r="B246" s="39"/>
      <c r="C246" s="279" t="s">
        <v>1560</v>
      </c>
      <c r="D246" s="279" t="s">
        <v>353</v>
      </c>
      <c r="E246" s="280" t="s">
        <v>2220</v>
      </c>
      <c r="F246" s="281" t="s">
        <v>2221</v>
      </c>
      <c r="G246" s="282" t="s">
        <v>315</v>
      </c>
      <c r="H246" s="283">
        <v>11.164999999999999</v>
      </c>
      <c r="I246" s="284"/>
      <c r="J246" s="285">
        <f>ROUND(I246*H246,2)</f>
        <v>0</v>
      </c>
      <c r="K246" s="281" t="s">
        <v>306</v>
      </c>
      <c r="L246" s="286"/>
      <c r="M246" s="287" t="s">
        <v>1</v>
      </c>
      <c r="N246" s="288" t="s">
        <v>44</v>
      </c>
      <c r="O246" s="91"/>
      <c r="P246" s="235">
        <f>O246*H246</f>
        <v>0</v>
      </c>
      <c r="Q246" s="235">
        <v>0.0079900000000000006</v>
      </c>
      <c r="R246" s="235">
        <f>Q246*H246</f>
        <v>0.089208350000000006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245</v>
      </c>
      <c r="AT246" s="237" t="s">
        <v>353</v>
      </c>
      <c r="AU246" s="237" t="s">
        <v>89</v>
      </c>
      <c r="AY246" s="17" t="s">
        <v>194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87</v>
      </c>
      <c r="BK246" s="238">
        <f>ROUND(I246*H246,2)</f>
        <v>0</v>
      </c>
      <c r="BL246" s="17" t="s">
        <v>222</v>
      </c>
      <c r="BM246" s="237" t="s">
        <v>2222</v>
      </c>
    </row>
    <row r="247" s="13" customFormat="1">
      <c r="A247" s="13"/>
      <c r="B247" s="244"/>
      <c r="C247" s="245"/>
      <c r="D247" s="239" t="s">
        <v>219</v>
      </c>
      <c r="E247" s="245"/>
      <c r="F247" s="247" t="s">
        <v>2223</v>
      </c>
      <c r="G247" s="245"/>
      <c r="H247" s="248">
        <v>11.164999999999999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219</v>
      </c>
      <c r="AU247" s="254" t="s">
        <v>89</v>
      </c>
      <c r="AV247" s="13" t="s">
        <v>89</v>
      </c>
      <c r="AW247" s="13" t="s">
        <v>4</v>
      </c>
      <c r="AX247" s="13" t="s">
        <v>87</v>
      </c>
      <c r="AY247" s="254" t="s">
        <v>194</v>
      </c>
    </row>
    <row r="248" s="2" customFormat="1" ht="49.05" customHeight="1">
      <c r="A248" s="38"/>
      <c r="B248" s="39"/>
      <c r="C248" s="226" t="s">
        <v>1342</v>
      </c>
      <c r="D248" s="226" t="s">
        <v>197</v>
      </c>
      <c r="E248" s="227" t="s">
        <v>2224</v>
      </c>
      <c r="F248" s="228" t="s">
        <v>2225</v>
      </c>
      <c r="G248" s="229" t="s">
        <v>364</v>
      </c>
      <c r="H248" s="230">
        <v>1</v>
      </c>
      <c r="I248" s="231"/>
      <c r="J248" s="232">
        <f>ROUND(I248*H248,2)</f>
        <v>0</v>
      </c>
      <c r="K248" s="228" t="s">
        <v>306</v>
      </c>
      <c r="L248" s="44"/>
      <c r="M248" s="233" t="s">
        <v>1</v>
      </c>
      <c r="N248" s="234" t="s">
        <v>44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222</v>
      </c>
      <c r="AT248" s="237" t="s">
        <v>197</v>
      </c>
      <c r="AU248" s="237" t="s">
        <v>89</v>
      </c>
      <c r="AY248" s="17" t="s">
        <v>194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87</v>
      </c>
      <c r="BK248" s="238">
        <f>ROUND(I248*H248,2)</f>
        <v>0</v>
      </c>
      <c r="BL248" s="17" t="s">
        <v>222</v>
      </c>
      <c r="BM248" s="237" t="s">
        <v>2226</v>
      </c>
    </row>
    <row r="249" s="13" customFormat="1">
      <c r="A249" s="13"/>
      <c r="B249" s="244"/>
      <c r="C249" s="245"/>
      <c r="D249" s="239" t="s">
        <v>219</v>
      </c>
      <c r="E249" s="246" t="s">
        <v>1</v>
      </c>
      <c r="F249" s="247" t="s">
        <v>87</v>
      </c>
      <c r="G249" s="245"/>
      <c r="H249" s="248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219</v>
      </c>
      <c r="AU249" s="254" t="s">
        <v>89</v>
      </c>
      <c r="AV249" s="13" t="s">
        <v>89</v>
      </c>
      <c r="AW249" s="13" t="s">
        <v>36</v>
      </c>
      <c r="AX249" s="13" t="s">
        <v>87</v>
      </c>
      <c r="AY249" s="254" t="s">
        <v>194</v>
      </c>
    </row>
    <row r="250" s="2" customFormat="1" ht="16.5" customHeight="1">
      <c r="A250" s="38"/>
      <c r="B250" s="39"/>
      <c r="C250" s="279" t="s">
        <v>1568</v>
      </c>
      <c r="D250" s="279" t="s">
        <v>353</v>
      </c>
      <c r="E250" s="280" t="s">
        <v>2227</v>
      </c>
      <c r="F250" s="281" t="s">
        <v>2228</v>
      </c>
      <c r="G250" s="282" t="s">
        <v>364</v>
      </c>
      <c r="H250" s="283">
        <v>1</v>
      </c>
      <c r="I250" s="284"/>
      <c r="J250" s="285">
        <f>ROUND(I250*H250,2)</f>
        <v>0</v>
      </c>
      <c r="K250" s="281" t="s">
        <v>306</v>
      </c>
      <c r="L250" s="286"/>
      <c r="M250" s="287" t="s">
        <v>1</v>
      </c>
      <c r="N250" s="288" t="s">
        <v>44</v>
      </c>
      <c r="O250" s="91"/>
      <c r="P250" s="235">
        <f>O250*H250</f>
        <v>0</v>
      </c>
      <c r="Q250" s="235">
        <v>0.00080000000000000004</v>
      </c>
      <c r="R250" s="235">
        <f>Q250*H250</f>
        <v>0.00080000000000000004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245</v>
      </c>
      <c r="AT250" s="237" t="s">
        <v>353</v>
      </c>
      <c r="AU250" s="237" t="s">
        <v>89</v>
      </c>
      <c r="AY250" s="17" t="s">
        <v>194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87</v>
      </c>
      <c r="BK250" s="238">
        <f>ROUND(I250*H250,2)</f>
        <v>0</v>
      </c>
      <c r="BL250" s="17" t="s">
        <v>222</v>
      </c>
      <c r="BM250" s="237" t="s">
        <v>2229</v>
      </c>
    </row>
    <row r="251" s="2" customFormat="1" ht="44.25" customHeight="1">
      <c r="A251" s="38"/>
      <c r="B251" s="39"/>
      <c r="C251" s="226" t="s">
        <v>1345</v>
      </c>
      <c r="D251" s="226" t="s">
        <v>197</v>
      </c>
      <c r="E251" s="227" t="s">
        <v>2230</v>
      </c>
      <c r="F251" s="228" t="s">
        <v>2231</v>
      </c>
      <c r="G251" s="229" t="s">
        <v>364</v>
      </c>
      <c r="H251" s="230">
        <v>1</v>
      </c>
      <c r="I251" s="231"/>
      <c r="J251" s="232">
        <f>ROUND(I251*H251,2)</f>
        <v>0</v>
      </c>
      <c r="K251" s="228" t="s">
        <v>306</v>
      </c>
      <c r="L251" s="44"/>
      <c r="M251" s="233" t="s">
        <v>1</v>
      </c>
      <c r="N251" s="234" t="s">
        <v>44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222</v>
      </c>
      <c r="AT251" s="237" t="s">
        <v>197</v>
      </c>
      <c r="AU251" s="237" t="s">
        <v>89</v>
      </c>
      <c r="AY251" s="17" t="s">
        <v>194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87</v>
      </c>
      <c r="BK251" s="238">
        <f>ROUND(I251*H251,2)</f>
        <v>0</v>
      </c>
      <c r="BL251" s="17" t="s">
        <v>222</v>
      </c>
      <c r="BM251" s="237" t="s">
        <v>2232</v>
      </c>
    </row>
    <row r="252" s="13" customFormat="1">
      <c r="A252" s="13"/>
      <c r="B252" s="244"/>
      <c r="C252" s="245"/>
      <c r="D252" s="239" t="s">
        <v>219</v>
      </c>
      <c r="E252" s="246" t="s">
        <v>1</v>
      </c>
      <c r="F252" s="247" t="s">
        <v>87</v>
      </c>
      <c r="G252" s="245"/>
      <c r="H252" s="248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219</v>
      </c>
      <c r="AU252" s="254" t="s">
        <v>89</v>
      </c>
      <c r="AV252" s="13" t="s">
        <v>89</v>
      </c>
      <c r="AW252" s="13" t="s">
        <v>36</v>
      </c>
      <c r="AX252" s="13" t="s">
        <v>87</v>
      </c>
      <c r="AY252" s="254" t="s">
        <v>194</v>
      </c>
    </row>
    <row r="253" s="2" customFormat="1" ht="16.5" customHeight="1">
      <c r="A253" s="38"/>
      <c r="B253" s="39"/>
      <c r="C253" s="279" t="s">
        <v>1575</v>
      </c>
      <c r="D253" s="279" t="s">
        <v>353</v>
      </c>
      <c r="E253" s="280" t="s">
        <v>2233</v>
      </c>
      <c r="F253" s="281" t="s">
        <v>2234</v>
      </c>
      <c r="G253" s="282" t="s">
        <v>364</v>
      </c>
      <c r="H253" s="283">
        <v>1</v>
      </c>
      <c r="I253" s="284"/>
      <c r="J253" s="285">
        <f>ROUND(I253*H253,2)</f>
        <v>0</v>
      </c>
      <c r="K253" s="281" t="s">
        <v>306</v>
      </c>
      <c r="L253" s="286"/>
      <c r="M253" s="287" t="s">
        <v>1</v>
      </c>
      <c r="N253" s="288" t="s">
        <v>44</v>
      </c>
      <c r="O253" s="91"/>
      <c r="P253" s="235">
        <f>O253*H253</f>
        <v>0</v>
      </c>
      <c r="Q253" s="235">
        <v>0.00080000000000000004</v>
      </c>
      <c r="R253" s="235">
        <f>Q253*H253</f>
        <v>0.00080000000000000004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245</v>
      </c>
      <c r="AT253" s="237" t="s">
        <v>353</v>
      </c>
      <c r="AU253" s="237" t="s">
        <v>89</v>
      </c>
      <c r="AY253" s="17" t="s">
        <v>194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87</v>
      </c>
      <c r="BK253" s="238">
        <f>ROUND(I253*H253,2)</f>
        <v>0</v>
      </c>
      <c r="BL253" s="17" t="s">
        <v>222</v>
      </c>
      <c r="BM253" s="237" t="s">
        <v>2235</v>
      </c>
    </row>
    <row r="254" s="2" customFormat="1" ht="49.05" customHeight="1">
      <c r="A254" s="38"/>
      <c r="B254" s="39"/>
      <c r="C254" s="226" t="s">
        <v>1352</v>
      </c>
      <c r="D254" s="226" t="s">
        <v>197</v>
      </c>
      <c r="E254" s="227" t="s">
        <v>2236</v>
      </c>
      <c r="F254" s="228" t="s">
        <v>2237</v>
      </c>
      <c r="G254" s="229" t="s">
        <v>364</v>
      </c>
      <c r="H254" s="230">
        <v>1</v>
      </c>
      <c r="I254" s="231"/>
      <c r="J254" s="232">
        <f>ROUND(I254*H254,2)</f>
        <v>0</v>
      </c>
      <c r="K254" s="228" t="s">
        <v>306</v>
      </c>
      <c r="L254" s="44"/>
      <c r="M254" s="233" t="s">
        <v>1</v>
      </c>
      <c r="N254" s="234" t="s">
        <v>44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222</v>
      </c>
      <c r="AT254" s="237" t="s">
        <v>197</v>
      </c>
      <c r="AU254" s="237" t="s">
        <v>89</v>
      </c>
      <c r="AY254" s="17" t="s">
        <v>194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87</v>
      </c>
      <c r="BK254" s="238">
        <f>ROUND(I254*H254,2)</f>
        <v>0</v>
      </c>
      <c r="BL254" s="17" t="s">
        <v>222</v>
      </c>
      <c r="BM254" s="237" t="s">
        <v>2238</v>
      </c>
    </row>
    <row r="255" s="13" customFormat="1">
      <c r="A255" s="13"/>
      <c r="B255" s="244"/>
      <c r="C255" s="245"/>
      <c r="D255" s="239" t="s">
        <v>219</v>
      </c>
      <c r="E255" s="246" t="s">
        <v>1</v>
      </c>
      <c r="F255" s="247" t="s">
        <v>87</v>
      </c>
      <c r="G255" s="245"/>
      <c r="H255" s="248">
        <v>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219</v>
      </c>
      <c r="AU255" s="254" t="s">
        <v>89</v>
      </c>
      <c r="AV255" s="13" t="s">
        <v>89</v>
      </c>
      <c r="AW255" s="13" t="s">
        <v>36</v>
      </c>
      <c r="AX255" s="13" t="s">
        <v>87</v>
      </c>
      <c r="AY255" s="254" t="s">
        <v>194</v>
      </c>
    </row>
    <row r="256" s="2" customFormat="1" ht="16.5" customHeight="1">
      <c r="A256" s="38"/>
      <c r="B256" s="39"/>
      <c r="C256" s="279" t="s">
        <v>1585</v>
      </c>
      <c r="D256" s="279" t="s">
        <v>353</v>
      </c>
      <c r="E256" s="280" t="s">
        <v>2239</v>
      </c>
      <c r="F256" s="281" t="s">
        <v>2240</v>
      </c>
      <c r="G256" s="282" t="s">
        <v>364</v>
      </c>
      <c r="H256" s="283">
        <v>1</v>
      </c>
      <c r="I256" s="284"/>
      <c r="J256" s="285">
        <f>ROUND(I256*H256,2)</f>
        <v>0</v>
      </c>
      <c r="K256" s="281" t="s">
        <v>306</v>
      </c>
      <c r="L256" s="286"/>
      <c r="M256" s="287" t="s">
        <v>1</v>
      </c>
      <c r="N256" s="288" t="s">
        <v>44</v>
      </c>
      <c r="O256" s="91"/>
      <c r="P256" s="235">
        <f>O256*H256</f>
        <v>0</v>
      </c>
      <c r="Q256" s="235">
        <v>0.0011999999999999999</v>
      </c>
      <c r="R256" s="235">
        <f>Q256*H256</f>
        <v>0.0011999999999999999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245</v>
      </c>
      <c r="AT256" s="237" t="s">
        <v>353</v>
      </c>
      <c r="AU256" s="237" t="s">
        <v>89</v>
      </c>
      <c r="AY256" s="17" t="s">
        <v>194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87</v>
      </c>
      <c r="BK256" s="238">
        <f>ROUND(I256*H256,2)</f>
        <v>0</v>
      </c>
      <c r="BL256" s="17" t="s">
        <v>222</v>
      </c>
      <c r="BM256" s="237" t="s">
        <v>2241</v>
      </c>
    </row>
    <row r="257" s="2" customFormat="1" ht="44.25" customHeight="1">
      <c r="A257" s="38"/>
      <c r="B257" s="39"/>
      <c r="C257" s="226" t="s">
        <v>1355</v>
      </c>
      <c r="D257" s="226" t="s">
        <v>197</v>
      </c>
      <c r="E257" s="227" t="s">
        <v>2242</v>
      </c>
      <c r="F257" s="228" t="s">
        <v>2243</v>
      </c>
      <c r="G257" s="229" t="s">
        <v>364</v>
      </c>
      <c r="H257" s="230">
        <v>2</v>
      </c>
      <c r="I257" s="231"/>
      <c r="J257" s="232">
        <f>ROUND(I257*H257,2)</f>
        <v>0</v>
      </c>
      <c r="K257" s="228" t="s">
        <v>306</v>
      </c>
      <c r="L257" s="44"/>
      <c r="M257" s="233" t="s">
        <v>1</v>
      </c>
      <c r="N257" s="234" t="s">
        <v>44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222</v>
      </c>
      <c r="AT257" s="237" t="s">
        <v>197</v>
      </c>
      <c r="AU257" s="237" t="s">
        <v>89</v>
      </c>
      <c r="AY257" s="17" t="s">
        <v>194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87</v>
      </c>
      <c r="BK257" s="238">
        <f>ROUND(I257*H257,2)</f>
        <v>0</v>
      </c>
      <c r="BL257" s="17" t="s">
        <v>222</v>
      </c>
      <c r="BM257" s="237" t="s">
        <v>2244</v>
      </c>
    </row>
    <row r="258" s="13" customFormat="1">
      <c r="A258" s="13"/>
      <c r="B258" s="244"/>
      <c r="C258" s="245"/>
      <c r="D258" s="239" t="s">
        <v>219</v>
      </c>
      <c r="E258" s="246" t="s">
        <v>1</v>
      </c>
      <c r="F258" s="247" t="s">
        <v>89</v>
      </c>
      <c r="G258" s="245"/>
      <c r="H258" s="248">
        <v>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219</v>
      </c>
      <c r="AU258" s="254" t="s">
        <v>89</v>
      </c>
      <c r="AV258" s="13" t="s">
        <v>89</v>
      </c>
      <c r="AW258" s="13" t="s">
        <v>36</v>
      </c>
      <c r="AX258" s="13" t="s">
        <v>87</v>
      </c>
      <c r="AY258" s="254" t="s">
        <v>194</v>
      </c>
    </row>
    <row r="259" s="2" customFormat="1" ht="16.5" customHeight="1">
      <c r="A259" s="38"/>
      <c r="B259" s="39"/>
      <c r="C259" s="279" t="s">
        <v>1740</v>
      </c>
      <c r="D259" s="279" t="s">
        <v>353</v>
      </c>
      <c r="E259" s="280" t="s">
        <v>2245</v>
      </c>
      <c r="F259" s="281" t="s">
        <v>2246</v>
      </c>
      <c r="G259" s="282" t="s">
        <v>364</v>
      </c>
      <c r="H259" s="283">
        <v>2</v>
      </c>
      <c r="I259" s="284"/>
      <c r="J259" s="285">
        <f>ROUND(I259*H259,2)</f>
        <v>0</v>
      </c>
      <c r="K259" s="281" t="s">
        <v>306</v>
      </c>
      <c r="L259" s="286"/>
      <c r="M259" s="287" t="s">
        <v>1</v>
      </c>
      <c r="N259" s="288" t="s">
        <v>44</v>
      </c>
      <c r="O259" s="91"/>
      <c r="P259" s="235">
        <f>O259*H259</f>
        <v>0</v>
      </c>
      <c r="Q259" s="235">
        <v>0.001</v>
      </c>
      <c r="R259" s="235">
        <f>Q259*H259</f>
        <v>0.002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245</v>
      </c>
      <c r="AT259" s="237" t="s">
        <v>353</v>
      </c>
      <c r="AU259" s="237" t="s">
        <v>89</v>
      </c>
      <c r="AY259" s="17" t="s">
        <v>194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87</v>
      </c>
      <c r="BK259" s="238">
        <f>ROUND(I259*H259,2)</f>
        <v>0</v>
      </c>
      <c r="BL259" s="17" t="s">
        <v>222</v>
      </c>
      <c r="BM259" s="237" t="s">
        <v>2247</v>
      </c>
    </row>
    <row r="260" s="2" customFormat="1" ht="49.05" customHeight="1">
      <c r="A260" s="38"/>
      <c r="B260" s="39"/>
      <c r="C260" s="226" t="s">
        <v>1358</v>
      </c>
      <c r="D260" s="226" t="s">
        <v>197</v>
      </c>
      <c r="E260" s="227" t="s">
        <v>2248</v>
      </c>
      <c r="F260" s="228" t="s">
        <v>2249</v>
      </c>
      <c r="G260" s="229" t="s">
        <v>364</v>
      </c>
      <c r="H260" s="230">
        <v>1</v>
      </c>
      <c r="I260" s="231"/>
      <c r="J260" s="232">
        <f>ROUND(I260*H260,2)</f>
        <v>0</v>
      </c>
      <c r="K260" s="228" t="s">
        <v>306</v>
      </c>
      <c r="L260" s="44"/>
      <c r="M260" s="233" t="s">
        <v>1</v>
      </c>
      <c r="N260" s="234" t="s">
        <v>44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222</v>
      </c>
      <c r="AT260" s="237" t="s">
        <v>197</v>
      </c>
      <c r="AU260" s="237" t="s">
        <v>89</v>
      </c>
      <c r="AY260" s="17" t="s">
        <v>194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87</v>
      </c>
      <c r="BK260" s="238">
        <f>ROUND(I260*H260,2)</f>
        <v>0</v>
      </c>
      <c r="BL260" s="17" t="s">
        <v>222</v>
      </c>
      <c r="BM260" s="237" t="s">
        <v>2250</v>
      </c>
    </row>
    <row r="261" s="13" customFormat="1">
      <c r="A261" s="13"/>
      <c r="B261" s="244"/>
      <c r="C261" s="245"/>
      <c r="D261" s="239" t="s">
        <v>219</v>
      </c>
      <c r="E261" s="246" t="s">
        <v>1</v>
      </c>
      <c r="F261" s="247" t="s">
        <v>87</v>
      </c>
      <c r="G261" s="245"/>
      <c r="H261" s="248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219</v>
      </c>
      <c r="AU261" s="254" t="s">
        <v>89</v>
      </c>
      <c r="AV261" s="13" t="s">
        <v>89</v>
      </c>
      <c r="AW261" s="13" t="s">
        <v>36</v>
      </c>
      <c r="AX261" s="13" t="s">
        <v>87</v>
      </c>
      <c r="AY261" s="254" t="s">
        <v>194</v>
      </c>
    </row>
    <row r="262" s="2" customFormat="1" ht="16.5" customHeight="1">
      <c r="A262" s="38"/>
      <c r="B262" s="39"/>
      <c r="C262" s="279" t="s">
        <v>1747</v>
      </c>
      <c r="D262" s="279" t="s">
        <v>353</v>
      </c>
      <c r="E262" s="280" t="s">
        <v>2251</v>
      </c>
      <c r="F262" s="281" t="s">
        <v>2252</v>
      </c>
      <c r="G262" s="282" t="s">
        <v>364</v>
      </c>
      <c r="H262" s="283">
        <v>1</v>
      </c>
      <c r="I262" s="284"/>
      <c r="J262" s="285">
        <f>ROUND(I262*H262,2)</f>
        <v>0</v>
      </c>
      <c r="K262" s="281" t="s">
        <v>306</v>
      </c>
      <c r="L262" s="286"/>
      <c r="M262" s="287" t="s">
        <v>1</v>
      </c>
      <c r="N262" s="288" t="s">
        <v>44</v>
      </c>
      <c r="O262" s="91"/>
      <c r="P262" s="235">
        <f>O262*H262</f>
        <v>0</v>
      </c>
      <c r="Q262" s="235">
        <v>0.0035000000000000001</v>
      </c>
      <c r="R262" s="235">
        <f>Q262*H262</f>
        <v>0.0035000000000000001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245</v>
      </c>
      <c r="AT262" s="237" t="s">
        <v>353</v>
      </c>
      <c r="AU262" s="237" t="s">
        <v>89</v>
      </c>
      <c r="AY262" s="17" t="s">
        <v>194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87</v>
      </c>
      <c r="BK262" s="238">
        <f>ROUND(I262*H262,2)</f>
        <v>0</v>
      </c>
      <c r="BL262" s="17" t="s">
        <v>222</v>
      </c>
      <c r="BM262" s="237" t="s">
        <v>2253</v>
      </c>
    </row>
    <row r="263" s="2" customFormat="1" ht="44.25" customHeight="1">
      <c r="A263" s="38"/>
      <c r="B263" s="39"/>
      <c r="C263" s="226" t="s">
        <v>1361</v>
      </c>
      <c r="D263" s="226" t="s">
        <v>197</v>
      </c>
      <c r="E263" s="227" t="s">
        <v>2254</v>
      </c>
      <c r="F263" s="228" t="s">
        <v>2255</v>
      </c>
      <c r="G263" s="229" t="s">
        <v>364</v>
      </c>
      <c r="H263" s="230">
        <v>1</v>
      </c>
      <c r="I263" s="231"/>
      <c r="J263" s="232">
        <f>ROUND(I263*H263,2)</f>
        <v>0</v>
      </c>
      <c r="K263" s="228" t="s">
        <v>306</v>
      </c>
      <c r="L263" s="44"/>
      <c r="M263" s="233" t="s">
        <v>1</v>
      </c>
      <c r="N263" s="234" t="s">
        <v>44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222</v>
      </c>
      <c r="AT263" s="237" t="s">
        <v>197</v>
      </c>
      <c r="AU263" s="237" t="s">
        <v>89</v>
      </c>
      <c r="AY263" s="17" t="s">
        <v>194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87</v>
      </c>
      <c r="BK263" s="238">
        <f>ROUND(I263*H263,2)</f>
        <v>0</v>
      </c>
      <c r="BL263" s="17" t="s">
        <v>222</v>
      </c>
      <c r="BM263" s="237" t="s">
        <v>2256</v>
      </c>
    </row>
    <row r="264" s="13" customFormat="1">
      <c r="A264" s="13"/>
      <c r="B264" s="244"/>
      <c r="C264" s="245"/>
      <c r="D264" s="239" t="s">
        <v>219</v>
      </c>
      <c r="E264" s="246" t="s">
        <v>1</v>
      </c>
      <c r="F264" s="247" t="s">
        <v>87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219</v>
      </c>
      <c r="AU264" s="254" t="s">
        <v>89</v>
      </c>
      <c r="AV264" s="13" t="s">
        <v>89</v>
      </c>
      <c r="AW264" s="13" t="s">
        <v>36</v>
      </c>
      <c r="AX264" s="13" t="s">
        <v>87</v>
      </c>
      <c r="AY264" s="254" t="s">
        <v>194</v>
      </c>
    </row>
    <row r="265" s="2" customFormat="1" ht="16.5" customHeight="1">
      <c r="A265" s="38"/>
      <c r="B265" s="39"/>
      <c r="C265" s="279" t="s">
        <v>1755</v>
      </c>
      <c r="D265" s="279" t="s">
        <v>353</v>
      </c>
      <c r="E265" s="280" t="s">
        <v>2257</v>
      </c>
      <c r="F265" s="281" t="s">
        <v>2258</v>
      </c>
      <c r="G265" s="282" t="s">
        <v>364</v>
      </c>
      <c r="H265" s="283">
        <v>1</v>
      </c>
      <c r="I265" s="284"/>
      <c r="J265" s="285">
        <f>ROUND(I265*H265,2)</f>
        <v>0</v>
      </c>
      <c r="K265" s="281" t="s">
        <v>306</v>
      </c>
      <c r="L265" s="286"/>
      <c r="M265" s="287" t="s">
        <v>1</v>
      </c>
      <c r="N265" s="288" t="s">
        <v>44</v>
      </c>
      <c r="O265" s="91"/>
      <c r="P265" s="235">
        <f>O265*H265</f>
        <v>0</v>
      </c>
      <c r="Q265" s="235">
        <v>0.0025999999999999999</v>
      </c>
      <c r="R265" s="235">
        <f>Q265*H265</f>
        <v>0.0025999999999999999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245</v>
      </c>
      <c r="AT265" s="237" t="s">
        <v>353</v>
      </c>
      <c r="AU265" s="237" t="s">
        <v>89</v>
      </c>
      <c r="AY265" s="17" t="s">
        <v>194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87</v>
      </c>
      <c r="BK265" s="238">
        <f>ROUND(I265*H265,2)</f>
        <v>0</v>
      </c>
      <c r="BL265" s="17" t="s">
        <v>222</v>
      </c>
      <c r="BM265" s="237" t="s">
        <v>2259</v>
      </c>
    </row>
    <row r="266" s="2" customFormat="1" ht="33" customHeight="1">
      <c r="A266" s="38"/>
      <c r="B266" s="39"/>
      <c r="C266" s="226" t="s">
        <v>876</v>
      </c>
      <c r="D266" s="226" t="s">
        <v>197</v>
      </c>
      <c r="E266" s="227" t="s">
        <v>510</v>
      </c>
      <c r="F266" s="228" t="s">
        <v>511</v>
      </c>
      <c r="G266" s="229" t="s">
        <v>322</v>
      </c>
      <c r="H266" s="230">
        <v>1.1779999999999999</v>
      </c>
      <c r="I266" s="231"/>
      <c r="J266" s="232">
        <f>ROUND(I266*H266,2)</f>
        <v>0</v>
      </c>
      <c r="K266" s="228" t="s">
        <v>306</v>
      </c>
      <c r="L266" s="44"/>
      <c r="M266" s="233" t="s">
        <v>1</v>
      </c>
      <c r="N266" s="234" t="s">
        <v>44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1.9199999999999999</v>
      </c>
      <c r="T266" s="236">
        <f>S266*H266</f>
        <v>2.2617599999999998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222</v>
      </c>
      <c r="AT266" s="237" t="s">
        <v>197</v>
      </c>
      <c r="AU266" s="237" t="s">
        <v>89</v>
      </c>
      <c r="AY266" s="17" t="s">
        <v>194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87</v>
      </c>
      <c r="BK266" s="238">
        <f>ROUND(I266*H266,2)</f>
        <v>0</v>
      </c>
      <c r="BL266" s="17" t="s">
        <v>222</v>
      </c>
      <c r="BM266" s="237" t="s">
        <v>2260</v>
      </c>
    </row>
    <row r="267" s="13" customFormat="1">
      <c r="A267" s="13"/>
      <c r="B267" s="244"/>
      <c r="C267" s="245"/>
      <c r="D267" s="239" t="s">
        <v>219</v>
      </c>
      <c r="E267" s="246" t="s">
        <v>1</v>
      </c>
      <c r="F267" s="247" t="s">
        <v>2261</v>
      </c>
      <c r="G267" s="245"/>
      <c r="H267" s="248">
        <v>1.1779999999999999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219</v>
      </c>
      <c r="AU267" s="254" t="s">
        <v>89</v>
      </c>
      <c r="AV267" s="13" t="s">
        <v>89</v>
      </c>
      <c r="AW267" s="13" t="s">
        <v>36</v>
      </c>
      <c r="AX267" s="13" t="s">
        <v>87</v>
      </c>
      <c r="AY267" s="254" t="s">
        <v>194</v>
      </c>
    </row>
    <row r="268" s="2" customFormat="1" ht="37.8" customHeight="1">
      <c r="A268" s="38"/>
      <c r="B268" s="39"/>
      <c r="C268" s="226" t="s">
        <v>1763</v>
      </c>
      <c r="D268" s="226" t="s">
        <v>197</v>
      </c>
      <c r="E268" s="227" t="s">
        <v>2262</v>
      </c>
      <c r="F268" s="228" t="s">
        <v>2263</v>
      </c>
      <c r="G268" s="229" t="s">
        <v>364</v>
      </c>
      <c r="H268" s="230">
        <v>3</v>
      </c>
      <c r="I268" s="231"/>
      <c r="J268" s="232">
        <f>ROUND(I268*H268,2)</f>
        <v>0</v>
      </c>
      <c r="K268" s="228" t="s">
        <v>306</v>
      </c>
      <c r="L268" s="44"/>
      <c r="M268" s="233" t="s">
        <v>1</v>
      </c>
      <c r="N268" s="234" t="s">
        <v>44</v>
      </c>
      <c r="O268" s="91"/>
      <c r="P268" s="235">
        <f>O268*H268</f>
        <v>0</v>
      </c>
      <c r="Q268" s="235">
        <v>0.10833</v>
      </c>
      <c r="R268" s="235">
        <f>Q268*H268</f>
        <v>0.32499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222</v>
      </c>
      <c r="AT268" s="237" t="s">
        <v>197</v>
      </c>
      <c r="AU268" s="237" t="s">
        <v>89</v>
      </c>
      <c r="AY268" s="17" t="s">
        <v>194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87</v>
      </c>
      <c r="BK268" s="238">
        <f>ROUND(I268*H268,2)</f>
        <v>0</v>
      </c>
      <c r="BL268" s="17" t="s">
        <v>222</v>
      </c>
      <c r="BM268" s="237" t="s">
        <v>2264</v>
      </c>
    </row>
    <row r="269" s="13" customFormat="1">
      <c r="A269" s="13"/>
      <c r="B269" s="244"/>
      <c r="C269" s="245"/>
      <c r="D269" s="239" t="s">
        <v>219</v>
      </c>
      <c r="E269" s="246" t="s">
        <v>1</v>
      </c>
      <c r="F269" s="247" t="s">
        <v>210</v>
      </c>
      <c r="G269" s="245"/>
      <c r="H269" s="248">
        <v>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219</v>
      </c>
      <c r="AU269" s="254" t="s">
        <v>89</v>
      </c>
      <c r="AV269" s="13" t="s">
        <v>89</v>
      </c>
      <c r="AW269" s="13" t="s">
        <v>36</v>
      </c>
      <c r="AX269" s="13" t="s">
        <v>87</v>
      </c>
      <c r="AY269" s="254" t="s">
        <v>194</v>
      </c>
    </row>
    <row r="270" s="2" customFormat="1" ht="44.25" customHeight="1">
      <c r="A270" s="38"/>
      <c r="B270" s="39"/>
      <c r="C270" s="226" t="s">
        <v>1366</v>
      </c>
      <c r="D270" s="226" t="s">
        <v>197</v>
      </c>
      <c r="E270" s="227" t="s">
        <v>2265</v>
      </c>
      <c r="F270" s="228" t="s">
        <v>2266</v>
      </c>
      <c r="G270" s="229" t="s">
        <v>364</v>
      </c>
      <c r="H270" s="230">
        <v>3</v>
      </c>
      <c r="I270" s="231"/>
      <c r="J270" s="232">
        <f>ROUND(I270*H270,2)</f>
        <v>0</v>
      </c>
      <c r="K270" s="228" t="s">
        <v>306</v>
      </c>
      <c r="L270" s="44"/>
      <c r="M270" s="233" t="s">
        <v>1</v>
      </c>
      <c r="N270" s="234" t="s">
        <v>44</v>
      </c>
      <c r="O270" s="91"/>
      <c r="P270" s="235">
        <f>O270*H270</f>
        <v>0</v>
      </c>
      <c r="Q270" s="235">
        <v>0.10833</v>
      </c>
      <c r="R270" s="235">
        <f>Q270*H270</f>
        <v>0.32499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222</v>
      </c>
      <c r="AT270" s="237" t="s">
        <v>197</v>
      </c>
      <c r="AU270" s="237" t="s">
        <v>89</v>
      </c>
      <c r="AY270" s="17" t="s">
        <v>194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87</v>
      </c>
      <c r="BK270" s="238">
        <f>ROUND(I270*H270,2)</f>
        <v>0</v>
      </c>
      <c r="BL270" s="17" t="s">
        <v>222</v>
      </c>
      <c r="BM270" s="237" t="s">
        <v>2267</v>
      </c>
    </row>
    <row r="271" s="2" customFormat="1" ht="37.8" customHeight="1">
      <c r="A271" s="38"/>
      <c r="B271" s="39"/>
      <c r="C271" s="226" t="s">
        <v>1768</v>
      </c>
      <c r="D271" s="226" t="s">
        <v>197</v>
      </c>
      <c r="E271" s="227" t="s">
        <v>786</v>
      </c>
      <c r="F271" s="228" t="s">
        <v>787</v>
      </c>
      <c r="G271" s="229" t="s">
        <v>364</v>
      </c>
      <c r="H271" s="230">
        <v>3</v>
      </c>
      <c r="I271" s="231"/>
      <c r="J271" s="232">
        <f>ROUND(I271*H271,2)</f>
        <v>0</v>
      </c>
      <c r="K271" s="228" t="s">
        <v>306</v>
      </c>
      <c r="L271" s="44"/>
      <c r="M271" s="233" t="s">
        <v>1</v>
      </c>
      <c r="N271" s="234" t="s">
        <v>44</v>
      </c>
      <c r="O271" s="91"/>
      <c r="P271" s="235">
        <f>O271*H271</f>
        <v>0</v>
      </c>
      <c r="Q271" s="235">
        <v>0.012120000000000001</v>
      </c>
      <c r="R271" s="235">
        <f>Q271*H271</f>
        <v>0.036360000000000003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222</v>
      </c>
      <c r="AT271" s="237" t="s">
        <v>197</v>
      </c>
      <c r="AU271" s="237" t="s">
        <v>89</v>
      </c>
      <c r="AY271" s="17" t="s">
        <v>194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87</v>
      </c>
      <c r="BK271" s="238">
        <f>ROUND(I271*H271,2)</f>
        <v>0</v>
      </c>
      <c r="BL271" s="17" t="s">
        <v>222</v>
      </c>
      <c r="BM271" s="237" t="s">
        <v>2268</v>
      </c>
    </row>
    <row r="272" s="2" customFormat="1" ht="37.8" customHeight="1">
      <c r="A272" s="38"/>
      <c r="B272" s="39"/>
      <c r="C272" s="226" t="s">
        <v>1369</v>
      </c>
      <c r="D272" s="226" t="s">
        <v>197</v>
      </c>
      <c r="E272" s="227" t="s">
        <v>2269</v>
      </c>
      <c r="F272" s="228" t="s">
        <v>2270</v>
      </c>
      <c r="G272" s="229" t="s">
        <v>364</v>
      </c>
      <c r="H272" s="230">
        <v>3</v>
      </c>
      <c r="I272" s="231"/>
      <c r="J272" s="232">
        <f>ROUND(I272*H272,2)</f>
        <v>0</v>
      </c>
      <c r="K272" s="228" t="s">
        <v>306</v>
      </c>
      <c r="L272" s="44"/>
      <c r="M272" s="233" t="s">
        <v>1</v>
      </c>
      <c r="N272" s="234" t="s">
        <v>44</v>
      </c>
      <c r="O272" s="91"/>
      <c r="P272" s="235">
        <f>O272*H272</f>
        <v>0</v>
      </c>
      <c r="Q272" s="235">
        <v>0.024240000000000001</v>
      </c>
      <c r="R272" s="235">
        <f>Q272*H272</f>
        <v>0.072720000000000007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222</v>
      </c>
      <c r="AT272" s="237" t="s">
        <v>197</v>
      </c>
      <c r="AU272" s="237" t="s">
        <v>89</v>
      </c>
      <c r="AY272" s="17" t="s">
        <v>194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87</v>
      </c>
      <c r="BK272" s="238">
        <f>ROUND(I272*H272,2)</f>
        <v>0</v>
      </c>
      <c r="BL272" s="17" t="s">
        <v>222</v>
      </c>
      <c r="BM272" s="237" t="s">
        <v>2271</v>
      </c>
    </row>
    <row r="273" s="2" customFormat="1" ht="37.8" customHeight="1">
      <c r="A273" s="38"/>
      <c r="B273" s="39"/>
      <c r="C273" s="226" t="s">
        <v>1771</v>
      </c>
      <c r="D273" s="226" t="s">
        <v>197</v>
      </c>
      <c r="E273" s="227" t="s">
        <v>792</v>
      </c>
      <c r="F273" s="228" t="s">
        <v>793</v>
      </c>
      <c r="G273" s="229" t="s">
        <v>364</v>
      </c>
      <c r="H273" s="230">
        <v>6</v>
      </c>
      <c r="I273" s="231"/>
      <c r="J273" s="232">
        <f>ROUND(I273*H273,2)</f>
        <v>0</v>
      </c>
      <c r="K273" s="228" t="s">
        <v>306</v>
      </c>
      <c r="L273" s="44"/>
      <c r="M273" s="233" t="s">
        <v>1</v>
      </c>
      <c r="N273" s="234" t="s">
        <v>44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222</v>
      </c>
      <c r="AT273" s="237" t="s">
        <v>197</v>
      </c>
      <c r="AU273" s="237" t="s">
        <v>89</v>
      </c>
      <c r="AY273" s="17" t="s">
        <v>194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87</v>
      </c>
      <c r="BK273" s="238">
        <f>ROUND(I273*H273,2)</f>
        <v>0</v>
      </c>
      <c r="BL273" s="17" t="s">
        <v>222</v>
      </c>
      <c r="BM273" s="237" t="s">
        <v>2272</v>
      </c>
    </row>
    <row r="274" s="2" customFormat="1" ht="37.8" customHeight="1">
      <c r="A274" s="38"/>
      <c r="B274" s="39"/>
      <c r="C274" s="226" t="s">
        <v>1372</v>
      </c>
      <c r="D274" s="226" t="s">
        <v>197</v>
      </c>
      <c r="E274" s="227" t="s">
        <v>795</v>
      </c>
      <c r="F274" s="228" t="s">
        <v>796</v>
      </c>
      <c r="G274" s="229" t="s">
        <v>364</v>
      </c>
      <c r="H274" s="230">
        <v>6</v>
      </c>
      <c r="I274" s="231"/>
      <c r="J274" s="232">
        <f>ROUND(I274*H274,2)</f>
        <v>0</v>
      </c>
      <c r="K274" s="228" t="s">
        <v>306</v>
      </c>
      <c r="L274" s="44"/>
      <c r="M274" s="233" t="s">
        <v>1</v>
      </c>
      <c r="N274" s="234" t="s">
        <v>44</v>
      </c>
      <c r="O274" s="91"/>
      <c r="P274" s="235">
        <f>O274*H274</f>
        <v>0</v>
      </c>
      <c r="Q274" s="235">
        <v>0.092920000000000003</v>
      </c>
      <c r="R274" s="235">
        <f>Q274*H274</f>
        <v>0.55752000000000002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222</v>
      </c>
      <c r="AT274" s="237" t="s">
        <v>197</v>
      </c>
      <c r="AU274" s="237" t="s">
        <v>89</v>
      </c>
      <c r="AY274" s="17" t="s">
        <v>194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87</v>
      </c>
      <c r="BK274" s="238">
        <f>ROUND(I274*H274,2)</f>
        <v>0</v>
      </c>
      <c r="BL274" s="17" t="s">
        <v>222</v>
      </c>
      <c r="BM274" s="237" t="s">
        <v>2273</v>
      </c>
    </row>
    <row r="275" s="2" customFormat="1" ht="33" customHeight="1">
      <c r="A275" s="38"/>
      <c r="B275" s="39"/>
      <c r="C275" s="226" t="s">
        <v>1776</v>
      </c>
      <c r="D275" s="226" t="s">
        <v>197</v>
      </c>
      <c r="E275" s="227" t="s">
        <v>2274</v>
      </c>
      <c r="F275" s="228" t="s">
        <v>2275</v>
      </c>
      <c r="G275" s="229" t="s">
        <v>364</v>
      </c>
      <c r="H275" s="230">
        <v>3</v>
      </c>
      <c r="I275" s="231"/>
      <c r="J275" s="232">
        <f>ROUND(I275*H275,2)</f>
        <v>0</v>
      </c>
      <c r="K275" s="228" t="s">
        <v>306</v>
      </c>
      <c r="L275" s="44"/>
      <c r="M275" s="233" t="s">
        <v>1</v>
      </c>
      <c r="N275" s="234" t="s">
        <v>44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0.10000000000000001</v>
      </c>
      <c r="T275" s="236">
        <f>S275*H275</f>
        <v>0.30000000000000004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222</v>
      </c>
      <c r="AT275" s="237" t="s">
        <v>197</v>
      </c>
      <c r="AU275" s="237" t="s">
        <v>89</v>
      </c>
      <c r="AY275" s="17" t="s">
        <v>194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87</v>
      </c>
      <c r="BK275" s="238">
        <f>ROUND(I275*H275,2)</f>
        <v>0</v>
      </c>
      <c r="BL275" s="17" t="s">
        <v>222</v>
      </c>
      <c r="BM275" s="237" t="s">
        <v>2276</v>
      </c>
    </row>
    <row r="276" s="2" customFormat="1" ht="24.15" customHeight="1">
      <c r="A276" s="38"/>
      <c r="B276" s="39"/>
      <c r="C276" s="226" t="s">
        <v>1374</v>
      </c>
      <c r="D276" s="226" t="s">
        <v>197</v>
      </c>
      <c r="E276" s="227" t="s">
        <v>2277</v>
      </c>
      <c r="F276" s="228" t="s">
        <v>2278</v>
      </c>
      <c r="G276" s="229" t="s">
        <v>322</v>
      </c>
      <c r="H276" s="230">
        <v>0.503</v>
      </c>
      <c r="I276" s="231"/>
      <c r="J276" s="232">
        <f>ROUND(I276*H276,2)</f>
        <v>0</v>
      </c>
      <c r="K276" s="228" t="s">
        <v>306</v>
      </c>
      <c r="L276" s="44"/>
      <c r="M276" s="233" t="s">
        <v>1</v>
      </c>
      <c r="N276" s="234" t="s">
        <v>44</v>
      </c>
      <c r="O276" s="91"/>
      <c r="P276" s="235">
        <f>O276*H276</f>
        <v>0</v>
      </c>
      <c r="Q276" s="235">
        <v>2.3010199999999998</v>
      </c>
      <c r="R276" s="235">
        <f>Q276*H276</f>
        <v>1.1574130599999999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222</v>
      </c>
      <c r="AT276" s="237" t="s">
        <v>197</v>
      </c>
      <c r="AU276" s="237" t="s">
        <v>89</v>
      </c>
      <c r="AY276" s="17" t="s">
        <v>194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87</v>
      </c>
      <c r="BK276" s="238">
        <f>ROUND(I276*H276,2)</f>
        <v>0</v>
      </c>
      <c r="BL276" s="17" t="s">
        <v>222</v>
      </c>
      <c r="BM276" s="237" t="s">
        <v>2279</v>
      </c>
    </row>
    <row r="277" s="13" customFormat="1">
      <c r="A277" s="13"/>
      <c r="B277" s="244"/>
      <c r="C277" s="245"/>
      <c r="D277" s="239" t="s">
        <v>219</v>
      </c>
      <c r="E277" s="246" t="s">
        <v>1</v>
      </c>
      <c r="F277" s="247" t="s">
        <v>2280</v>
      </c>
      <c r="G277" s="245"/>
      <c r="H277" s="248">
        <v>0.503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219</v>
      </c>
      <c r="AU277" s="254" t="s">
        <v>89</v>
      </c>
      <c r="AV277" s="13" t="s">
        <v>89</v>
      </c>
      <c r="AW277" s="13" t="s">
        <v>36</v>
      </c>
      <c r="AX277" s="13" t="s">
        <v>87</v>
      </c>
      <c r="AY277" s="254" t="s">
        <v>194</v>
      </c>
    </row>
    <row r="278" s="12" customFormat="1" ht="22.8" customHeight="1">
      <c r="A278" s="12"/>
      <c r="B278" s="210"/>
      <c r="C278" s="211"/>
      <c r="D278" s="212" t="s">
        <v>78</v>
      </c>
      <c r="E278" s="224" t="s">
        <v>421</v>
      </c>
      <c r="F278" s="224" t="s">
        <v>422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SUM(P279:P286)</f>
        <v>0</v>
      </c>
      <c r="Q278" s="218"/>
      <c r="R278" s="219">
        <f>SUM(R279:R286)</f>
        <v>0</v>
      </c>
      <c r="S278" s="218"/>
      <c r="T278" s="22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87</v>
      </c>
      <c r="AT278" s="222" t="s">
        <v>78</v>
      </c>
      <c r="AU278" s="222" t="s">
        <v>87</v>
      </c>
      <c r="AY278" s="221" t="s">
        <v>194</v>
      </c>
      <c r="BK278" s="223">
        <f>SUM(BK279:BK286)</f>
        <v>0</v>
      </c>
    </row>
    <row r="279" s="2" customFormat="1" ht="33" customHeight="1">
      <c r="A279" s="38"/>
      <c r="B279" s="39"/>
      <c r="C279" s="226" t="s">
        <v>1780</v>
      </c>
      <c r="D279" s="226" t="s">
        <v>197</v>
      </c>
      <c r="E279" s="227" t="s">
        <v>424</v>
      </c>
      <c r="F279" s="228" t="s">
        <v>425</v>
      </c>
      <c r="G279" s="229" t="s">
        <v>339</v>
      </c>
      <c r="H279" s="230">
        <v>21.384</v>
      </c>
      <c r="I279" s="231"/>
      <c r="J279" s="232">
        <f>ROUND(I279*H279,2)</f>
        <v>0</v>
      </c>
      <c r="K279" s="228" t="s">
        <v>306</v>
      </c>
      <c r="L279" s="44"/>
      <c r="M279" s="233" t="s">
        <v>1</v>
      </c>
      <c r="N279" s="234" t="s">
        <v>44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222</v>
      </c>
      <c r="AT279" s="237" t="s">
        <v>197</v>
      </c>
      <c r="AU279" s="237" t="s">
        <v>89</v>
      </c>
      <c r="AY279" s="17" t="s">
        <v>194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87</v>
      </c>
      <c r="BK279" s="238">
        <f>ROUND(I279*H279,2)</f>
        <v>0</v>
      </c>
      <c r="BL279" s="17" t="s">
        <v>222</v>
      </c>
      <c r="BM279" s="237" t="s">
        <v>2281</v>
      </c>
    </row>
    <row r="280" s="13" customFormat="1">
      <c r="A280" s="13"/>
      <c r="B280" s="244"/>
      <c r="C280" s="245"/>
      <c r="D280" s="239" t="s">
        <v>219</v>
      </c>
      <c r="E280" s="246" t="s">
        <v>1</v>
      </c>
      <c r="F280" s="247" t="s">
        <v>2282</v>
      </c>
      <c r="G280" s="245"/>
      <c r="H280" s="248">
        <v>11.183999999999999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219</v>
      </c>
      <c r="AU280" s="254" t="s">
        <v>89</v>
      </c>
      <c r="AV280" s="13" t="s">
        <v>89</v>
      </c>
      <c r="AW280" s="13" t="s">
        <v>36</v>
      </c>
      <c r="AX280" s="13" t="s">
        <v>79</v>
      </c>
      <c r="AY280" s="254" t="s">
        <v>194</v>
      </c>
    </row>
    <row r="281" s="13" customFormat="1">
      <c r="A281" s="13"/>
      <c r="B281" s="244"/>
      <c r="C281" s="245"/>
      <c r="D281" s="239" t="s">
        <v>219</v>
      </c>
      <c r="E281" s="246" t="s">
        <v>1</v>
      </c>
      <c r="F281" s="247" t="s">
        <v>2283</v>
      </c>
      <c r="G281" s="245"/>
      <c r="H281" s="248">
        <v>10.199999999999999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219</v>
      </c>
      <c r="AU281" s="254" t="s">
        <v>89</v>
      </c>
      <c r="AV281" s="13" t="s">
        <v>89</v>
      </c>
      <c r="AW281" s="13" t="s">
        <v>36</v>
      </c>
      <c r="AX281" s="13" t="s">
        <v>79</v>
      </c>
      <c r="AY281" s="254" t="s">
        <v>194</v>
      </c>
    </row>
    <row r="282" s="14" customFormat="1">
      <c r="A282" s="14"/>
      <c r="B282" s="255"/>
      <c r="C282" s="256"/>
      <c r="D282" s="239" t="s">
        <v>219</v>
      </c>
      <c r="E282" s="257" t="s">
        <v>1</v>
      </c>
      <c r="F282" s="258" t="s">
        <v>221</v>
      </c>
      <c r="G282" s="256"/>
      <c r="H282" s="259">
        <v>21.384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219</v>
      </c>
      <c r="AU282" s="265" t="s">
        <v>89</v>
      </c>
      <c r="AV282" s="14" t="s">
        <v>222</v>
      </c>
      <c r="AW282" s="14" t="s">
        <v>36</v>
      </c>
      <c r="AX282" s="14" t="s">
        <v>87</v>
      </c>
      <c r="AY282" s="265" t="s">
        <v>194</v>
      </c>
    </row>
    <row r="283" s="2" customFormat="1" ht="44.25" customHeight="1">
      <c r="A283" s="38"/>
      <c r="B283" s="39"/>
      <c r="C283" s="226" t="s">
        <v>1377</v>
      </c>
      <c r="D283" s="226" t="s">
        <v>197</v>
      </c>
      <c r="E283" s="227" t="s">
        <v>430</v>
      </c>
      <c r="F283" s="228" t="s">
        <v>431</v>
      </c>
      <c r="G283" s="229" t="s">
        <v>339</v>
      </c>
      <c r="H283" s="230">
        <v>192.41999999999999</v>
      </c>
      <c r="I283" s="231"/>
      <c r="J283" s="232">
        <f>ROUND(I283*H283,2)</f>
        <v>0</v>
      </c>
      <c r="K283" s="228" t="s">
        <v>306</v>
      </c>
      <c r="L283" s="44"/>
      <c r="M283" s="233" t="s">
        <v>1</v>
      </c>
      <c r="N283" s="234" t="s">
        <v>44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222</v>
      </c>
      <c r="AT283" s="237" t="s">
        <v>197</v>
      </c>
      <c r="AU283" s="237" t="s">
        <v>89</v>
      </c>
      <c r="AY283" s="17" t="s">
        <v>194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87</v>
      </c>
      <c r="BK283" s="238">
        <f>ROUND(I283*H283,2)</f>
        <v>0</v>
      </c>
      <c r="BL283" s="17" t="s">
        <v>222</v>
      </c>
      <c r="BM283" s="237" t="s">
        <v>2284</v>
      </c>
    </row>
    <row r="284" s="13" customFormat="1">
      <c r="A284" s="13"/>
      <c r="B284" s="244"/>
      <c r="C284" s="245"/>
      <c r="D284" s="239" t="s">
        <v>219</v>
      </c>
      <c r="E284" s="246" t="s">
        <v>1</v>
      </c>
      <c r="F284" s="247" t="s">
        <v>2285</v>
      </c>
      <c r="G284" s="245"/>
      <c r="H284" s="248">
        <v>192.41999999999999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219</v>
      </c>
      <c r="AU284" s="254" t="s">
        <v>89</v>
      </c>
      <c r="AV284" s="13" t="s">
        <v>89</v>
      </c>
      <c r="AW284" s="13" t="s">
        <v>36</v>
      </c>
      <c r="AX284" s="13" t="s">
        <v>87</v>
      </c>
      <c r="AY284" s="254" t="s">
        <v>194</v>
      </c>
    </row>
    <row r="285" s="2" customFormat="1" ht="44.25" customHeight="1">
      <c r="A285" s="38"/>
      <c r="B285" s="39"/>
      <c r="C285" s="226" t="s">
        <v>1785</v>
      </c>
      <c r="D285" s="226" t="s">
        <v>197</v>
      </c>
      <c r="E285" s="227" t="s">
        <v>435</v>
      </c>
      <c r="F285" s="228" t="s">
        <v>436</v>
      </c>
      <c r="G285" s="229" t="s">
        <v>339</v>
      </c>
      <c r="H285" s="230">
        <v>10.199999999999999</v>
      </c>
      <c r="I285" s="231"/>
      <c r="J285" s="232">
        <f>ROUND(I285*H285,2)</f>
        <v>0</v>
      </c>
      <c r="K285" s="228" t="s">
        <v>306</v>
      </c>
      <c r="L285" s="44"/>
      <c r="M285" s="233" t="s">
        <v>1</v>
      </c>
      <c r="N285" s="234" t="s">
        <v>44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222</v>
      </c>
      <c r="AT285" s="237" t="s">
        <v>197</v>
      </c>
      <c r="AU285" s="237" t="s">
        <v>89</v>
      </c>
      <c r="AY285" s="17" t="s">
        <v>194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87</v>
      </c>
      <c r="BK285" s="238">
        <f>ROUND(I285*H285,2)</f>
        <v>0</v>
      </c>
      <c r="BL285" s="17" t="s">
        <v>222</v>
      </c>
      <c r="BM285" s="237" t="s">
        <v>2286</v>
      </c>
    </row>
    <row r="286" s="13" customFormat="1">
      <c r="A286" s="13"/>
      <c r="B286" s="244"/>
      <c r="C286" s="245"/>
      <c r="D286" s="239" t="s">
        <v>219</v>
      </c>
      <c r="E286" s="246" t="s">
        <v>1</v>
      </c>
      <c r="F286" s="247" t="s">
        <v>2287</v>
      </c>
      <c r="G286" s="245"/>
      <c r="H286" s="248">
        <v>10.199999999999999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219</v>
      </c>
      <c r="AU286" s="254" t="s">
        <v>89</v>
      </c>
      <c r="AV286" s="13" t="s">
        <v>89</v>
      </c>
      <c r="AW286" s="13" t="s">
        <v>36</v>
      </c>
      <c r="AX286" s="13" t="s">
        <v>87</v>
      </c>
      <c r="AY286" s="254" t="s">
        <v>194</v>
      </c>
    </row>
    <row r="287" s="12" customFormat="1" ht="22.8" customHeight="1">
      <c r="A287" s="12"/>
      <c r="B287" s="210"/>
      <c r="C287" s="211"/>
      <c r="D287" s="212" t="s">
        <v>78</v>
      </c>
      <c r="E287" s="224" t="s">
        <v>439</v>
      </c>
      <c r="F287" s="224" t="s">
        <v>440</v>
      </c>
      <c r="G287" s="211"/>
      <c r="H287" s="211"/>
      <c r="I287" s="214"/>
      <c r="J287" s="225">
        <f>BK287</f>
        <v>0</v>
      </c>
      <c r="K287" s="211"/>
      <c r="L287" s="216"/>
      <c r="M287" s="217"/>
      <c r="N287" s="218"/>
      <c r="O287" s="218"/>
      <c r="P287" s="219">
        <f>P288</f>
        <v>0</v>
      </c>
      <c r="Q287" s="218"/>
      <c r="R287" s="219">
        <f>R288</f>
        <v>0</v>
      </c>
      <c r="S287" s="218"/>
      <c r="T287" s="220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1" t="s">
        <v>87</v>
      </c>
      <c r="AT287" s="222" t="s">
        <v>78</v>
      </c>
      <c r="AU287" s="222" t="s">
        <v>87</v>
      </c>
      <c r="AY287" s="221" t="s">
        <v>194</v>
      </c>
      <c r="BK287" s="223">
        <f>BK288</f>
        <v>0</v>
      </c>
    </row>
    <row r="288" s="2" customFormat="1" ht="37.8" customHeight="1">
      <c r="A288" s="38"/>
      <c r="B288" s="39"/>
      <c r="C288" s="226" t="s">
        <v>1380</v>
      </c>
      <c r="D288" s="226" t="s">
        <v>197</v>
      </c>
      <c r="E288" s="227" t="s">
        <v>1995</v>
      </c>
      <c r="F288" s="228" t="s">
        <v>1996</v>
      </c>
      <c r="G288" s="229" t="s">
        <v>339</v>
      </c>
      <c r="H288" s="230">
        <v>290.79500000000002</v>
      </c>
      <c r="I288" s="231"/>
      <c r="J288" s="232">
        <f>ROUND(I288*H288,2)</f>
        <v>0</v>
      </c>
      <c r="K288" s="228" t="s">
        <v>306</v>
      </c>
      <c r="L288" s="44"/>
      <c r="M288" s="289" t="s">
        <v>1</v>
      </c>
      <c r="N288" s="290" t="s">
        <v>44</v>
      </c>
      <c r="O288" s="291"/>
      <c r="P288" s="292">
        <f>O288*H288</f>
        <v>0</v>
      </c>
      <c r="Q288" s="292">
        <v>0</v>
      </c>
      <c r="R288" s="292">
        <f>Q288*H288</f>
        <v>0</v>
      </c>
      <c r="S288" s="292">
        <v>0</v>
      </c>
      <c r="T288" s="29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222</v>
      </c>
      <c r="AT288" s="237" t="s">
        <v>197</v>
      </c>
      <c r="AU288" s="237" t="s">
        <v>89</v>
      </c>
      <c r="AY288" s="17" t="s">
        <v>194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87</v>
      </c>
      <c r="BK288" s="238">
        <f>ROUND(I288*H288,2)</f>
        <v>0</v>
      </c>
      <c r="BL288" s="17" t="s">
        <v>222</v>
      </c>
      <c r="BM288" s="237" t="s">
        <v>2288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UJ/WYDqqElFvqvpv0DoWi3hdjUlf+McxB4ygFJE5ZiIqMvmkKPn6pqktc83cNxh+2sbThakirmtqR2CzATyW7Q==" hashValue="/H00sHD1QRxt0avmTUq1ow8Us+goFqxwPOr9/Yyu0JmlMLUU710n6mfWF0PkuPT+K2YgB/OQV3DilXToKZXxWw==" algorithmName="SHA-512" password="CC35"/>
  <autoFilter ref="C126:K2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89</v>
      </c>
    </row>
    <row r="4" hidden="1" s="1" customFormat="1" ht="24.96" customHeight="1">
      <c r="B4" s="20"/>
      <c r="D4" s="148" t="s">
        <v>164</v>
      </c>
      <c r="L4" s="20"/>
      <c r="M4" s="14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0" t="s">
        <v>16</v>
      </c>
      <c r="L6" s="20"/>
    </row>
    <row r="7" hidden="1" s="1" customFormat="1" ht="16.5" customHeight="1">
      <c r="B7" s="20"/>
      <c r="E7" s="151" t="str">
        <f>'Rekapitulace stavby'!K6</f>
        <v>Vodovod a kanalizace ul. Rantířovská, Jihlava</v>
      </c>
      <c r="F7" s="150"/>
      <c r="G7" s="150"/>
      <c r="H7" s="150"/>
      <c r="L7" s="20"/>
    </row>
    <row r="8" hidden="1" s="1" customFormat="1" ht="12" customHeight="1">
      <c r="B8" s="20"/>
      <c r="D8" s="150" t="s">
        <v>165</v>
      </c>
      <c r="L8" s="20"/>
    </row>
    <row r="9" hidden="1" s="2" customFormat="1" ht="16.5" customHeight="1">
      <c r="A9" s="38"/>
      <c r="B9" s="44"/>
      <c r="C9" s="38"/>
      <c r="D9" s="38"/>
      <c r="E9" s="151" t="s">
        <v>1998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0" t="s">
        <v>548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2" t="s">
        <v>2289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0" t="s">
        <v>18</v>
      </c>
      <c r="E13" s="38"/>
      <c r="F13" s="141" t="s">
        <v>154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8. 11. 2023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ROUND((SUM(BE125:BE163)),  2)</f>
        <v>0</v>
      </c>
      <c r="G35" s="38"/>
      <c r="H35" s="38"/>
      <c r="I35" s="164">
        <v>0.20999999999999999</v>
      </c>
      <c r="J35" s="163">
        <f>ROUND(((SUM(BE125:BE163))*I35),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ROUND((SUM(BF125:BF163)),  2)</f>
        <v>0</v>
      </c>
      <c r="G36" s="38"/>
      <c r="H36" s="38"/>
      <c r="I36" s="164">
        <v>0.14999999999999999</v>
      </c>
      <c r="J36" s="163">
        <f>ROUND(((SUM(BF125:BF163))*I36),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ROUND((SUM(BG125:BG163)),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ROUND((SUM(BH125:BH163)),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ROUND((SUM(BI125:BI163)),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167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3" t="str">
        <f>E7</f>
        <v>Vodovod a kanalizace ul. Rantířovská,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1" customFormat="1" ht="12" customHeight="1">
      <c r="B86" s="21"/>
      <c r="C86" s="32" t="s">
        <v>165</v>
      </c>
      <c r="D86" s="22"/>
      <c r="E86" s="22"/>
      <c r="F86" s="22"/>
      <c r="G86" s="22"/>
      <c r="H86" s="22"/>
      <c r="I86" s="22"/>
      <c r="J86" s="22"/>
      <c r="K86" s="22"/>
      <c r="L86" s="20"/>
    </row>
    <row r="87" hidden="1" s="2" customFormat="1" ht="16.5" customHeight="1">
      <c r="A87" s="38"/>
      <c r="B87" s="39"/>
      <c r="C87" s="40"/>
      <c r="D87" s="40"/>
      <c r="E87" s="183" t="s">
        <v>1998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12" customHeight="1">
      <c r="A88" s="38"/>
      <c r="B88" s="39"/>
      <c r="C88" s="32" t="s">
        <v>548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6.5" customHeight="1">
      <c r="A89" s="38"/>
      <c r="B89" s="39"/>
      <c r="C89" s="40"/>
      <c r="D89" s="40"/>
      <c r="E89" s="76" t="str">
        <f>E11</f>
        <v>303.2.BD - Prodloužení přípojek kanalizace BD 24-26-28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Jihlava</v>
      </c>
      <c r="G91" s="40"/>
      <c r="H91" s="40"/>
      <c r="I91" s="32" t="s">
        <v>22</v>
      </c>
      <c r="J91" s="79" t="str">
        <f>IF(J14="","",J14)</f>
        <v>8. 11. 2023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Jihlava</v>
      </c>
      <c r="G93" s="40"/>
      <c r="H93" s="40"/>
      <c r="I93" s="32" t="s">
        <v>32</v>
      </c>
      <c r="J93" s="36" t="str">
        <f>E23</f>
        <v>PROfi Jihlava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PROfi Jihlava spol. s 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9.28" customHeight="1">
      <c r="A96" s="38"/>
      <c r="B96" s="39"/>
      <c r="C96" s="184" t="s">
        <v>168</v>
      </c>
      <c r="D96" s="185"/>
      <c r="E96" s="185"/>
      <c r="F96" s="185"/>
      <c r="G96" s="185"/>
      <c r="H96" s="185"/>
      <c r="I96" s="185"/>
      <c r="J96" s="186" t="s">
        <v>169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hidden="1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hidden="1" s="2" customFormat="1" ht="22.8" customHeight="1">
      <c r="A98" s="38"/>
      <c r="B98" s="39"/>
      <c r="C98" s="187" t="s">
        <v>170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171</v>
      </c>
    </row>
    <row r="99" hidden="1" s="9" customFormat="1" ht="24.96" customHeight="1">
      <c r="A99" s="9"/>
      <c r="B99" s="188"/>
      <c r="C99" s="189"/>
      <c r="D99" s="190" t="s">
        <v>294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4"/>
      <c r="C100" s="133"/>
      <c r="D100" s="195" t="s">
        <v>295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4"/>
      <c r="C101" s="133"/>
      <c r="D101" s="195" t="s">
        <v>446</v>
      </c>
      <c r="E101" s="196"/>
      <c r="F101" s="196"/>
      <c r="G101" s="196"/>
      <c r="H101" s="196"/>
      <c r="I101" s="196"/>
      <c r="J101" s="197">
        <f>J147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4"/>
      <c r="C102" s="133"/>
      <c r="D102" s="195" t="s">
        <v>447</v>
      </c>
      <c r="E102" s="196"/>
      <c r="F102" s="196"/>
      <c r="G102" s="196"/>
      <c r="H102" s="196"/>
      <c r="I102" s="196"/>
      <c r="J102" s="197">
        <f>J150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4"/>
      <c r="C103" s="133"/>
      <c r="D103" s="195" t="s">
        <v>299</v>
      </c>
      <c r="E103" s="196"/>
      <c r="F103" s="196"/>
      <c r="G103" s="196"/>
      <c r="H103" s="196"/>
      <c r="I103" s="196"/>
      <c r="J103" s="197">
        <f>J162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178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Vodovod a kanalizace ul. Rantířovská,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165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1998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548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303.2.BD - Prodloužení přípojek kanalizace BD 24-26-28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Jihlava</v>
      </c>
      <c r="G119" s="40"/>
      <c r="H119" s="40"/>
      <c r="I119" s="32" t="s">
        <v>22</v>
      </c>
      <c r="J119" s="79" t="str">
        <f>IF(J14="","",J14)</f>
        <v>8. 11. 2023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E17</f>
        <v>Statutární město Jihlava</v>
      </c>
      <c r="G121" s="40"/>
      <c r="H121" s="40"/>
      <c r="I121" s="32" t="s">
        <v>32</v>
      </c>
      <c r="J121" s="36" t="str">
        <f>E23</f>
        <v>PROfi Jihlava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PROfi Jihlava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179</v>
      </c>
      <c r="D124" s="202" t="s">
        <v>64</v>
      </c>
      <c r="E124" s="202" t="s">
        <v>60</v>
      </c>
      <c r="F124" s="202" t="s">
        <v>61</v>
      </c>
      <c r="G124" s="202" t="s">
        <v>180</v>
      </c>
      <c r="H124" s="202" t="s">
        <v>181</v>
      </c>
      <c r="I124" s="202" t="s">
        <v>182</v>
      </c>
      <c r="J124" s="202" t="s">
        <v>169</v>
      </c>
      <c r="K124" s="203" t="s">
        <v>183</v>
      </c>
      <c r="L124" s="204"/>
      <c r="M124" s="100" t="s">
        <v>1</v>
      </c>
      <c r="N124" s="101" t="s">
        <v>43</v>
      </c>
      <c r="O124" s="101" t="s">
        <v>184</v>
      </c>
      <c r="P124" s="101" t="s">
        <v>185</v>
      </c>
      <c r="Q124" s="101" t="s">
        <v>186</v>
      </c>
      <c r="R124" s="101" t="s">
        <v>187</v>
      </c>
      <c r="S124" s="101" t="s">
        <v>188</v>
      </c>
      <c r="T124" s="102" t="s">
        <v>189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190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21.844386000000004</v>
      </c>
      <c r="S125" s="104"/>
      <c r="T125" s="208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171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300</v>
      </c>
      <c r="F126" s="213" t="s">
        <v>301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P127+P147+P150+P162</f>
        <v>0</v>
      </c>
      <c r="Q126" s="218"/>
      <c r="R126" s="219">
        <f>R127+R147+R150+R162</f>
        <v>21.844386000000004</v>
      </c>
      <c r="S126" s="218"/>
      <c r="T126" s="220">
        <f>T127+T147+T150+T162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87</v>
      </c>
      <c r="AT126" s="222" t="s">
        <v>78</v>
      </c>
      <c r="AU126" s="222" t="s">
        <v>79</v>
      </c>
      <c r="AY126" s="221" t="s">
        <v>194</v>
      </c>
      <c r="BK126" s="223">
        <f>BK127+BK147+BK150+BK162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87</v>
      </c>
      <c r="F127" s="224" t="s">
        <v>302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SUM(P128:P146)</f>
        <v>0</v>
      </c>
      <c r="Q127" s="218"/>
      <c r="R127" s="219">
        <f>SUM(R128:R146)</f>
        <v>18.040320000000001</v>
      </c>
      <c r="S127" s="218"/>
      <c r="T127" s="220">
        <f>SUM(T128:T146)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87</v>
      </c>
      <c r="AT127" s="222" t="s">
        <v>78</v>
      </c>
      <c r="AU127" s="222" t="s">
        <v>87</v>
      </c>
      <c r="AY127" s="221" t="s">
        <v>194</v>
      </c>
      <c r="BK127" s="223">
        <f>SUM(BK128:BK146)</f>
        <v>0</v>
      </c>
    </row>
    <row r="128" s="2" customFormat="1" ht="49.05" customHeight="1">
      <c r="A128" s="38"/>
      <c r="B128" s="39"/>
      <c r="C128" s="226" t="s">
        <v>87</v>
      </c>
      <c r="D128" s="226" t="s">
        <v>197</v>
      </c>
      <c r="E128" s="227" t="s">
        <v>1604</v>
      </c>
      <c r="F128" s="228" t="s">
        <v>1605</v>
      </c>
      <c r="G128" s="229" t="s">
        <v>322</v>
      </c>
      <c r="H128" s="230">
        <v>21.600000000000001</v>
      </c>
      <c r="I128" s="231"/>
      <c r="J128" s="232">
        <f>ROUND(I128*H128,2)</f>
        <v>0</v>
      </c>
      <c r="K128" s="228" t="s">
        <v>306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222</v>
      </c>
      <c r="AT128" s="237" t="s">
        <v>197</v>
      </c>
      <c r="AU128" s="237" t="s">
        <v>89</v>
      </c>
      <c r="AY128" s="17" t="s">
        <v>194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87</v>
      </c>
      <c r="BK128" s="238">
        <f>ROUND(I128*H128,2)</f>
        <v>0</v>
      </c>
      <c r="BL128" s="17" t="s">
        <v>222</v>
      </c>
      <c r="BM128" s="237" t="s">
        <v>2290</v>
      </c>
    </row>
    <row r="129" s="13" customFormat="1">
      <c r="A129" s="13"/>
      <c r="B129" s="244"/>
      <c r="C129" s="245"/>
      <c r="D129" s="239" t="s">
        <v>219</v>
      </c>
      <c r="E129" s="246" t="s">
        <v>1</v>
      </c>
      <c r="F129" s="247" t="s">
        <v>2291</v>
      </c>
      <c r="G129" s="245"/>
      <c r="H129" s="248">
        <v>21.600000000000001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219</v>
      </c>
      <c r="AU129" s="254" t="s">
        <v>89</v>
      </c>
      <c r="AV129" s="13" t="s">
        <v>89</v>
      </c>
      <c r="AW129" s="13" t="s">
        <v>36</v>
      </c>
      <c r="AX129" s="13" t="s">
        <v>87</v>
      </c>
      <c r="AY129" s="254" t="s">
        <v>194</v>
      </c>
    </row>
    <row r="130" s="2" customFormat="1" ht="37.8" customHeight="1">
      <c r="A130" s="38"/>
      <c r="B130" s="39"/>
      <c r="C130" s="226" t="s">
        <v>89</v>
      </c>
      <c r="D130" s="226" t="s">
        <v>197</v>
      </c>
      <c r="E130" s="227" t="s">
        <v>742</v>
      </c>
      <c r="F130" s="228" t="s">
        <v>743</v>
      </c>
      <c r="G130" s="229" t="s">
        <v>305</v>
      </c>
      <c r="H130" s="230">
        <v>48</v>
      </c>
      <c r="I130" s="231"/>
      <c r="J130" s="232">
        <f>ROUND(I130*H130,2)</f>
        <v>0</v>
      </c>
      <c r="K130" s="228" t="s">
        <v>306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0.00084000000000000003</v>
      </c>
      <c r="R130" s="235">
        <f>Q130*H130</f>
        <v>0.040320000000000002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222</v>
      </c>
      <c r="AT130" s="237" t="s">
        <v>197</v>
      </c>
      <c r="AU130" s="237" t="s">
        <v>89</v>
      </c>
      <c r="AY130" s="17" t="s">
        <v>194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87</v>
      </c>
      <c r="BK130" s="238">
        <f>ROUND(I130*H130,2)</f>
        <v>0</v>
      </c>
      <c r="BL130" s="17" t="s">
        <v>222</v>
      </c>
      <c r="BM130" s="237" t="s">
        <v>2292</v>
      </c>
    </row>
    <row r="131" s="13" customFormat="1">
      <c r="A131" s="13"/>
      <c r="B131" s="244"/>
      <c r="C131" s="245"/>
      <c r="D131" s="239" t="s">
        <v>219</v>
      </c>
      <c r="E131" s="246" t="s">
        <v>1</v>
      </c>
      <c r="F131" s="247" t="s">
        <v>2293</v>
      </c>
      <c r="G131" s="245"/>
      <c r="H131" s="248">
        <v>48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219</v>
      </c>
      <c r="AU131" s="254" t="s">
        <v>89</v>
      </c>
      <c r="AV131" s="13" t="s">
        <v>89</v>
      </c>
      <c r="AW131" s="13" t="s">
        <v>36</v>
      </c>
      <c r="AX131" s="13" t="s">
        <v>87</v>
      </c>
      <c r="AY131" s="254" t="s">
        <v>194</v>
      </c>
    </row>
    <row r="132" s="2" customFormat="1" ht="44.25" customHeight="1">
      <c r="A132" s="38"/>
      <c r="B132" s="39"/>
      <c r="C132" s="226" t="s">
        <v>210</v>
      </c>
      <c r="D132" s="226" t="s">
        <v>197</v>
      </c>
      <c r="E132" s="227" t="s">
        <v>746</v>
      </c>
      <c r="F132" s="228" t="s">
        <v>747</v>
      </c>
      <c r="G132" s="229" t="s">
        <v>305</v>
      </c>
      <c r="H132" s="230">
        <v>48</v>
      </c>
      <c r="I132" s="231"/>
      <c r="J132" s="232">
        <f>ROUND(I132*H132,2)</f>
        <v>0</v>
      </c>
      <c r="K132" s="228" t="s">
        <v>306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222</v>
      </c>
      <c r="AT132" s="237" t="s">
        <v>197</v>
      </c>
      <c r="AU132" s="237" t="s">
        <v>89</v>
      </c>
      <c r="AY132" s="17" t="s">
        <v>194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87</v>
      </c>
      <c r="BK132" s="238">
        <f>ROUND(I132*H132,2)</f>
        <v>0</v>
      </c>
      <c r="BL132" s="17" t="s">
        <v>222</v>
      </c>
      <c r="BM132" s="237" t="s">
        <v>2294</v>
      </c>
    </row>
    <row r="133" s="13" customFormat="1">
      <c r="A133" s="13"/>
      <c r="B133" s="244"/>
      <c r="C133" s="245"/>
      <c r="D133" s="239" t="s">
        <v>219</v>
      </c>
      <c r="E133" s="246" t="s">
        <v>1</v>
      </c>
      <c r="F133" s="247" t="s">
        <v>2293</v>
      </c>
      <c r="G133" s="245"/>
      <c r="H133" s="248">
        <v>48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219</v>
      </c>
      <c r="AU133" s="254" t="s">
        <v>89</v>
      </c>
      <c r="AV133" s="13" t="s">
        <v>89</v>
      </c>
      <c r="AW133" s="13" t="s">
        <v>36</v>
      </c>
      <c r="AX133" s="13" t="s">
        <v>87</v>
      </c>
      <c r="AY133" s="254" t="s">
        <v>194</v>
      </c>
    </row>
    <row r="134" s="2" customFormat="1" ht="62.7" customHeight="1">
      <c r="A134" s="38"/>
      <c r="B134" s="39"/>
      <c r="C134" s="226" t="s">
        <v>222</v>
      </c>
      <c r="D134" s="226" t="s">
        <v>197</v>
      </c>
      <c r="E134" s="227" t="s">
        <v>854</v>
      </c>
      <c r="F134" s="228" t="s">
        <v>855</v>
      </c>
      <c r="G134" s="229" t="s">
        <v>322</v>
      </c>
      <c r="H134" s="230">
        <v>10.800000000000001</v>
      </c>
      <c r="I134" s="231"/>
      <c r="J134" s="232">
        <f>ROUND(I134*H134,2)</f>
        <v>0</v>
      </c>
      <c r="K134" s="228" t="s">
        <v>306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222</v>
      </c>
      <c r="AT134" s="237" t="s">
        <v>197</v>
      </c>
      <c r="AU134" s="237" t="s">
        <v>89</v>
      </c>
      <c r="AY134" s="17" t="s">
        <v>194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87</v>
      </c>
      <c r="BK134" s="238">
        <f>ROUND(I134*H134,2)</f>
        <v>0</v>
      </c>
      <c r="BL134" s="17" t="s">
        <v>222</v>
      </c>
      <c r="BM134" s="237" t="s">
        <v>2295</v>
      </c>
    </row>
    <row r="135" s="2" customFormat="1">
      <c r="A135" s="38"/>
      <c r="B135" s="39"/>
      <c r="C135" s="40"/>
      <c r="D135" s="239" t="s">
        <v>204</v>
      </c>
      <c r="E135" s="40"/>
      <c r="F135" s="240" t="s">
        <v>752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204</v>
      </c>
      <c r="AU135" s="17" t="s">
        <v>89</v>
      </c>
    </row>
    <row r="136" s="13" customFormat="1">
      <c r="A136" s="13"/>
      <c r="B136" s="244"/>
      <c r="C136" s="245"/>
      <c r="D136" s="239" t="s">
        <v>219</v>
      </c>
      <c r="E136" s="246" t="s">
        <v>1</v>
      </c>
      <c r="F136" s="247" t="s">
        <v>2296</v>
      </c>
      <c r="G136" s="245"/>
      <c r="H136" s="248">
        <v>10.800000000000001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219</v>
      </c>
      <c r="AU136" s="254" t="s">
        <v>89</v>
      </c>
      <c r="AV136" s="13" t="s">
        <v>89</v>
      </c>
      <c r="AW136" s="13" t="s">
        <v>36</v>
      </c>
      <c r="AX136" s="13" t="s">
        <v>87</v>
      </c>
      <c r="AY136" s="254" t="s">
        <v>194</v>
      </c>
    </row>
    <row r="137" s="2" customFormat="1" ht="44.25" customHeight="1">
      <c r="A137" s="38"/>
      <c r="B137" s="39"/>
      <c r="C137" s="226" t="s">
        <v>193</v>
      </c>
      <c r="D137" s="226" t="s">
        <v>197</v>
      </c>
      <c r="E137" s="227" t="s">
        <v>337</v>
      </c>
      <c r="F137" s="228" t="s">
        <v>338</v>
      </c>
      <c r="G137" s="229" t="s">
        <v>339</v>
      </c>
      <c r="H137" s="230">
        <v>19.440000000000001</v>
      </c>
      <c r="I137" s="231"/>
      <c r="J137" s="232">
        <f>ROUND(I137*H137,2)</f>
        <v>0</v>
      </c>
      <c r="K137" s="228" t="s">
        <v>306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222</v>
      </c>
      <c r="AT137" s="237" t="s">
        <v>197</v>
      </c>
      <c r="AU137" s="237" t="s">
        <v>89</v>
      </c>
      <c r="AY137" s="17" t="s">
        <v>194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87</v>
      </c>
      <c r="BK137" s="238">
        <f>ROUND(I137*H137,2)</f>
        <v>0</v>
      </c>
      <c r="BL137" s="17" t="s">
        <v>222</v>
      </c>
      <c r="BM137" s="237" t="s">
        <v>2297</v>
      </c>
    </row>
    <row r="138" s="13" customFormat="1">
      <c r="A138" s="13"/>
      <c r="B138" s="244"/>
      <c r="C138" s="245"/>
      <c r="D138" s="239" t="s">
        <v>219</v>
      </c>
      <c r="E138" s="246" t="s">
        <v>1</v>
      </c>
      <c r="F138" s="247" t="s">
        <v>2298</v>
      </c>
      <c r="G138" s="245"/>
      <c r="H138" s="248">
        <v>19.440000000000001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219</v>
      </c>
      <c r="AU138" s="254" t="s">
        <v>89</v>
      </c>
      <c r="AV138" s="13" t="s">
        <v>89</v>
      </c>
      <c r="AW138" s="13" t="s">
        <v>36</v>
      </c>
      <c r="AX138" s="13" t="s">
        <v>87</v>
      </c>
      <c r="AY138" s="254" t="s">
        <v>194</v>
      </c>
    </row>
    <row r="139" s="2" customFormat="1" ht="37.8" customHeight="1">
      <c r="A139" s="38"/>
      <c r="B139" s="39"/>
      <c r="C139" s="226" t="s">
        <v>233</v>
      </c>
      <c r="D139" s="226" t="s">
        <v>197</v>
      </c>
      <c r="E139" s="227" t="s">
        <v>342</v>
      </c>
      <c r="F139" s="228" t="s">
        <v>343</v>
      </c>
      <c r="G139" s="229" t="s">
        <v>322</v>
      </c>
      <c r="H139" s="230">
        <v>10.800000000000001</v>
      </c>
      <c r="I139" s="231"/>
      <c r="J139" s="232">
        <f>ROUND(I139*H139,2)</f>
        <v>0</v>
      </c>
      <c r="K139" s="228" t="s">
        <v>306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222</v>
      </c>
      <c r="AT139" s="237" t="s">
        <v>197</v>
      </c>
      <c r="AU139" s="237" t="s">
        <v>89</v>
      </c>
      <c r="AY139" s="17" t="s">
        <v>194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87</v>
      </c>
      <c r="BK139" s="238">
        <f>ROUND(I139*H139,2)</f>
        <v>0</v>
      </c>
      <c r="BL139" s="17" t="s">
        <v>222</v>
      </c>
      <c r="BM139" s="237" t="s">
        <v>2299</v>
      </c>
    </row>
    <row r="140" s="13" customFormat="1">
      <c r="A140" s="13"/>
      <c r="B140" s="244"/>
      <c r="C140" s="245"/>
      <c r="D140" s="239" t="s">
        <v>219</v>
      </c>
      <c r="E140" s="246" t="s">
        <v>1</v>
      </c>
      <c r="F140" s="247" t="s">
        <v>2300</v>
      </c>
      <c r="G140" s="245"/>
      <c r="H140" s="248">
        <v>10.800000000000001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219</v>
      </c>
      <c r="AU140" s="254" t="s">
        <v>89</v>
      </c>
      <c r="AV140" s="13" t="s">
        <v>89</v>
      </c>
      <c r="AW140" s="13" t="s">
        <v>36</v>
      </c>
      <c r="AX140" s="13" t="s">
        <v>87</v>
      </c>
      <c r="AY140" s="254" t="s">
        <v>194</v>
      </c>
    </row>
    <row r="141" s="2" customFormat="1" ht="44.25" customHeight="1">
      <c r="A141" s="38"/>
      <c r="B141" s="39"/>
      <c r="C141" s="226" t="s">
        <v>238</v>
      </c>
      <c r="D141" s="226" t="s">
        <v>197</v>
      </c>
      <c r="E141" s="227" t="s">
        <v>470</v>
      </c>
      <c r="F141" s="228" t="s">
        <v>471</v>
      </c>
      <c r="G141" s="229" t="s">
        <v>322</v>
      </c>
      <c r="H141" s="230">
        <v>10.800000000000001</v>
      </c>
      <c r="I141" s="231"/>
      <c r="J141" s="232">
        <f>ROUND(I141*H141,2)</f>
        <v>0</v>
      </c>
      <c r="K141" s="228" t="s">
        <v>306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222</v>
      </c>
      <c r="AT141" s="237" t="s">
        <v>197</v>
      </c>
      <c r="AU141" s="237" t="s">
        <v>89</v>
      </c>
      <c r="AY141" s="17" t="s">
        <v>194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87</v>
      </c>
      <c r="BK141" s="238">
        <f>ROUND(I141*H141,2)</f>
        <v>0</v>
      </c>
      <c r="BL141" s="17" t="s">
        <v>222</v>
      </c>
      <c r="BM141" s="237" t="s">
        <v>2301</v>
      </c>
    </row>
    <row r="142" s="13" customFormat="1">
      <c r="A142" s="13"/>
      <c r="B142" s="244"/>
      <c r="C142" s="245"/>
      <c r="D142" s="239" t="s">
        <v>219</v>
      </c>
      <c r="E142" s="246" t="s">
        <v>1</v>
      </c>
      <c r="F142" s="247" t="s">
        <v>2302</v>
      </c>
      <c r="G142" s="245"/>
      <c r="H142" s="248">
        <v>10.800000000000001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219</v>
      </c>
      <c r="AU142" s="254" t="s">
        <v>89</v>
      </c>
      <c r="AV142" s="13" t="s">
        <v>89</v>
      </c>
      <c r="AW142" s="13" t="s">
        <v>36</v>
      </c>
      <c r="AX142" s="13" t="s">
        <v>87</v>
      </c>
      <c r="AY142" s="254" t="s">
        <v>194</v>
      </c>
    </row>
    <row r="143" s="2" customFormat="1" ht="66.75" customHeight="1">
      <c r="A143" s="38"/>
      <c r="B143" s="39"/>
      <c r="C143" s="226" t="s">
        <v>245</v>
      </c>
      <c r="D143" s="226" t="s">
        <v>197</v>
      </c>
      <c r="E143" s="227" t="s">
        <v>474</v>
      </c>
      <c r="F143" s="228" t="s">
        <v>475</v>
      </c>
      <c r="G143" s="229" t="s">
        <v>322</v>
      </c>
      <c r="H143" s="230">
        <v>9</v>
      </c>
      <c r="I143" s="231"/>
      <c r="J143" s="232">
        <f>ROUND(I143*H143,2)</f>
        <v>0</v>
      </c>
      <c r="K143" s="228" t="s">
        <v>306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222</v>
      </c>
      <c r="AT143" s="237" t="s">
        <v>197</v>
      </c>
      <c r="AU143" s="237" t="s">
        <v>89</v>
      </c>
      <c r="AY143" s="17" t="s">
        <v>194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87</v>
      </c>
      <c r="BK143" s="238">
        <f>ROUND(I143*H143,2)</f>
        <v>0</v>
      </c>
      <c r="BL143" s="17" t="s">
        <v>222</v>
      </c>
      <c r="BM143" s="237" t="s">
        <v>2303</v>
      </c>
    </row>
    <row r="144" s="13" customFormat="1">
      <c r="A144" s="13"/>
      <c r="B144" s="244"/>
      <c r="C144" s="245"/>
      <c r="D144" s="239" t="s">
        <v>219</v>
      </c>
      <c r="E144" s="246" t="s">
        <v>1</v>
      </c>
      <c r="F144" s="247" t="s">
        <v>2304</v>
      </c>
      <c r="G144" s="245"/>
      <c r="H144" s="248">
        <v>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219</v>
      </c>
      <c r="AU144" s="254" t="s">
        <v>89</v>
      </c>
      <c r="AV144" s="13" t="s">
        <v>89</v>
      </c>
      <c r="AW144" s="13" t="s">
        <v>36</v>
      </c>
      <c r="AX144" s="13" t="s">
        <v>87</v>
      </c>
      <c r="AY144" s="254" t="s">
        <v>194</v>
      </c>
    </row>
    <row r="145" s="2" customFormat="1" ht="16.5" customHeight="1">
      <c r="A145" s="38"/>
      <c r="B145" s="39"/>
      <c r="C145" s="279" t="s">
        <v>250</v>
      </c>
      <c r="D145" s="279" t="s">
        <v>353</v>
      </c>
      <c r="E145" s="280" t="s">
        <v>478</v>
      </c>
      <c r="F145" s="281" t="s">
        <v>479</v>
      </c>
      <c r="G145" s="282" t="s">
        <v>339</v>
      </c>
      <c r="H145" s="283">
        <v>18</v>
      </c>
      <c r="I145" s="284"/>
      <c r="J145" s="285">
        <f>ROUND(I145*H145,2)</f>
        <v>0</v>
      </c>
      <c r="K145" s="281" t="s">
        <v>306</v>
      </c>
      <c r="L145" s="286"/>
      <c r="M145" s="287" t="s">
        <v>1</v>
      </c>
      <c r="N145" s="288" t="s">
        <v>44</v>
      </c>
      <c r="O145" s="91"/>
      <c r="P145" s="235">
        <f>O145*H145</f>
        <v>0</v>
      </c>
      <c r="Q145" s="235">
        <v>1</v>
      </c>
      <c r="R145" s="235">
        <f>Q145*H145</f>
        <v>18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245</v>
      </c>
      <c r="AT145" s="237" t="s">
        <v>353</v>
      </c>
      <c r="AU145" s="237" t="s">
        <v>89</v>
      </c>
      <c r="AY145" s="17" t="s">
        <v>194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87</v>
      </c>
      <c r="BK145" s="238">
        <f>ROUND(I145*H145,2)</f>
        <v>0</v>
      </c>
      <c r="BL145" s="17" t="s">
        <v>222</v>
      </c>
      <c r="BM145" s="237" t="s">
        <v>2305</v>
      </c>
    </row>
    <row r="146" s="13" customFormat="1">
      <c r="A146" s="13"/>
      <c r="B146" s="244"/>
      <c r="C146" s="245"/>
      <c r="D146" s="239" t="s">
        <v>219</v>
      </c>
      <c r="E146" s="245"/>
      <c r="F146" s="247" t="s">
        <v>2306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219</v>
      </c>
      <c r="AU146" s="254" t="s">
        <v>89</v>
      </c>
      <c r="AV146" s="13" t="s">
        <v>89</v>
      </c>
      <c r="AW146" s="13" t="s">
        <v>4</v>
      </c>
      <c r="AX146" s="13" t="s">
        <v>87</v>
      </c>
      <c r="AY146" s="254" t="s">
        <v>194</v>
      </c>
    </row>
    <row r="147" s="12" customFormat="1" ht="22.8" customHeight="1">
      <c r="A147" s="12"/>
      <c r="B147" s="210"/>
      <c r="C147" s="211"/>
      <c r="D147" s="212" t="s">
        <v>78</v>
      </c>
      <c r="E147" s="224" t="s">
        <v>222</v>
      </c>
      <c r="F147" s="224" t="s">
        <v>489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SUM(P148:P149)</f>
        <v>0</v>
      </c>
      <c r="Q147" s="218"/>
      <c r="R147" s="219">
        <f>SUM(R148:R149)</f>
        <v>3.4033860000000002</v>
      </c>
      <c r="S147" s="218"/>
      <c r="T147" s="22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87</v>
      </c>
      <c r="AT147" s="222" t="s">
        <v>78</v>
      </c>
      <c r="AU147" s="222" t="s">
        <v>87</v>
      </c>
      <c r="AY147" s="221" t="s">
        <v>194</v>
      </c>
      <c r="BK147" s="223">
        <f>SUM(BK148:BK149)</f>
        <v>0</v>
      </c>
    </row>
    <row r="148" s="2" customFormat="1" ht="33" customHeight="1">
      <c r="A148" s="38"/>
      <c r="B148" s="39"/>
      <c r="C148" s="226" t="s">
        <v>261</v>
      </c>
      <c r="D148" s="226" t="s">
        <v>197</v>
      </c>
      <c r="E148" s="227" t="s">
        <v>763</v>
      </c>
      <c r="F148" s="228" t="s">
        <v>764</v>
      </c>
      <c r="G148" s="229" t="s">
        <v>322</v>
      </c>
      <c r="H148" s="230">
        <v>1.8</v>
      </c>
      <c r="I148" s="231"/>
      <c r="J148" s="232">
        <f>ROUND(I148*H148,2)</f>
        <v>0</v>
      </c>
      <c r="K148" s="228" t="s">
        <v>306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1.8907700000000001</v>
      </c>
      <c r="R148" s="235">
        <f>Q148*H148</f>
        <v>3.4033860000000002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222</v>
      </c>
      <c r="AT148" s="237" t="s">
        <v>197</v>
      </c>
      <c r="AU148" s="237" t="s">
        <v>89</v>
      </c>
      <c r="AY148" s="17" t="s">
        <v>194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87</v>
      </c>
      <c r="BK148" s="238">
        <f>ROUND(I148*H148,2)</f>
        <v>0</v>
      </c>
      <c r="BL148" s="17" t="s">
        <v>222</v>
      </c>
      <c r="BM148" s="237" t="s">
        <v>2307</v>
      </c>
    </row>
    <row r="149" s="13" customFormat="1">
      <c r="A149" s="13"/>
      <c r="B149" s="244"/>
      <c r="C149" s="245"/>
      <c r="D149" s="239" t="s">
        <v>219</v>
      </c>
      <c r="E149" s="246" t="s">
        <v>1</v>
      </c>
      <c r="F149" s="247" t="s">
        <v>2308</v>
      </c>
      <c r="G149" s="245"/>
      <c r="H149" s="248">
        <v>1.8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219</v>
      </c>
      <c r="AU149" s="254" t="s">
        <v>89</v>
      </c>
      <c r="AV149" s="13" t="s">
        <v>89</v>
      </c>
      <c r="AW149" s="13" t="s">
        <v>36</v>
      </c>
      <c r="AX149" s="13" t="s">
        <v>87</v>
      </c>
      <c r="AY149" s="254" t="s">
        <v>194</v>
      </c>
    </row>
    <row r="150" s="12" customFormat="1" ht="22.8" customHeight="1">
      <c r="A150" s="12"/>
      <c r="B150" s="210"/>
      <c r="C150" s="211"/>
      <c r="D150" s="212" t="s">
        <v>78</v>
      </c>
      <c r="E150" s="224" t="s">
        <v>245</v>
      </c>
      <c r="F150" s="224" t="s">
        <v>501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SUM(P151:P161)</f>
        <v>0</v>
      </c>
      <c r="Q150" s="218"/>
      <c r="R150" s="219">
        <f>SUM(R151:R161)</f>
        <v>0.40068000000000004</v>
      </c>
      <c r="S150" s="218"/>
      <c r="T150" s="22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87</v>
      </c>
      <c r="AT150" s="222" t="s">
        <v>78</v>
      </c>
      <c r="AU150" s="222" t="s">
        <v>87</v>
      </c>
      <c r="AY150" s="221" t="s">
        <v>194</v>
      </c>
      <c r="BK150" s="223">
        <f>SUM(BK151:BK161)</f>
        <v>0</v>
      </c>
    </row>
    <row r="151" s="2" customFormat="1" ht="33" customHeight="1">
      <c r="A151" s="38"/>
      <c r="B151" s="39"/>
      <c r="C151" s="226" t="s">
        <v>268</v>
      </c>
      <c r="D151" s="226" t="s">
        <v>197</v>
      </c>
      <c r="E151" s="227" t="s">
        <v>2309</v>
      </c>
      <c r="F151" s="228" t="s">
        <v>2310</v>
      </c>
      <c r="G151" s="229" t="s">
        <v>315</v>
      </c>
      <c r="H151" s="230">
        <v>20</v>
      </c>
      <c r="I151" s="231"/>
      <c r="J151" s="232">
        <f>ROUND(I151*H151,2)</f>
        <v>0</v>
      </c>
      <c r="K151" s="228" t="s">
        <v>306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2.0000000000000002E-05</v>
      </c>
      <c r="R151" s="235">
        <f>Q151*H151</f>
        <v>0.00040000000000000002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222</v>
      </c>
      <c r="AT151" s="237" t="s">
        <v>197</v>
      </c>
      <c r="AU151" s="237" t="s">
        <v>89</v>
      </c>
      <c r="AY151" s="17" t="s">
        <v>194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87</v>
      </c>
      <c r="BK151" s="238">
        <f>ROUND(I151*H151,2)</f>
        <v>0</v>
      </c>
      <c r="BL151" s="17" t="s">
        <v>222</v>
      </c>
      <c r="BM151" s="237" t="s">
        <v>2311</v>
      </c>
    </row>
    <row r="152" s="13" customFormat="1">
      <c r="A152" s="13"/>
      <c r="B152" s="244"/>
      <c r="C152" s="245"/>
      <c r="D152" s="239" t="s">
        <v>219</v>
      </c>
      <c r="E152" s="246" t="s">
        <v>1</v>
      </c>
      <c r="F152" s="247" t="s">
        <v>2312</v>
      </c>
      <c r="G152" s="245"/>
      <c r="H152" s="248">
        <v>20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219</v>
      </c>
      <c r="AU152" s="254" t="s">
        <v>89</v>
      </c>
      <c r="AV152" s="13" t="s">
        <v>89</v>
      </c>
      <c r="AW152" s="13" t="s">
        <v>36</v>
      </c>
      <c r="AX152" s="13" t="s">
        <v>87</v>
      </c>
      <c r="AY152" s="254" t="s">
        <v>194</v>
      </c>
    </row>
    <row r="153" s="2" customFormat="1" ht="21.75" customHeight="1">
      <c r="A153" s="38"/>
      <c r="B153" s="39"/>
      <c r="C153" s="279" t="s">
        <v>274</v>
      </c>
      <c r="D153" s="279" t="s">
        <v>353</v>
      </c>
      <c r="E153" s="280" t="s">
        <v>2313</v>
      </c>
      <c r="F153" s="281" t="s">
        <v>2314</v>
      </c>
      <c r="G153" s="282" t="s">
        <v>315</v>
      </c>
      <c r="H153" s="283">
        <v>20</v>
      </c>
      <c r="I153" s="284"/>
      <c r="J153" s="285">
        <f>ROUND(I153*H153,2)</f>
        <v>0</v>
      </c>
      <c r="K153" s="281" t="s">
        <v>306</v>
      </c>
      <c r="L153" s="286"/>
      <c r="M153" s="287" t="s">
        <v>1</v>
      </c>
      <c r="N153" s="288" t="s">
        <v>44</v>
      </c>
      <c r="O153" s="91"/>
      <c r="P153" s="235">
        <f>O153*H153</f>
        <v>0</v>
      </c>
      <c r="Q153" s="235">
        <v>0.0073299999999999997</v>
      </c>
      <c r="R153" s="235">
        <f>Q153*H153</f>
        <v>0.14660000000000001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245</v>
      </c>
      <c r="AT153" s="237" t="s">
        <v>353</v>
      </c>
      <c r="AU153" s="237" t="s">
        <v>89</v>
      </c>
      <c r="AY153" s="17" t="s">
        <v>194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87</v>
      </c>
      <c r="BK153" s="238">
        <f>ROUND(I153*H153,2)</f>
        <v>0</v>
      </c>
      <c r="BL153" s="17" t="s">
        <v>222</v>
      </c>
      <c r="BM153" s="237" t="s">
        <v>2315</v>
      </c>
    </row>
    <row r="154" s="2" customFormat="1" ht="37.8" customHeight="1">
      <c r="A154" s="38"/>
      <c r="B154" s="39"/>
      <c r="C154" s="226" t="s">
        <v>215</v>
      </c>
      <c r="D154" s="226" t="s">
        <v>197</v>
      </c>
      <c r="E154" s="227" t="s">
        <v>2316</v>
      </c>
      <c r="F154" s="228" t="s">
        <v>2317</v>
      </c>
      <c r="G154" s="229" t="s">
        <v>364</v>
      </c>
      <c r="H154" s="230">
        <v>3</v>
      </c>
      <c r="I154" s="231"/>
      <c r="J154" s="232">
        <f>ROUND(I154*H154,2)</f>
        <v>0</v>
      </c>
      <c r="K154" s="228" t="s">
        <v>306</v>
      </c>
      <c r="L154" s="44"/>
      <c r="M154" s="233" t="s">
        <v>1</v>
      </c>
      <c r="N154" s="234" t="s">
        <v>44</v>
      </c>
      <c r="O154" s="91"/>
      <c r="P154" s="235">
        <f>O154*H154</f>
        <v>0</v>
      </c>
      <c r="Q154" s="235">
        <v>0.049070000000000003</v>
      </c>
      <c r="R154" s="235">
        <f>Q154*H154</f>
        <v>0.14721000000000001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222</v>
      </c>
      <c r="AT154" s="237" t="s">
        <v>197</v>
      </c>
      <c r="AU154" s="237" t="s">
        <v>89</v>
      </c>
      <c r="AY154" s="17" t="s">
        <v>194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87</v>
      </c>
      <c r="BK154" s="238">
        <f>ROUND(I154*H154,2)</f>
        <v>0</v>
      </c>
      <c r="BL154" s="17" t="s">
        <v>222</v>
      </c>
      <c r="BM154" s="237" t="s">
        <v>2318</v>
      </c>
    </row>
    <row r="155" s="13" customFormat="1">
      <c r="A155" s="13"/>
      <c r="B155" s="244"/>
      <c r="C155" s="245"/>
      <c r="D155" s="239" t="s">
        <v>219</v>
      </c>
      <c r="E155" s="246" t="s">
        <v>1</v>
      </c>
      <c r="F155" s="247" t="s">
        <v>210</v>
      </c>
      <c r="G155" s="245"/>
      <c r="H155" s="248">
        <v>3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219</v>
      </c>
      <c r="AU155" s="254" t="s">
        <v>89</v>
      </c>
      <c r="AV155" s="13" t="s">
        <v>89</v>
      </c>
      <c r="AW155" s="13" t="s">
        <v>36</v>
      </c>
      <c r="AX155" s="13" t="s">
        <v>87</v>
      </c>
      <c r="AY155" s="254" t="s">
        <v>194</v>
      </c>
    </row>
    <row r="156" s="2" customFormat="1" ht="37.8" customHeight="1">
      <c r="A156" s="38"/>
      <c r="B156" s="39"/>
      <c r="C156" s="226" t="s">
        <v>278</v>
      </c>
      <c r="D156" s="226" t="s">
        <v>197</v>
      </c>
      <c r="E156" s="227" t="s">
        <v>2319</v>
      </c>
      <c r="F156" s="228" t="s">
        <v>2320</v>
      </c>
      <c r="G156" s="229" t="s">
        <v>364</v>
      </c>
      <c r="H156" s="230">
        <v>3</v>
      </c>
      <c r="I156" s="231"/>
      <c r="J156" s="232">
        <f>ROUND(I156*H156,2)</f>
        <v>0</v>
      </c>
      <c r="K156" s="228" t="s">
        <v>306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0.0061999999999999998</v>
      </c>
      <c r="R156" s="235">
        <f>Q156*H156</f>
        <v>0.018599999999999998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222</v>
      </c>
      <c r="AT156" s="237" t="s">
        <v>197</v>
      </c>
      <c r="AU156" s="237" t="s">
        <v>89</v>
      </c>
      <c r="AY156" s="17" t="s">
        <v>194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87</v>
      </c>
      <c r="BK156" s="238">
        <f>ROUND(I156*H156,2)</f>
        <v>0</v>
      </c>
      <c r="BL156" s="17" t="s">
        <v>222</v>
      </c>
      <c r="BM156" s="237" t="s">
        <v>2321</v>
      </c>
    </row>
    <row r="157" s="13" customFormat="1">
      <c r="A157" s="13"/>
      <c r="B157" s="244"/>
      <c r="C157" s="245"/>
      <c r="D157" s="239" t="s">
        <v>219</v>
      </c>
      <c r="E157" s="246" t="s">
        <v>1</v>
      </c>
      <c r="F157" s="247" t="s">
        <v>210</v>
      </c>
      <c r="G157" s="245"/>
      <c r="H157" s="248">
        <v>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219</v>
      </c>
      <c r="AU157" s="254" t="s">
        <v>89</v>
      </c>
      <c r="AV157" s="13" t="s">
        <v>89</v>
      </c>
      <c r="AW157" s="13" t="s">
        <v>36</v>
      </c>
      <c r="AX157" s="13" t="s">
        <v>87</v>
      </c>
      <c r="AY157" s="254" t="s">
        <v>194</v>
      </c>
    </row>
    <row r="158" s="2" customFormat="1" ht="44.25" customHeight="1">
      <c r="A158" s="38"/>
      <c r="B158" s="39"/>
      <c r="C158" s="226" t="s">
        <v>8</v>
      </c>
      <c r="D158" s="226" t="s">
        <v>197</v>
      </c>
      <c r="E158" s="227" t="s">
        <v>2322</v>
      </c>
      <c r="F158" s="228" t="s">
        <v>2323</v>
      </c>
      <c r="G158" s="229" t="s">
        <v>364</v>
      </c>
      <c r="H158" s="230">
        <v>3</v>
      </c>
      <c r="I158" s="231"/>
      <c r="J158" s="232">
        <f>ROUND(I158*H158,2)</f>
        <v>0</v>
      </c>
      <c r="K158" s="228" t="s">
        <v>306</v>
      </c>
      <c r="L158" s="44"/>
      <c r="M158" s="233" t="s">
        <v>1</v>
      </c>
      <c r="N158" s="234" t="s">
        <v>44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222</v>
      </c>
      <c r="AT158" s="237" t="s">
        <v>197</v>
      </c>
      <c r="AU158" s="237" t="s">
        <v>89</v>
      </c>
      <c r="AY158" s="17" t="s">
        <v>194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87</v>
      </c>
      <c r="BK158" s="238">
        <f>ROUND(I158*H158,2)</f>
        <v>0</v>
      </c>
      <c r="BL158" s="17" t="s">
        <v>222</v>
      </c>
      <c r="BM158" s="237" t="s">
        <v>2324</v>
      </c>
    </row>
    <row r="159" s="13" customFormat="1">
      <c r="A159" s="13"/>
      <c r="B159" s="244"/>
      <c r="C159" s="245"/>
      <c r="D159" s="239" t="s">
        <v>219</v>
      </c>
      <c r="E159" s="246" t="s">
        <v>1</v>
      </c>
      <c r="F159" s="247" t="s">
        <v>210</v>
      </c>
      <c r="G159" s="245"/>
      <c r="H159" s="248">
        <v>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219</v>
      </c>
      <c r="AU159" s="254" t="s">
        <v>89</v>
      </c>
      <c r="AV159" s="13" t="s">
        <v>89</v>
      </c>
      <c r="AW159" s="13" t="s">
        <v>36</v>
      </c>
      <c r="AX159" s="13" t="s">
        <v>87</v>
      </c>
      <c r="AY159" s="254" t="s">
        <v>194</v>
      </c>
    </row>
    <row r="160" s="2" customFormat="1" ht="37.8" customHeight="1">
      <c r="A160" s="38"/>
      <c r="B160" s="39"/>
      <c r="C160" s="226" t="s">
        <v>369</v>
      </c>
      <c r="D160" s="226" t="s">
        <v>197</v>
      </c>
      <c r="E160" s="227" t="s">
        <v>2325</v>
      </c>
      <c r="F160" s="228" t="s">
        <v>2326</v>
      </c>
      <c r="G160" s="229" t="s">
        <v>364</v>
      </c>
      <c r="H160" s="230">
        <v>3</v>
      </c>
      <c r="I160" s="231"/>
      <c r="J160" s="232">
        <f>ROUND(I160*H160,2)</f>
        <v>0</v>
      </c>
      <c r="K160" s="228" t="s">
        <v>306</v>
      </c>
      <c r="L160" s="44"/>
      <c r="M160" s="233" t="s">
        <v>1</v>
      </c>
      <c r="N160" s="234" t="s">
        <v>44</v>
      </c>
      <c r="O160" s="91"/>
      <c r="P160" s="235">
        <f>O160*H160</f>
        <v>0</v>
      </c>
      <c r="Q160" s="235">
        <v>0.02929</v>
      </c>
      <c r="R160" s="235">
        <f>Q160*H160</f>
        <v>0.087870000000000004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222</v>
      </c>
      <c r="AT160" s="237" t="s">
        <v>197</v>
      </c>
      <c r="AU160" s="237" t="s">
        <v>89</v>
      </c>
      <c r="AY160" s="17" t="s">
        <v>194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87</v>
      </c>
      <c r="BK160" s="238">
        <f>ROUND(I160*H160,2)</f>
        <v>0</v>
      </c>
      <c r="BL160" s="17" t="s">
        <v>222</v>
      </c>
      <c r="BM160" s="237" t="s">
        <v>2327</v>
      </c>
    </row>
    <row r="161" s="13" customFormat="1">
      <c r="A161" s="13"/>
      <c r="B161" s="244"/>
      <c r="C161" s="245"/>
      <c r="D161" s="239" t="s">
        <v>219</v>
      </c>
      <c r="E161" s="246" t="s">
        <v>1</v>
      </c>
      <c r="F161" s="247" t="s">
        <v>210</v>
      </c>
      <c r="G161" s="245"/>
      <c r="H161" s="248">
        <v>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219</v>
      </c>
      <c r="AU161" s="254" t="s">
        <v>89</v>
      </c>
      <c r="AV161" s="13" t="s">
        <v>89</v>
      </c>
      <c r="AW161" s="13" t="s">
        <v>36</v>
      </c>
      <c r="AX161" s="13" t="s">
        <v>87</v>
      </c>
      <c r="AY161" s="254" t="s">
        <v>194</v>
      </c>
    </row>
    <row r="162" s="12" customFormat="1" ht="22.8" customHeight="1">
      <c r="A162" s="12"/>
      <c r="B162" s="210"/>
      <c r="C162" s="211"/>
      <c r="D162" s="212" t="s">
        <v>78</v>
      </c>
      <c r="E162" s="224" t="s">
        <v>439</v>
      </c>
      <c r="F162" s="224" t="s">
        <v>440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87</v>
      </c>
      <c r="AT162" s="222" t="s">
        <v>78</v>
      </c>
      <c r="AU162" s="222" t="s">
        <v>87</v>
      </c>
      <c r="AY162" s="221" t="s">
        <v>194</v>
      </c>
      <c r="BK162" s="223">
        <f>BK163</f>
        <v>0</v>
      </c>
    </row>
    <row r="163" s="2" customFormat="1" ht="37.8" customHeight="1">
      <c r="A163" s="38"/>
      <c r="B163" s="39"/>
      <c r="C163" s="226" t="s">
        <v>373</v>
      </c>
      <c r="D163" s="226" t="s">
        <v>197</v>
      </c>
      <c r="E163" s="227" t="s">
        <v>1995</v>
      </c>
      <c r="F163" s="228" t="s">
        <v>1996</v>
      </c>
      <c r="G163" s="229" t="s">
        <v>339</v>
      </c>
      <c r="H163" s="230">
        <v>21.844000000000001</v>
      </c>
      <c r="I163" s="231"/>
      <c r="J163" s="232">
        <f>ROUND(I163*H163,2)</f>
        <v>0</v>
      </c>
      <c r="K163" s="228" t="s">
        <v>306</v>
      </c>
      <c r="L163" s="44"/>
      <c r="M163" s="289" t="s">
        <v>1</v>
      </c>
      <c r="N163" s="290" t="s">
        <v>44</v>
      </c>
      <c r="O163" s="291"/>
      <c r="P163" s="292">
        <f>O163*H163</f>
        <v>0</v>
      </c>
      <c r="Q163" s="292">
        <v>0</v>
      </c>
      <c r="R163" s="292">
        <f>Q163*H163</f>
        <v>0</v>
      </c>
      <c r="S163" s="292">
        <v>0</v>
      </c>
      <c r="T163" s="29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222</v>
      </c>
      <c r="AT163" s="237" t="s">
        <v>197</v>
      </c>
      <c r="AU163" s="237" t="s">
        <v>89</v>
      </c>
      <c r="AY163" s="17" t="s">
        <v>194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87</v>
      </c>
      <c r="BK163" s="238">
        <f>ROUND(I163*H163,2)</f>
        <v>0</v>
      </c>
      <c r="BL163" s="17" t="s">
        <v>222</v>
      </c>
      <c r="BM163" s="237" t="s">
        <v>2328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+XjJruc17SNYifa09RRdRQxOQuHRlNphme6rGHvsajm9q/cxqf4B0OuCkMq9RnTC+3PDKI+YqxLbilzqmJ2miA==" hashValue="2xvFhwipLhgcTjS8JGoU+ZcgNaBGmp0ipsgNVxQH2SwygU8bffYSjoZhHmm1PmkCO9l1SdVGHUH0hwFHSGqduA==" algorithmName="SHA-512" password="CC35"/>
  <autoFilter ref="C124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NOTEBOOK3A\Notebook3</dc:creator>
  <cp:lastModifiedBy>NOTEBOOK3A\Notebook3</cp:lastModifiedBy>
  <dcterms:created xsi:type="dcterms:W3CDTF">2025-04-03T07:15:57Z</dcterms:created>
  <dcterms:modified xsi:type="dcterms:W3CDTF">2025-04-03T07:16:19Z</dcterms:modified>
</cp:coreProperties>
</file>