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My Documents\Dokumenty\VŘ projekt\kotelna Havlíčkova\"/>
    </mc:Choice>
  </mc:AlternateContent>
  <bookViews>
    <workbookView xWindow="0" yWindow="0" windowWidth="28800" windowHeight="11580"/>
  </bookViews>
  <sheets>
    <sheet name="Rekapitulace stavby" sheetId="1" r:id="rId1"/>
    <sheet name="01 - stavební část" sheetId="2" r:id="rId2"/>
    <sheet name="02 - ZTI, kotelna a stroj..." sheetId="3" r:id="rId3"/>
    <sheet name="03 - silnoproudá elektrot..." sheetId="4" r:id="rId4"/>
    <sheet name="VON - Vedlejší a ostatní ..." sheetId="5" r:id="rId5"/>
    <sheet name="Pokyny pro vyplnění" sheetId="6" r:id="rId6"/>
  </sheets>
  <definedNames>
    <definedName name="_xlnm._FilterDatabase" localSheetId="1" hidden="1">'01 - stavební část'!$C$104:$K$489</definedName>
    <definedName name="_xlnm._FilterDatabase" localSheetId="2" hidden="1">'02 - ZTI, kotelna a stroj...'!$C$93:$K$498</definedName>
    <definedName name="_xlnm._FilterDatabase" localSheetId="3" hidden="1">'03 - silnoproudá elektrot...'!$C$105:$K$201</definedName>
    <definedName name="_xlnm._FilterDatabase" localSheetId="4" hidden="1">'VON - Vedlejší a ostatní ...'!$C$79:$K$87</definedName>
    <definedName name="_xlnm.Print_Titles" localSheetId="1">'01 - stavební část'!$104:$104</definedName>
    <definedName name="_xlnm.Print_Titles" localSheetId="2">'02 - ZTI, kotelna a stroj...'!$93:$93</definedName>
    <definedName name="_xlnm.Print_Titles" localSheetId="3">'03 - silnoproudá elektrot...'!$105:$105</definedName>
    <definedName name="_xlnm.Print_Titles" localSheetId="0">'Rekapitulace stavby'!$52:$52</definedName>
    <definedName name="_xlnm.Print_Titles" localSheetId="4">'VON - Vedlejší a ostatní ...'!$79:$79</definedName>
    <definedName name="_xlnm.Print_Area" localSheetId="1">'01 - stavební část'!$C$4:$J$39,'01 - stavební část'!$C$45:$J$86,'01 - stavební část'!$C$92:$K$489</definedName>
    <definedName name="_xlnm.Print_Area" localSheetId="2">'02 - ZTI, kotelna a stroj...'!$C$4:$J$39,'02 - ZTI, kotelna a stroj...'!$C$45:$J$75,'02 - ZTI, kotelna a stroj...'!$C$81:$K$498</definedName>
    <definedName name="_xlnm.Print_Area" localSheetId="3">'03 - silnoproudá elektrot...'!$C$4:$J$39,'03 - silnoproudá elektrot...'!$C$45:$J$87,'03 - silnoproudá elektrot...'!$C$93:$K$201</definedName>
    <definedName name="_xlnm.Print_Area" localSheetId="5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stavby'!$C$42:$AQ$59</definedName>
    <definedName name="_xlnm.Print_Area" localSheetId="4">'VON - Vedlejší a ostatní ...'!$C$4:$J$39,'VON - Vedlejší a ostatní ...'!$C$45:$J$61,'VON - Vedlejší a ostatní ...'!$C$67:$K$87</definedName>
  </definedNames>
  <calcPr calcId="162913"/>
</workbook>
</file>

<file path=xl/calcChain.xml><?xml version="1.0" encoding="utf-8"?>
<calcChain xmlns="http://schemas.openxmlformats.org/spreadsheetml/2006/main">
  <c r="J37" i="5" l="1"/>
  <c r="J36" i="5"/>
  <c r="AY58" i="1" s="1"/>
  <c r="J35" i="5"/>
  <c r="AX58" i="1" s="1"/>
  <c r="BI87" i="5"/>
  <c r="BH87" i="5"/>
  <c r="BG87" i="5"/>
  <c r="BF87" i="5"/>
  <c r="T87" i="5"/>
  <c r="R87" i="5"/>
  <c r="P87" i="5"/>
  <c r="BI86" i="5"/>
  <c r="BH86" i="5"/>
  <c r="BG86" i="5"/>
  <c r="BF86" i="5"/>
  <c r="T86" i="5"/>
  <c r="R86" i="5"/>
  <c r="P86" i="5"/>
  <c r="BI85" i="5"/>
  <c r="BH85" i="5"/>
  <c r="BG85" i="5"/>
  <c r="BF85" i="5"/>
  <c r="T85" i="5"/>
  <c r="R85" i="5"/>
  <c r="P85" i="5"/>
  <c r="BI84" i="5"/>
  <c r="BH84" i="5"/>
  <c r="BG84" i="5"/>
  <c r="BF84" i="5"/>
  <c r="T84" i="5"/>
  <c r="R84" i="5"/>
  <c r="P84" i="5"/>
  <c r="BI83" i="5"/>
  <c r="BH83" i="5"/>
  <c r="BG83" i="5"/>
  <c r="BF83" i="5"/>
  <c r="T83" i="5"/>
  <c r="R83" i="5"/>
  <c r="P83" i="5"/>
  <c r="BI82" i="5"/>
  <c r="BH82" i="5"/>
  <c r="BG82" i="5"/>
  <c r="BF82" i="5"/>
  <c r="T82" i="5"/>
  <c r="R82" i="5"/>
  <c r="P82" i="5"/>
  <c r="J77" i="5"/>
  <c r="J76" i="5"/>
  <c r="F76" i="5"/>
  <c r="F74" i="5"/>
  <c r="E72" i="5"/>
  <c r="J55" i="5"/>
  <c r="J54" i="5"/>
  <c r="F54" i="5"/>
  <c r="F52" i="5"/>
  <c r="E50" i="5"/>
  <c r="J18" i="5"/>
  <c r="E18" i="5"/>
  <c r="F55" i="5" s="1"/>
  <c r="J17" i="5"/>
  <c r="J12" i="5"/>
  <c r="J74" i="5" s="1"/>
  <c r="E7" i="5"/>
  <c r="E48" i="5" s="1"/>
  <c r="J37" i="4"/>
  <c r="J36" i="4"/>
  <c r="AY57" i="1"/>
  <c r="J35" i="4"/>
  <c r="AX57" i="1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8" i="4"/>
  <c r="BH198" i="4"/>
  <c r="BG198" i="4"/>
  <c r="BF198" i="4"/>
  <c r="T198" i="4"/>
  <c r="R198" i="4"/>
  <c r="P198" i="4"/>
  <c r="BI196" i="4"/>
  <c r="BH196" i="4"/>
  <c r="BG196" i="4"/>
  <c r="BF196" i="4"/>
  <c r="T196" i="4"/>
  <c r="T195" i="4"/>
  <c r="R196" i="4"/>
  <c r="R195" i="4"/>
  <c r="P196" i="4"/>
  <c r="P195" i="4" s="1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88" i="4"/>
  <c r="BH188" i="4"/>
  <c r="BG188" i="4"/>
  <c r="BF188" i="4"/>
  <c r="T188" i="4"/>
  <c r="T187" i="4"/>
  <c r="R188" i="4"/>
  <c r="R187" i="4" s="1"/>
  <c r="P188" i="4"/>
  <c r="P187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0" i="4"/>
  <c r="BH180" i="4"/>
  <c r="BG180" i="4"/>
  <c r="BF180" i="4"/>
  <c r="T180" i="4"/>
  <c r="T179" i="4"/>
  <c r="R180" i="4"/>
  <c r="R179" i="4" s="1"/>
  <c r="P180" i="4"/>
  <c r="P179" i="4" s="1"/>
  <c r="BI177" i="4"/>
  <c r="BH177" i="4"/>
  <c r="BG177" i="4"/>
  <c r="BF177" i="4"/>
  <c r="T177" i="4"/>
  <c r="R177" i="4"/>
  <c r="P177" i="4"/>
  <c r="BI175" i="4"/>
  <c r="BH175" i="4"/>
  <c r="BG175" i="4"/>
  <c r="BF175" i="4"/>
  <c r="T175" i="4"/>
  <c r="T174" i="4" s="1"/>
  <c r="R175" i="4"/>
  <c r="R174" i="4"/>
  <c r="P175" i="4"/>
  <c r="P174" i="4"/>
  <c r="BI173" i="4"/>
  <c r="BH173" i="4"/>
  <c r="BG173" i="4"/>
  <c r="BF173" i="4"/>
  <c r="T173" i="4"/>
  <c r="T172" i="4"/>
  <c r="R173" i="4"/>
  <c r="R172" i="4" s="1"/>
  <c r="P173" i="4"/>
  <c r="P172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6" i="4"/>
  <c r="BH166" i="4"/>
  <c r="BG166" i="4"/>
  <c r="BF166" i="4"/>
  <c r="T166" i="4"/>
  <c r="T165" i="4" s="1"/>
  <c r="R166" i="4"/>
  <c r="R165" i="4"/>
  <c r="P166" i="4"/>
  <c r="P165" i="4"/>
  <c r="BI164" i="4"/>
  <c r="BH164" i="4"/>
  <c r="BG164" i="4"/>
  <c r="BF164" i="4"/>
  <c r="T164" i="4"/>
  <c r="T163" i="4"/>
  <c r="R164" i="4"/>
  <c r="R163" i="4" s="1"/>
  <c r="P164" i="4"/>
  <c r="P163" i="4"/>
  <c r="BI162" i="4"/>
  <c r="BH162" i="4"/>
  <c r="BG162" i="4"/>
  <c r="BF162" i="4"/>
  <c r="T162" i="4"/>
  <c r="T161" i="4"/>
  <c r="R162" i="4"/>
  <c r="R161" i="4"/>
  <c r="P162" i="4"/>
  <c r="P161" i="4" s="1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8" i="4"/>
  <c r="BH148" i="4"/>
  <c r="BG148" i="4"/>
  <c r="BF148" i="4"/>
  <c r="T148" i="4"/>
  <c r="T147" i="4" s="1"/>
  <c r="R148" i="4"/>
  <c r="R147" i="4"/>
  <c r="P148" i="4"/>
  <c r="P147" i="4"/>
  <c r="BI146" i="4"/>
  <c r="BH146" i="4"/>
  <c r="BG146" i="4"/>
  <c r="BF146" i="4"/>
  <c r="T146" i="4"/>
  <c r="T145" i="4"/>
  <c r="R146" i="4"/>
  <c r="R145" i="4" s="1"/>
  <c r="P146" i="4"/>
  <c r="P145" i="4"/>
  <c r="BI144" i="4"/>
  <c r="BH144" i="4"/>
  <c r="BG144" i="4"/>
  <c r="BF144" i="4"/>
  <c r="T144" i="4"/>
  <c r="T143" i="4"/>
  <c r="R144" i="4"/>
  <c r="R143" i="4"/>
  <c r="P144" i="4"/>
  <c r="P143" i="4" s="1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39" i="4"/>
  <c r="BH139" i="4"/>
  <c r="BG139" i="4"/>
  <c r="BF139" i="4"/>
  <c r="T139" i="4"/>
  <c r="T138" i="4"/>
  <c r="R139" i="4"/>
  <c r="R138" i="4"/>
  <c r="P139" i="4"/>
  <c r="P138" i="4" s="1"/>
  <c r="BI137" i="4"/>
  <c r="BH137" i="4"/>
  <c r="BG137" i="4"/>
  <c r="BF137" i="4"/>
  <c r="T137" i="4"/>
  <c r="T136" i="4" s="1"/>
  <c r="R137" i="4"/>
  <c r="R136" i="4"/>
  <c r="P137" i="4"/>
  <c r="P136" i="4"/>
  <c r="BI135" i="4"/>
  <c r="BH135" i="4"/>
  <c r="BG135" i="4"/>
  <c r="BF135" i="4"/>
  <c r="T135" i="4"/>
  <c r="R135" i="4"/>
  <c r="P135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BI120" i="4"/>
  <c r="BH120" i="4"/>
  <c r="BG120" i="4"/>
  <c r="BF120" i="4"/>
  <c r="T120" i="4"/>
  <c r="R120" i="4"/>
  <c r="P120" i="4"/>
  <c r="BI119" i="4"/>
  <c r="BH119" i="4"/>
  <c r="BG119" i="4"/>
  <c r="BF119" i="4"/>
  <c r="T119" i="4"/>
  <c r="R119" i="4"/>
  <c r="P119" i="4"/>
  <c r="BI118" i="4"/>
  <c r="BH118" i="4"/>
  <c r="BG118" i="4"/>
  <c r="BF118" i="4"/>
  <c r="T118" i="4"/>
  <c r="R118" i="4"/>
  <c r="P118" i="4"/>
  <c r="BI117" i="4"/>
  <c r="BH117" i="4"/>
  <c r="BG117" i="4"/>
  <c r="BF117" i="4"/>
  <c r="T117" i="4"/>
  <c r="R117" i="4"/>
  <c r="P117" i="4"/>
  <c r="BI116" i="4"/>
  <c r="BH116" i="4"/>
  <c r="BG116" i="4"/>
  <c r="BF116" i="4"/>
  <c r="T116" i="4"/>
  <c r="R116" i="4"/>
  <c r="P116" i="4"/>
  <c r="BI115" i="4"/>
  <c r="BH115" i="4"/>
  <c r="BG115" i="4"/>
  <c r="BF115" i="4"/>
  <c r="T115" i="4"/>
  <c r="R115" i="4"/>
  <c r="P115" i="4"/>
  <c r="BI114" i="4"/>
  <c r="BH114" i="4"/>
  <c r="BG114" i="4"/>
  <c r="BF114" i="4"/>
  <c r="T114" i="4"/>
  <c r="R114" i="4"/>
  <c r="P114" i="4"/>
  <c r="BI113" i="4"/>
  <c r="BH113" i="4"/>
  <c r="BG113" i="4"/>
  <c r="BF113" i="4"/>
  <c r="T113" i="4"/>
  <c r="R113" i="4"/>
  <c r="P113" i="4"/>
  <c r="BI112" i="4"/>
  <c r="BH112" i="4"/>
  <c r="BG112" i="4"/>
  <c r="BF112" i="4"/>
  <c r="T112" i="4"/>
  <c r="R112" i="4"/>
  <c r="P112" i="4"/>
  <c r="BI111" i="4"/>
  <c r="BH111" i="4"/>
  <c r="BG111" i="4"/>
  <c r="BF111" i="4"/>
  <c r="T111" i="4"/>
  <c r="R111" i="4"/>
  <c r="P111" i="4"/>
  <c r="BI110" i="4"/>
  <c r="BH110" i="4"/>
  <c r="BG110" i="4"/>
  <c r="BF110" i="4"/>
  <c r="T110" i="4"/>
  <c r="R110" i="4"/>
  <c r="P110" i="4"/>
  <c r="BI109" i="4"/>
  <c r="BH109" i="4"/>
  <c r="BG109" i="4"/>
  <c r="BF109" i="4"/>
  <c r="T109" i="4"/>
  <c r="R109" i="4"/>
  <c r="P109" i="4"/>
  <c r="J103" i="4"/>
  <c r="J102" i="4"/>
  <c r="F102" i="4"/>
  <c r="F100" i="4"/>
  <c r="E98" i="4"/>
  <c r="J55" i="4"/>
  <c r="J54" i="4"/>
  <c r="F54" i="4"/>
  <c r="F52" i="4"/>
  <c r="E50" i="4"/>
  <c r="J18" i="4"/>
  <c r="E18" i="4"/>
  <c r="F55" i="4"/>
  <c r="J17" i="4"/>
  <c r="J12" i="4"/>
  <c r="J100" i="4"/>
  <c r="E7" i="4"/>
  <c r="E96" i="4" s="1"/>
  <c r="J37" i="3"/>
  <c r="J36" i="3"/>
  <c r="AY56" i="1" s="1"/>
  <c r="J35" i="3"/>
  <c r="AX56" i="1" s="1"/>
  <c r="BI497" i="3"/>
  <c r="BH497" i="3"/>
  <c r="BG497" i="3"/>
  <c r="BF497" i="3"/>
  <c r="T497" i="3"/>
  <c r="R497" i="3"/>
  <c r="P497" i="3"/>
  <c r="BI493" i="3"/>
  <c r="BH493" i="3"/>
  <c r="BG493" i="3"/>
  <c r="BF493" i="3"/>
  <c r="T493" i="3"/>
  <c r="R493" i="3"/>
  <c r="P493" i="3"/>
  <c r="BI491" i="3"/>
  <c r="BH491" i="3"/>
  <c r="BG491" i="3"/>
  <c r="BF491" i="3"/>
  <c r="T491" i="3"/>
  <c r="R491" i="3"/>
  <c r="P491" i="3"/>
  <c r="BI489" i="3"/>
  <c r="BH489" i="3"/>
  <c r="BG489" i="3"/>
  <c r="BF489" i="3"/>
  <c r="T489" i="3"/>
  <c r="R489" i="3"/>
  <c r="P489" i="3"/>
  <c r="BI486" i="3"/>
  <c r="BH486" i="3"/>
  <c r="BG486" i="3"/>
  <c r="BF486" i="3"/>
  <c r="T486" i="3"/>
  <c r="R486" i="3"/>
  <c r="P486" i="3"/>
  <c r="BI484" i="3"/>
  <c r="BH484" i="3"/>
  <c r="BG484" i="3"/>
  <c r="BF484" i="3"/>
  <c r="T484" i="3"/>
  <c r="R484" i="3"/>
  <c r="P484" i="3"/>
  <c r="BI482" i="3"/>
  <c r="BH482" i="3"/>
  <c r="BG482" i="3"/>
  <c r="BF482" i="3"/>
  <c r="T482" i="3"/>
  <c r="R482" i="3"/>
  <c r="P482" i="3"/>
  <c r="BI480" i="3"/>
  <c r="BH480" i="3"/>
  <c r="BG480" i="3"/>
  <c r="BF480" i="3"/>
  <c r="T480" i="3"/>
  <c r="R480" i="3"/>
  <c r="P480" i="3"/>
  <c r="BI478" i="3"/>
  <c r="BH478" i="3"/>
  <c r="BG478" i="3"/>
  <c r="BF478" i="3"/>
  <c r="T478" i="3"/>
  <c r="R478" i="3"/>
  <c r="P478" i="3"/>
  <c r="BI476" i="3"/>
  <c r="BH476" i="3"/>
  <c r="BG476" i="3"/>
  <c r="BF476" i="3"/>
  <c r="T476" i="3"/>
  <c r="R476" i="3"/>
  <c r="P476" i="3"/>
  <c r="BI474" i="3"/>
  <c r="BH474" i="3"/>
  <c r="BG474" i="3"/>
  <c r="BF474" i="3"/>
  <c r="T474" i="3"/>
  <c r="R474" i="3"/>
  <c r="P474" i="3"/>
  <c r="BI472" i="3"/>
  <c r="BH472" i="3"/>
  <c r="BG472" i="3"/>
  <c r="BF472" i="3"/>
  <c r="T472" i="3"/>
  <c r="R472" i="3"/>
  <c r="P472" i="3"/>
  <c r="BI470" i="3"/>
  <c r="BH470" i="3"/>
  <c r="BG470" i="3"/>
  <c r="BF470" i="3"/>
  <c r="T470" i="3"/>
  <c r="R470" i="3"/>
  <c r="P470" i="3"/>
  <c r="BI467" i="3"/>
  <c r="BH467" i="3"/>
  <c r="BG467" i="3"/>
  <c r="BF467" i="3"/>
  <c r="T467" i="3"/>
  <c r="R467" i="3"/>
  <c r="P467" i="3"/>
  <c r="BI465" i="3"/>
  <c r="BH465" i="3"/>
  <c r="BG465" i="3"/>
  <c r="BF465" i="3"/>
  <c r="T465" i="3"/>
  <c r="R465" i="3"/>
  <c r="P465" i="3"/>
  <c r="BI463" i="3"/>
  <c r="BH463" i="3"/>
  <c r="BG463" i="3"/>
  <c r="BF463" i="3"/>
  <c r="T463" i="3"/>
  <c r="R463" i="3"/>
  <c r="P463" i="3"/>
  <c r="BI461" i="3"/>
  <c r="BH461" i="3"/>
  <c r="BG461" i="3"/>
  <c r="BF461" i="3"/>
  <c r="T461" i="3"/>
  <c r="R461" i="3"/>
  <c r="P461" i="3"/>
  <c r="BI459" i="3"/>
  <c r="BH459" i="3"/>
  <c r="BG459" i="3"/>
  <c r="BF459" i="3"/>
  <c r="T459" i="3"/>
  <c r="R459" i="3"/>
  <c r="P459" i="3"/>
  <c r="BI457" i="3"/>
  <c r="BH457" i="3"/>
  <c r="BG457" i="3"/>
  <c r="BF457" i="3"/>
  <c r="T457" i="3"/>
  <c r="R457" i="3"/>
  <c r="P457" i="3"/>
  <c r="BI455" i="3"/>
  <c r="BH455" i="3"/>
  <c r="BG455" i="3"/>
  <c r="BF455" i="3"/>
  <c r="T455" i="3"/>
  <c r="R455" i="3"/>
  <c r="P455" i="3"/>
  <c r="BI453" i="3"/>
  <c r="BH453" i="3"/>
  <c r="BG453" i="3"/>
  <c r="BF453" i="3"/>
  <c r="T453" i="3"/>
  <c r="R453" i="3"/>
  <c r="P453" i="3"/>
  <c r="BI451" i="3"/>
  <c r="BH451" i="3"/>
  <c r="BG451" i="3"/>
  <c r="BF451" i="3"/>
  <c r="T451" i="3"/>
  <c r="R451" i="3"/>
  <c r="P451" i="3"/>
  <c r="BI448" i="3"/>
  <c r="BH448" i="3"/>
  <c r="BG448" i="3"/>
  <c r="BF448" i="3"/>
  <c r="T448" i="3"/>
  <c r="R448" i="3"/>
  <c r="P448" i="3"/>
  <c r="BI447" i="3"/>
  <c r="BH447" i="3"/>
  <c r="BG447" i="3"/>
  <c r="BF447" i="3"/>
  <c r="T447" i="3"/>
  <c r="R447" i="3"/>
  <c r="P447" i="3"/>
  <c r="BI445" i="3"/>
  <c r="BH445" i="3"/>
  <c r="BG445" i="3"/>
  <c r="BF445" i="3"/>
  <c r="T445" i="3"/>
  <c r="R445" i="3"/>
  <c r="P445" i="3"/>
  <c r="BI443" i="3"/>
  <c r="BH443" i="3"/>
  <c r="BG443" i="3"/>
  <c r="BF443" i="3"/>
  <c r="T443" i="3"/>
  <c r="R443" i="3"/>
  <c r="P443" i="3"/>
  <c r="BI441" i="3"/>
  <c r="BH441" i="3"/>
  <c r="BG441" i="3"/>
  <c r="BF441" i="3"/>
  <c r="T441" i="3"/>
  <c r="R441" i="3"/>
  <c r="P441" i="3"/>
  <c r="BI439" i="3"/>
  <c r="BH439" i="3"/>
  <c r="BG439" i="3"/>
  <c r="BF439" i="3"/>
  <c r="T439" i="3"/>
  <c r="R439" i="3"/>
  <c r="P439" i="3"/>
  <c r="BI436" i="3"/>
  <c r="BH436" i="3"/>
  <c r="BG436" i="3"/>
  <c r="BF436" i="3"/>
  <c r="T436" i="3"/>
  <c r="R436" i="3"/>
  <c r="P436" i="3"/>
  <c r="BI434" i="3"/>
  <c r="BH434" i="3"/>
  <c r="BG434" i="3"/>
  <c r="BF434" i="3"/>
  <c r="T434" i="3"/>
  <c r="R434" i="3"/>
  <c r="P434" i="3"/>
  <c r="BI432" i="3"/>
  <c r="BH432" i="3"/>
  <c r="BG432" i="3"/>
  <c r="BF432" i="3"/>
  <c r="T432" i="3"/>
  <c r="R432" i="3"/>
  <c r="P432" i="3"/>
  <c r="BI430" i="3"/>
  <c r="BH430" i="3"/>
  <c r="BG430" i="3"/>
  <c r="BF430" i="3"/>
  <c r="T430" i="3"/>
  <c r="R430" i="3"/>
  <c r="P430" i="3"/>
  <c r="BI429" i="3"/>
  <c r="BH429" i="3"/>
  <c r="BG429" i="3"/>
  <c r="BF429" i="3"/>
  <c r="T429" i="3"/>
  <c r="R429" i="3"/>
  <c r="P429" i="3"/>
  <c r="BI427" i="3"/>
  <c r="BH427" i="3"/>
  <c r="BG427" i="3"/>
  <c r="BF427" i="3"/>
  <c r="T427" i="3"/>
  <c r="R427" i="3"/>
  <c r="P427" i="3"/>
  <c r="BI425" i="3"/>
  <c r="BH425" i="3"/>
  <c r="BG425" i="3"/>
  <c r="BF425" i="3"/>
  <c r="T425" i="3"/>
  <c r="R425" i="3"/>
  <c r="P425" i="3"/>
  <c r="BI423" i="3"/>
  <c r="BH423" i="3"/>
  <c r="BG423" i="3"/>
  <c r="BF423" i="3"/>
  <c r="T423" i="3"/>
  <c r="R423" i="3"/>
  <c r="P423" i="3"/>
  <c r="BI421" i="3"/>
  <c r="BH421" i="3"/>
  <c r="BG421" i="3"/>
  <c r="BF421" i="3"/>
  <c r="T421" i="3"/>
  <c r="R421" i="3"/>
  <c r="P421" i="3"/>
  <c r="BI419" i="3"/>
  <c r="BH419" i="3"/>
  <c r="BG419" i="3"/>
  <c r="BF419" i="3"/>
  <c r="T419" i="3"/>
  <c r="R419" i="3"/>
  <c r="P419" i="3"/>
  <c r="BI417" i="3"/>
  <c r="BH417" i="3"/>
  <c r="BG417" i="3"/>
  <c r="BF417" i="3"/>
  <c r="T417" i="3"/>
  <c r="R417" i="3"/>
  <c r="P417" i="3"/>
  <c r="BI415" i="3"/>
  <c r="BH415" i="3"/>
  <c r="BG415" i="3"/>
  <c r="BF415" i="3"/>
  <c r="T415" i="3"/>
  <c r="R415" i="3"/>
  <c r="P415" i="3"/>
  <c r="BI413" i="3"/>
  <c r="BH413" i="3"/>
  <c r="BG413" i="3"/>
  <c r="BF413" i="3"/>
  <c r="T413" i="3"/>
  <c r="R413" i="3"/>
  <c r="P413" i="3"/>
  <c r="BI411" i="3"/>
  <c r="BH411" i="3"/>
  <c r="BG411" i="3"/>
  <c r="BF411" i="3"/>
  <c r="T411" i="3"/>
  <c r="R411" i="3"/>
  <c r="P411" i="3"/>
  <c r="BI409" i="3"/>
  <c r="BH409" i="3"/>
  <c r="BG409" i="3"/>
  <c r="BF409" i="3"/>
  <c r="T409" i="3"/>
  <c r="R409" i="3"/>
  <c r="P409" i="3"/>
  <c r="BI407" i="3"/>
  <c r="BH407" i="3"/>
  <c r="BG407" i="3"/>
  <c r="BF407" i="3"/>
  <c r="T407" i="3"/>
  <c r="R407" i="3"/>
  <c r="P407" i="3"/>
  <c r="BI405" i="3"/>
  <c r="BH405" i="3"/>
  <c r="BG405" i="3"/>
  <c r="BF405" i="3"/>
  <c r="T405" i="3"/>
  <c r="R405" i="3"/>
  <c r="P405" i="3"/>
  <c r="BI403" i="3"/>
  <c r="BH403" i="3"/>
  <c r="BG403" i="3"/>
  <c r="BF403" i="3"/>
  <c r="T403" i="3"/>
  <c r="R403" i="3"/>
  <c r="P403" i="3"/>
  <c r="BI401" i="3"/>
  <c r="BH401" i="3"/>
  <c r="BG401" i="3"/>
  <c r="BF401" i="3"/>
  <c r="T401" i="3"/>
  <c r="R401" i="3"/>
  <c r="P401" i="3"/>
  <c r="BI399" i="3"/>
  <c r="BH399" i="3"/>
  <c r="BG399" i="3"/>
  <c r="BF399" i="3"/>
  <c r="T399" i="3"/>
  <c r="R399" i="3"/>
  <c r="P399" i="3"/>
  <c r="BI397" i="3"/>
  <c r="BH397" i="3"/>
  <c r="BG397" i="3"/>
  <c r="BF397" i="3"/>
  <c r="T397" i="3"/>
  <c r="R397" i="3"/>
  <c r="P397" i="3"/>
  <c r="BI395" i="3"/>
  <c r="BH395" i="3"/>
  <c r="BG395" i="3"/>
  <c r="BF395" i="3"/>
  <c r="T395" i="3"/>
  <c r="R395" i="3"/>
  <c r="P395" i="3"/>
  <c r="BI393" i="3"/>
  <c r="BH393" i="3"/>
  <c r="BG393" i="3"/>
  <c r="BF393" i="3"/>
  <c r="T393" i="3"/>
  <c r="R393" i="3"/>
  <c r="P393" i="3"/>
  <c r="BI391" i="3"/>
  <c r="BH391" i="3"/>
  <c r="BG391" i="3"/>
  <c r="BF391" i="3"/>
  <c r="T391" i="3"/>
  <c r="R391" i="3"/>
  <c r="P391" i="3"/>
  <c r="BI389" i="3"/>
  <c r="BH389" i="3"/>
  <c r="BG389" i="3"/>
  <c r="BF389" i="3"/>
  <c r="T389" i="3"/>
  <c r="R389" i="3"/>
  <c r="P389" i="3"/>
  <c r="BI387" i="3"/>
  <c r="BH387" i="3"/>
  <c r="BG387" i="3"/>
  <c r="BF387" i="3"/>
  <c r="T387" i="3"/>
  <c r="R387" i="3"/>
  <c r="P387" i="3"/>
  <c r="BI385" i="3"/>
  <c r="BH385" i="3"/>
  <c r="BG385" i="3"/>
  <c r="BF385" i="3"/>
  <c r="T385" i="3"/>
  <c r="R385" i="3"/>
  <c r="P385" i="3"/>
  <c r="BI383" i="3"/>
  <c r="BH383" i="3"/>
  <c r="BG383" i="3"/>
  <c r="BF383" i="3"/>
  <c r="T383" i="3"/>
  <c r="R383" i="3"/>
  <c r="P383" i="3"/>
  <c r="BI381" i="3"/>
  <c r="BH381" i="3"/>
  <c r="BG381" i="3"/>
  <c r="BF381" i="3"/>
  <c r="T381" i="3"/>
  <c r="R381" i="3"/>
  <c r="P381" i="3"/>
  <c r="BI379" i="3"/>
  <c r="BH379" i="3"/>
  <c r="BG379" i="3"/>
  <c r="BF379" i="3"/>
  <c r="T379" i="3"/>
  <c r="R379" i="3"/>
  <c r="P379" i="3"/>
  <c r="BI378" i="3"/>
  <c r="BH378" i="3"/>
  <c r="BG378" i="3"/>
  <c r="BF378" i="3"/>
  <c r="T378" i="3"/>
  <c r="R378" i="3"/>
  <c r="P378" i="3"/>
  <c r="BI375" i="3"/>
  <c r="BH375" i="3"/>
  <c r="BG375" i="3"/>
  <c r="BF375" i="3"/>
  <c r="T375" i="3"/>
  <c r="R375" i="3"/>
  <c r="P375" i="3"/>
  <c r="BI373" i="3"/>
  <c r="BH373" i="3"/>
  <c r="BG373" i="3"/>
  <c r="BF373" i="3"/>
  <c r="T373" i="3"/>
  <c r="R373" i="3"/>
  <c r="P373" i="3"/>
  <c r="BI371" i="3"/>
  <c r="BH371" i="3"/>
  <c r="BG371" i="3"/>
  <c r="BF371" i="3"/>
  <c r="T371" i="3"/>
  <c r="R371" i="3"/>
  <c r="P371" i="3"/>
  <c r="BI369" i="3"/>
  <c r="BH369" i="3"/>
  <c r="BG369" i="3"/>
  <c r="BF369" i="3"/>
  <c r="T369" i="3"/>
  <c r="R369" i="3"/>
  <c r="P369" i="3"/>
  <c r="BI367" i="3"/>
  <c r="BH367" i="3"/>
  <c r="BG367" i="3"/>
  <c r="BF367" i="3"/>
  <c r="T367" i="3"/>
  <c r="R367" i="3"/>
  <c r="P367" i="3"/>
  <c r="BI365" i="3"/>
  <c r="BH365" i="3"/>
  <c r="BG365" i="3"/>
  <c r="BF365" i="3"/>
  <c r="T365" i="3"/>
  <c r="R365" i="3"/>
  <c r="P365" i="3"/>
  <c r="BI363" i="3"/>
  <c r="BH363" i="3"/>
  <c r="BG363" i="3"/>
  <c r="BF363" i="3"/>
  <c r="T363" i="3"/>
  <c r="R363" i="3"/>
  <c r="P363" i="3"/>
  <c r="BI361" i="3"/>
  <c r="BH361" i="3"/>
  <c r="BG361" i="3"/>
  <c r="BF361" i="3"/>
  <c r="T361" i="3"/>
  <c r="R361" i="3"/>
  <c r="P361" i="3"/>
  <c r="BI359" i="3"/>
  <c r="BH359" i="3"/>
  <c r="BG359" i="3"/>
  <c r="BF359" i="3"/>
  <c r="T359" i="3"/>
  <c r="R359" i="3"/>
  <c r="P359" i="3"/>
  <c r="BI357" i="3"/>
  <c r="BH357" i="3"/>
  <c r="BG357" i="3"/>
  <c r="BF357" i="3"/>
  <c r="T357" i="3"/>
  <c r="R357" i="3"/>
  <c r="P357" i="3"/>
  <c r="BI355" i="3"/>
  <c r="BH355" i="3"/>
  <c r="BG355" i="3"/>
  <c r="BF355" i="3"/>
  <c r="T355" i="3"/>
  <c r="R355" i="3"/>
  <c r="P355" i="3"/>
  <c r="BI353" i="3"/>
  <c r="BH353" i="3"/>
  <c r="BG353" i="3"/>
  <c r="BF353" i="3"/>
  <c r="T353" i="3"/>
  <c r="R353" i="3"/>
  <c r="P353" i="3"/>
  <c r="BI351" i="3"/>
  <c r="BH351" i="3"/>
  <c r="BG351" i="3"/>
  <c r="BF351" i="3"/>
  <c r="T351" i="3"/>
  <c r="R351" i="3"/>
  <c r="P351" i="3"/>
  <c r="BI349" i="3"/>
  <c r="BH349" i="3"/>
  <c r="BG349" i="3"/>
  <c r="BF349" i="3"/>
  <c r="T349" i="3"/>
  <c r="R349" i="3"/>
  <c r="P349" i="3"/>
  <c r="BI347" i="3"/>
  <c r="BH347" i="3"/>
  <c r="BG347" i="3"/>
  <c r="BF347" i="3"/>
  <c r="T347" i="3"/>
  <c r="R347" i="3"/>
  <c r="P347" i="3"/>
  <c r="BI345" i="3"/>
  <c r="BH345" i="3"/>
  <c r="BG345" i="3"/>
  <c r="BF345" i="3"/>
  <c r="T345" i="3"/>
  <c r="R345" i="3"/>
  <c r="P345" i="3"/>
  <c r="BI343" i="3"/>
  <c r="BH343" i="3"/>
  <c r="BG343" i="3"/>
  <c r="BF343" i="3"/>
  <c r="T343" i="3"/>
  <c r="R343" i="3"/>
  <c r="P343" i="3"/>
  <c r="BI341" i="3"/>
  <c r="BH341" i="3"/>
  <c r="BG341" i="3"/>
  <c r="BF341" i="3"/>
  <c r="T341" i="3"/>
  <c r="R341" i="3"/>
  <c r="P341" i="3"/>
  <c r="BI339" i="3"/>
  <c r="BH339" i="3"/>
  <c r="BG339" i="3"/>
  <c r="BF339" i="3"/>
  <c r="T339" i="3"/>
  <c r="R339" i="3"/>
  <c r="P339" i="3"/>
  <c r="BI337" i="3"/>
  <c r="BH337" i="3"/>
  <c r="BG337" i="3"/>
  <c r="BF337" i="3"/>
  <c r="T337" i="3"/>
  <c r="R337" i="3"/>
  <c r="P337" i="3"/>
  <c r="BI335" i="3"/>
  <c r="BH335" i="3"/>
  <c r="BG335" i="3"/>
  <c r="BF335" i="3"/>
  <c r="T335" i="3"/>
  <c r="R335" i="3"/>
  <c r="P335" i="3"/>
  <c r="BI333" i="3"/>
  <c r="BH333" i="3"/>
  <c r="BG333" i="3"/>
  <c r="BF333" i="3"/>
  <c r="T333" i="3"/>
  <c r="R333" i="3"/>
  <c r="P333" i="3"/>
  <c r="BI331" i="3"/>
  <c r="BH331" i="3"/>
  <c r="BG331" i="3"/>
  <c r="BF331" i="3"/>
  <c r="T331" i="3"/>
  <c r="R331" i="3"/>
  <c r="P331" i="3"/>
  <c r="BI329" i="3"/>
  <c r="BH329" i="3"/>
  <c r="BG329" i="3"/>
  <c r="BF329" i="3"/>
  <c r="T329" i="3"/>
  <c r="R329" i="3"/>
  <c r="P329" i="3"/>
  <c r="BI327" i="3"/>
  <c r="BH327" i="3"/>
  <c r="BG327" i="3"/>
  <c r="BF327" i="3"/>
  <c r="T327" i="3"/>
  <c r="R327" i="3"/>
  <c r="P327" i="3"/>
  <c r="BI324" i="3"/>
  <c r="BH324" i="3"/>
  <c r="BG324" i="3"/>
  <c r="BF324" i="3"/>
  <c r="T324" i="3"/>
  <c r="R324" i="3"/>
  <c r="P324" i="3"/>
  <c r="BI322" i="3"/>
  <c r="BH322" i="3"/>
  <c r="BG322" i="3"/>
  <c r="BF322" i="3"/>
  <c r="T322" i="3"/>
  <c r="R322" i="3"/>
  <c r="P322" i="3"/>
  <c r="BI320" i="3"/>
  <c r="BH320" i="3"/>
  <c r="BG320" i="3"/>
  <c r="BF320" i="3"/>
  <c r="T320" i="3"/>
  <c r="R320" i="3"/>
  <c r="P320" i="3"/>
  <c r="BI318" i="3"/>
  <c r="BH318" i="3"/>
  <c r="BG318" i="3"/>
  <c r="BF318" i="3"/>
  <c r="T318" i="3"/>
  <c r="R318" i="3"/>
  <c r="P318" i="3"/>
  <c r="BI316" i="3"/>
  <c r="BH316" i="3"/>
  <c r="BG316" i="3"/>
  <c r="BF316" i="3"/>
  <c r="T316" i="3"/>
  <c r="R316" i="3"/>
  <c r="P316" i="3"/>
  <c r="BI314" i="3"/>
  <c r="BH314" i="3"/>
  <c r="BG314" i="3"/>
  <c r="BF314" i="3"/>
  <c r="T314" i="3"/>
  <c r="R314" i="3"/>
  <c r="P314" i="3"/>
  <c r="BI312" i="3"/>
  <c r="BH312" i="3"/>
  <c r="BG312" i="3"/>
  <c r="BF312" i="3"/>
  <c r="T312" i="3"/>
  <c r="R312" i="3"/>
  <c r="P312" i="3"/>
  <c r="BI310" i="3"/>
  <c r="BH310" i="3"/>
  <c r="BG310" i="3"/>
  <c r="BF310" i="3"/>
  <c r="T310" i="3"/>
  <c r="R310" i="3"/>
  <c r="P310" i="3"/>
  <c r="BI308" i="3"/>
  <c r="BH308" i="3"/>
  <c r="BG308" i="3"/>
  <c r="BF308" i="3"/>
  <c r="T308" i="3"/>
  <c r="R308" i="3"/>
  <c r="P308" i="3"/>
  <c r="BI306" i="3"/>
  <c r="BH306" i="3"/>
  <c r="BG306" i="3"/>
  <c r="BF306" i="3"/>
  <c r="T306" i="3"/>
  <c r="R306" i="3"/>
  <c r="P306" i="3"/>
  <c r="BI304" i="3"/>
  <c r="BH304" i="3"/>
  <c r="BG304" i="3"/>
  <c r="BF304" i="3"/>
  <c r="T304" i="3"/>
  <c r="R304" i="3"/>
  <c r="P304" i="3"/>
  <c r="BI300" i="3"/>
  <c r="BH300" i="3"/>
  <c r="BG300" i="3"/>
  <c r="BF300" i="3"/>
  <c r="T300" i="3"/>
  <c r="R300" i="3"/>
  <c r="P300" i="3"/>
  <c r="BI296" i="3"/>
  <c r="BH296" i="3"/>
  <c r="BG296" i="3"/>
  <c r="BF296" i="3"/>
  <c r="T296" i="3"/>
  <c r="R296" i="3"/>
  <c r="P296" i="3"/>
  <c r="BI294" i="3"/>
  <c r="BH294" i="3"/>
  <c r="BG294" i="3"/>
  <c r="BF294" i="3"/>
  <c r="T294" i="3"/>
  <c r="R294" i="3"/>
  <c r="P294" i="3"/>
  <c r="BI292" i="3"/>
  <c r="BH292" i="3"/>
  <c r="BG292" i="3"/>
  <c r="BF292" i="3"/>
  <c r="T292" i="3"/>
  <c r="R292" i="3"/>
  <c r="P292" i="3"/>
  <c r="BI290" i="3"/>
  <c r="BH290" i="3"/>
  <c r="BG290" i="3"/>
  <c r="BF290" i="3"/>
  <c r="T290" i="3"/>
  <c r="R290" i="3"/>
  <c r="P290" i="3"/>
  <c r="BI288" i="3"/>
  <c r="BH288" i="3"/>
  <c r="BG288" i="3"/>
  <c r="BF288" i="3"/>
  <c r="T288" i="3"/>
  <c r="R288" i="3"/>
  <c r="P288" i="3"/>
  <c r="BI286" i="3"/>
  <c r="BH286" i="3"/>
  <c r="BG286" i="3"/>
  <c r="BF286" i="3"/>
  <c r="T286" i="3"/>
  <c r="R286" i="3"/>
  <c r="P286" i="3"/>
  <c r="BI284" i="3"/>
  <c r="BH284" i="3"/>
  <c r="BG284" i="3"/>
  <c r="BF284" i="3"/>
  <c r="T284" i="3"/>
  <c r="R284" i="3"/>
  <c r="P284" i="3"/>
  <c r="BI282" i="3"/>
  <c r="BH282" i="3"/>
  <c r="BG282" i="3"/>
  <c r="BF282" i="3"/>
  <c r="T282" i="3"/>
  <c r="R282" i="3"/>
  <c r="P282" i="3"/>
  <c r="BI280" i="3"/>
  <c r="BH280" i="3"/>
  <c r="BG280" i="3"/>
  <c r="BF280" i="3"/>
  <c r="T280" i="3"/>
  <c r="R280" i="3"/>
  <c r="P280" i="3"/>
  <c r="BI277" i="3"/>
  <c r="BH277" i="3"/>
  <c r="BG277" i="3"/>
  <c r="BF277" i="3"/>
  <c r="T277" i="3"/>
  <c r="R277" i="3"/>
  <c r="P277" i="3"/>
  <c r="BI276" i="3"/>
  <c r="BH276" i="3"/>
  <c r="BG276" i="3"/>
  <c r="BF276" i="3"/>
  <c r="T276" i="3"/>
  <c r="R276" i="3"/>
  <c r="P276" i="3"/>
  <c r="BI275" i="3"/>
  <c r="BH275" i="3"/>
  <c r="BG275" i="3"/>
  <c r="BF275" i="3"/>
  <c r="T275" i="3"/>
  <c r="R275" i="3"/>
  <c r="P275" i="3"/>
  <c r="BI273" i="3"/>
  <c r="BH273" i="3"/>
  <c r="BG273" i="3"/>
  <c r="BF273" i="3"/>
  <c r="T273" i="3"/>
  <c r="R273" i="3"/>
  <c r="P273" i="3"/>
  <c r="BI272" i="3"/>
  <c r="BH272" i="3"/>
  <c r="BG272" i="3"/>
  <c r="BF272" i="3"/>
  <c r="T272" i="3"/>
  <c r="R272" i="3"/>
  <c r="P272" i="3"/>
  <c r="BI269" i="3"/>
  <c r="BH269" i="3"/>
  <c r="BG269" i="3"/>
  <c r="BF269" i="3"/>
  <c r="T269" i="3"/>
  <c r="R269" i="3"/>
  <c r="P269" i="3"/>
  <c r="BI267" i="3"/>
  <c r="BH267" i="3"/>
  <c r="BG267" i="3"/>
  <c r="BF267" i="3"/>
  <c r="T267" i="3"/>
  <c r="R267" i="3"/>
  <c r="P267" i="3"/>
  <c r="BI266" i="3"/>
  <c r="BH266" i="3"/>
  <c r="BG266" i="3"/>
  <c r="BF266" i="3"/>
  <c r="T266" i="3"/>
  <c r="R266" i="3"/>
  <c r="P266" i="3"/>
  <c r="BI264" i="3"/>
  <c r="BH264" i="3"/>
  <c r="BG264" i="3"/>
  <c r="BF264" i="3"/>
  <c r="T264" i="3"/>
  <c r="R264" i="3"/>
  <c r="P264" i="3"/>
  <c r="BI262" i="3"/>
  <c r="BH262" i="3"/>
  <c r="BG262" i="3"/>
  <c r="BF262" i="3"/>
  <c r="T262" i="3"/>
  <c r="R262" i="3"/>
  <c r="P262" i="3"/>
  <c r="BI259" i="3"/>
  <c r="BH259" i="3"/>
  <c r="BG259" i="3"/>
  <c r="BF259" i="3"/>
  <c r="T259" i="3"/>
  <c r="R259" i="3"/>
  <c r="P259" i="3"/>
  <c r="BI258" i="3"/>
  <c r="BH258" i="3"/>
  <c r="BG258" i="3"/>
  <c r="BF258" i="3"/>
  <c r="T258" i="3"/>
  <c r="R258" i="3"/>
  <c r="P258" i="3"/>
  <c r="BI256" i="3"/>
  <c r="BH256" i="3"/>
  <c r="BG256" i="3"/>
  <c r="BF256" i="3"/>
  <c r="T256" i="3"/>
  <c r="R256" i="3"/>
  <c r="P256" i="3"/>
  <c r="BI254" i="3"/>
  <c r="BH254" i="3"/>
  <c r="BG254" i="3"/>
  <c r="BF254" i="3"/>
  <c r="T254" i="3"/>
  <c r="R254" i="3"/>
  <c r="P254" i="3"/>
  <c r="BI252" i="3"/>
  <c r="BH252" i="3"/>
  <c r="BG252" i="3"/>
  <c r="BF252" i="3"/>
  <c r="T252" i="3"/>
  <c r="R252" i="3"/>
  <c r="P252" i="3"/>
  <c r="BI249" i="3"/>
  <c r="BH249" i="3"/>
  <c r="BG249" i="3"/>
  <c r="BF249" i="3"/>
  <c r="T249" i="3"/>
  <c r="R249" i="3"/>
  <c r="P249" i="3"/>
  <c r="BI247" i="3"/>
  <c r="BH247" i="3"/>
  <c r="BG247" i="3"/>
  <c r="BF247" i="3"/>
  <c r="T247" i="3"/>
  <c r="R247" i="3"/>
  <c r="P247" i="3"/>
  <c r="BI245" i="3"/>
  <c r="BH245" i="3"/>
  <c r="BG245" i="3"/>
  <c r="BF245" i="3"/>
  <c r="T245" i="3"/>
  <c r="R245" i="3"/>
  <c r="P245" i="3"/>
  <c r="BI243" i="3"/>
  <c r="BH243" i="3"/>
  <c r="BG243" i="3"/>
  <c r="BF243" i="3"/>
  <c r="T243" i="3"/>
  <c r="R243" i="3"/>
  <c r="P243" i="3"/>
  <c r="BI241" i="3"/>
  <c r="BH241" i="3"/>
  <c r="BG241" i="3"/>
  <c r="BF241" i="3"/>
  <c r="T241" i="3"/>
  <c r="R241" i="3"/>
  <c r="P241" i="3"/>
  <c r="BI239" i="3"/>
  <c r="BH239" i="3"/>
  <c r="BG239" i="3"/>
  <c r="BF239" i="3"/>
  <c r="T239" i="3"/>
  <c r="R239" i="3"/>
  <c r="P239" i="3"/>
  <c r="BI238" i="3"/>
  <c r="BH238" i="3"/>
  <c r="BG238" i="3"/>
  <c r="BF238" i="3"/>
  <c r="T238" i="3"/>
  <c r="R238" i="3"/>
  <c r="P238" i="3"/>
  <c r="BI237" i="3"/>
  <c r="BH237" i="3"/>
  <c r="BG237" i="3"/>
  <c r="BF237" i="3"/>
  <c r="T237" i="3"/>
  <c r="R237" i="3"/>
  <c r="P237" i="3"/>
  <c r="BI236" i="3"/>
  <c r="BH236" i="3"/>
  <c r="BG236" i="3"/>
  <c r="BF236" i="3"/>
  <c r="T236" i="3"/>
  <c r="R236" i="3"/>
  <c r="P236" i="3"/>
  <c r="BI233" i="3"/>
  <c r="BH233" i="3"/>
  <c r="BG233" i="3"/>
  <c r="BF233" i="3"/>
  <c r="T233" i="3"/>
  <c r="R233" i="3"/>
  <c r="P233" i="3"/>
  <c r="BI231" i="3"/>
  <c r="BH231" i="3"/>
  <c r="BG231" i="3"/>
  <c r="BF231" i="3"/>
  <c r="T231" i="3"/>
  <c r="R231" i="3"/>
  <c r="P231" i="3"/>
  <c r="BI229" i="3"/>
  <c r="BH229" i="3"/>
  <c r="BG229" i="3"/>
  <c r="BF229" i="3"/>
  <c r="T229" i="3"/>
  <c r="R229" i="3"/>
  <c r="P229" i="3"/>
  <c r="BI227" i="3"/>
  <c r="BH227" i="3"/>
  <c r="BG227" i="3"/>
  <c r="BF227" i="3"/>
  <c r="T227" i="3"/>
  <c r="R227" i="3"/>
  <c r="P227" i="3"/>
  <c r="BI225" i="3"/>
  <c r="BH225" i="3"/>
  <c r="BG225" i="3"/>
  <c r="BF225" i="3"/>
  <c r="T225" i="3"/>
  <c r="R225" i="3"/>
  <c r="P225" i="3"/>
  <c r="BI223" i="3"/>
  <c r="BH223" i="3"/>
  <c r="BG223" i="3"/>
  <c r="BF223" i="3"/>
  <c r="T223" i="3"/>
  <c r="R223" i="3"/>
  <c r="P223" i="3"/>
  <c r="BI221" i="3"/>
  <c r="BH221" i="3"/>
  <c r="BG221" i="3"/>
  <c r="BF221" i="3"/>
  <c r="T221" i="3"/>
  <c r="R221" i="3"/>
  <c r="P221" i="3"/>
  <c r="BI219" i="3"/>
  <c r="BH219" i="3"/>
  <c r="BG219" i="3"/>
  <c r="BF219" i="3"/>
  <c r="T219" i="3"/>
  <c r="R219" i="3"/>
  <c r="P219" i="3"/>
  <c r="BI217" i="3"/>
  <c r="BH217" i="3"/>
  <c r="BG217" i="3"/>
  <c r="BF217" i="3"/>
  <c r="T217" i="3"/>
  <c r="R217" i="3"/>
  <c r="P217" i="3"/>
  <c r="BI215" i="3"/>
  <c r="BH215" i="3"/>
  <c r="BG215" i="3"/>
  <c r="BF215" i="3"/>
  <c r="T215" i="3"/>
  <c r="R215" i="3"/>
  <c r="P215" i="3"/>
  <c r="BI213" i="3"/>
  <c r="BH213" i="3"/>
  <c r="BG213" i="3"/>
  <c r="BF213" i="3"/>
  <c r="T213" i="3"/>
  <c r="R213" i="3"/>
  <c r="P213" i="3"/>
  <c r="BI211" i="3"/>
  <c r="BH211" i="3"/>
  <c r="BG211" i="3"/>
  <c r="BF211" i="3"/>
  <c r="T211" i="3"/>
  <c r="R211" i="3"/>
  <c r="P211" i="3"/>
  <c r="BI209" i="3"/>
  <c r="BH209" i="3"/>
  <c r="BG209" i="3"/>
  <c r="BF209" i="3"/>
  <c r="T209" i="3"/>
  <c r="R209" i="3"/>
  <c r="P209" i="3"/>
  <c r="BI207" i="3"/>
  <c r="BH207" i="3"/>
  <c r="BG207" i="3"/>
  <c r="BF207" i="3"/>
  <c r="T207" i="3"/>
  <c r="R207" i="3"/>
  <c r="P207" i="3"/>
  <c r="BI205" i="3"/>
  <c r="BH205" i="3"/>
  <c r="BG205" i="3"/>
  <c r="BF205" i="3"/>
  <c r="T205" i="3"/>
  <c r="R205" i="3"/>
  <c r="P205" i="3"/>
  <c r="BI202" i="3"/>
  <c r="BH202" i="3"/>
  <c r="BG202" i="3"/>
  <c r="BF202" i="3"/>
  <c r="T202" i="3"/>
  <c r="R202" i="3"/>
  <c r="P202" i="3"/>
  <c r="BI200" i="3"/>
  <c r="BH200" i="3"/>
  <c r="BG200" i="3"/>
  <c r="BF200" i="3"/>
  <c r="T200" i="3"/>
  <c r="R200" i="3"/>
  <c r="P200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4" i="3"/>
  <c r="BH194" i="3"/>
  <c r="BG194" i="3"/>
  <c r="BF194" i="3"/>
  <c r="T194" i="3"/>
  <c r="R194" i="3"/>
  <c r="P194" i="3"/>
  <c r="BI192" i="3"/>
  <c r="BH192" i="3"/>
  <c r="BG192" i="3"/>
  <c r="BF192" i="3"/>
  <c r="T192" i="3"/>
  <c r="R192" i="3"/>
  <c r="P192" i="3"/>
  <c r="BI190" i="3"/>
  <c r="BH190" i="3"/>
  <c r="BG190" i="3"/>
  <c r="BF190" i="3"/>
  <c r="T190" i="3"/>
  <c r="R190" i="3"/>
  <c r="P190" i="3"/>
  <c r="BI188" i="3"/>
  <c r="BH188" i="3"/>
  <c r="BG188" i="3"/>
  <c r="BF188" i="3"/>
  <c r="T188" i="3"/>
  <c r="R188" i="3"/>
  <c r="P188" i="3"/>
  <c r="BI186" i="3"/>
  <c r="BH186" i="3"/>
  <c r="BG186" i="3"/>
  <c r="BF186" i="3"/>
  <c r="T186" i="3"/>
  <c r="R186" i="3"/>
  <c r="P186" i="3"/>
  <c r="BI184" i="3"/>
  <c r="BH184" i="3"/>
  <c r="BG184" i="3"/>
  <c r="BF184" i="3"/>
  <c r="T184" i="3"/>
  <c r="R184" i="3"/>
  <c r="P184" i="3"/>
  <c r="BI182" i="3"/>
  <c r="BH182" i="3"/>
  <c r="BG182" i="3"/>
  <c r="BF182" i="3"/>
  <c r="T182" i="3"/>
  <c r="R182" i="3"/>
  <c r="P182" i="3"/>
  <c r="BI180" i="3"/>
  <c r="BH180" i="3"/>
  <c r="BG180" i="3"/>
  <c r="BF180" i="3"/>
  <c r="T180" i="3"/>
  <c r="R180" i="3"/>
  <c r="P180" i="3"/>
  <c r="BI178" i="3"/>
  <c r="BH178" i="3"/>
  <c r="BG178" i="3"/>
  <c r="BF178" i="3"/>
  <c r="T178" i="3"/>
  <c r="R178" i="3"/>
  <c r="P178" i="3"/>
  <c r="BI176" i="3"/>
  <c r="BH176" i="3"/>
  <c r="BG176" i="3"/>
  <c r="BF176" i="3"/>
  <c r="T176" i="3"/>
  <c r="R176" i="3"/>
  <c r="P176" i="3"/>
  <c r="BI174" i="3"/>
  <c r="BH174" i="3"/>
  <c r="BG174" i="3"/>
  <c r="BF174" i="3"/>
  <c r="T174" i="3"/>
  <c r="R174" i="3"/>
  <c r="P174" i="3"/>
  <c r="BI172" i="3"/>
  <c r="BH172" i="3"/>
  <c r="BG172" i="3"/>
  <c r="BF172" i="3"/>
  <c r="T172" i="3"/>
  <c r="R172" i="3"/>
  <c r="P172" i="3"/>
  <c r="BI170" i="3"/>
  <c r="BH170" i="3"/>
  <c r="BG170" i="3"/>
  <c r="BF170" i="3"/>
  <c r="T170" i="3"/>
  <c r="R170" i="3"/>
  <c r="P170" i="3"/>
  <c r="BI168" i="3"/>
  <c r="BH168" i="3"/>
  <c r="BG168" i="3"/>
  <c r="BF168" i="3"/>
  <c r="T168" i="3"/>
  <c r="R168" i="3"/>
  <c r="P168" i="3"/>
  <c r="BI166" i="3"/>
  <c r="BH166" i="3"/>
  <c r="BG166" i="3"/>
  <c r="BF166" i="3"/>
  <c r="T166" i="3"/>
  <c r="R166" i="3"/>
  <c r="P166" i="3"/>
  <c r="BI164" i="3"/>
  <c r="BH164" i="3"/>
  <c r="BG164" i="3"/>
  <c r="BF164" i="3"/>
  <c r="T164" i="3"/>
  <c r="R164" i="3"/>
  <c r="P164" i="3"/>
  <c r="BI162" i="3"/>
  <c r="BH162" i="3"/>
  <c r="BG162" i="3"/>
  <c r="BF162" i="3"/>
  <c r="T162" i="3"/>
  <c r="R162" i="3"/>
  <c r="P162" i="3"/>
  <c r="BI160" i="3"/>
  <c r="BH160" i="3"/>
  <c r="BG160" i="3"/>
  <c r="BF160" i="3"/>
  <c r="T160" i="3"/>
  <c r="R160" i="3"/>
  <c r="P160" i="3"/>
  <c r="BI158" i="3"/>
  <c r="BH158" i="3"/>
  <c r="BG158" i="3"/>
  <c r="BF158" i="3"/>
  <c r="T158" i="3"/>
  <c r="R158" i="3"/>
  <c r="P158" i="3"/>
  <c r="BI156" i="3"/>
  <c r="BH156" i="3"/>
  <c r="BG156" i="3"/>
  <c r="BF156" i="3"/>
  <c r="T156" i="3"/>
  <c r="R156" i="3"/>
  <c r="P156" i="3"/>
  <c r="BI154" i="3"/>
  <c r="BH154" i="3"/>
  <c r="BG154" i="3"/>
  <c r="BF154" i="3"/>
  <c r="T154" i="3"/>
  <c r="R154" i="3"/>
  <c r="P154" i="3"/>
  <c r="BI152" i="3"/>
  <c r="BH152" i="3"/>
  <c r="BG152" i="3"/>
  <c r="BF152" i="3"/>
  <c r="T152" i="3"/>
  <c r="R152" i="3"/>
  <c r="P152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45" i="3"/>
  <c r="BH145" i="3"/>
  <c r="BG145" i="3"/>
  <c r="BF145" i="3"/>
  <c r="T145" i="3"/>
  <c r="R145" i="3"/>
  <c r="P145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BI128" i="3"/>
  <c r="BH128" i="3"/>
  <c r="BG128" i="3"/>
  <c r="BF128" i="3"/>
  <c r="T128" i="3"/>
  <c r="R128" i="3"/>
  <c r="P128" i="3"/>
  <c r="BI126" i="3"/>
  <c r="BH126" i="3"/>
  <c r="BG126" i="3"/>
  <c r="BF126" i="3"/>
  <c r="T126" i="3"/>
  <c r="R126" i="3"/>
  <c r="P126" i="3"/>
  <c r="BI124" i="3"/>
  <c r="BH124" i="3"/>
  <c r="BG124" i="3"/>
  <c r="BF124" i="3"/>
  <c r="T124" i="3"/>
  <c r="R124" i="3"/>
  <c r="P124" i="3"/>
  <c r="BI121" i="3"/>
  <c r="BH121" i="3"/>
  <c r="BG121" i="3"/>
  <c r="BF121" i="3"/>
  <c r="T121" i="3"/>
  <c r="R121" i="3"/>
  <c r="P121" i="3"/>
  <c r="BI119" i="3"/>
  <c r="BH119" i="3"/>
  <c r="BG119" i="3"/>
  <c r="BF119" i="3"/>
  <c r="T119" i="3"/>
  <c r="R119" i="3"/>
  <c r="P119" i="3"/>
  <c r="BI117" i="3"/>
  <c r="BH117" i="3"/>
  <c r="BG117" i="3"/>
  <c r="BF117" i="3"/>
  <c r="T117" i="3"/>
  <c r="R117" i="3"/>
  <c r="P117" i="3"/>
  <c r="BI116" i="3"/>
  <c r="BH116" i="3"/>
  <c r="BG116" i="3"/>
  <c r="BF116" i="3"/>
  <c r="T116" i="3"/>
  <c r="R116" i="3"/>
  <c r="P116" i="3"/>
  <c r="BI115" i="3"/>
  <c r="BH115" i="3"/>
  <c r="BG115" i="3"/>
  <c r="BF115" i="3"/>
  <c r="T115" i="3"/>
  <c r="R115" i="3"/>
  <c r="P115" i="3"/>
  <c r="BI114" i="3"/>
  <c r="BH114" i="3"/>
  <c r="BG114" i="3"/>
  <c r="BF114" i="3"/>
  <c r="T114" i="3"/>
  <c r="R114" i="3"/>
  <c r="P114" i="3"/>
  <c r="BI113" i="3"/>
  <c r="BH113" i="3"/>
  <c r="BG113" i="3"/>
  <c r="BF113" i="3"/>
  <c r="T113" i="3"/>
  <c r="R113" i="3"/>
  <c r="P113" i="3"/>
  <c r="BI112" i="3"/>
  <c r="BH112" i="3"/>
  <c r="BG112" i="3"/>
  <c r="BF112" i="3"/>
  <c r="T112" i="3"/>
  <c r="R112" i="3"/>
  <c r="P112" i="3"/>
  <c r="BI110" i="3"/>
  <c r="BH110" i="3"/>
  <c r="BG110" i="3"/>
  <c r="BF110" i="3"/>
  <c r="T110" i="3"/>
  <c r="R110" i="3"/>
  <c r="P110" i="3"/>
  <c r="BI108" i="3"/>
  <c r="BH108" i="3"/>
  <c r="BG108" i="3"/>
  <c r="BF108" i="3"/>
  <c r="T108" i="3"/>
  <c r="R108" i="3"/>
  <c r="P108" i="3"/>
  <c r="BI106" i="3"/>
  <c r="BH106" i="3"/>
  <c r="BG106" i="3"/>
  <c r="BF106" i="3"/>
  <c r="T106" i="3"/>
  <c r="R106" i="3"/>
  <c r="P106" i="3"/>
  <c r="BI104" i="3"/>
  <c r="BH104" i="3"/>
  <c r="BG104" i="3"/>
  <c r="BF104" i="3"/>
  <c r="T104" i="3"/>
  <c r="R104" i="3"/>
  <c r="P104" i="3"/>
  <c r="BI103" i="3"/>
  <c r="BH103" i="3"/>
  <c r="BG103" i="3"/>
  <c r="BF103" i="3"/>
  <c r="T103" i="3"/>
  <c r="R103" i="3"/>
  <c r="P103" i="3"/>
  <c r="BI101" i="3"/>
  <c r="BH101" i="3"/>
  <c r="BG101" i="3"/>
  <c r="BF101" i="3"/>
  <c r="T101" i="3"/>
  <c r="R101" i="3"/>
  <c r="P101" i="3"/>
  <c r="BI99" i="3"/>
  <c r="BH99" i="3"/>
  <c r="BG99" i="3"/>
  <c r="BF99" i="3"/>
  <c r="T99" i="3"/>
  <c r="R99" i="3"/>
  <c r="P99" i="3"/>
  <c r="BI97" i="3"/>
  <c r="BH97" i="3"/>
  <c r="BG97" i="3"/>
  <c r="BF97" i="3"/>
  <c r="T97" i="3"/>
  <c r="R97" i="3"/>
  <c r="P97" i="3"/>
  <c r="J91" i="3"/>
  <c r="J90" i="3"/>
  <c r="F90" i="3"/>
  <c r="F88" i="3"/>
  <c r="E86" i="3"/>
  <c r="J55" i="3"/>
  <c r="J54" i="3"/>
  <c r="F54" i="3"/>
  <c r="F52" i="3"/>
  <c r="E50" i="3"/>
  <c r="J18" i="3"/>
  <c r="E18" i="3"/>
  <c r="F91" i="3" s="1"/>
  <c r="J17" i="3"/>
  <c r="J12" i="3"/>
  <c r="J88" i="3" s="1"/>
  <c r="E7" i="3"/>
  <c r="E84" i="3"/>
  <c r="J37" i="2"/>
  <c r="J36" i="2"/>
  <c r="AY55" i="1"/>
  <c r="J35" i="2"/>
  <c r="AX55" i="1"/>
  <c r="BI489" i="2"/>
  <c r="BH489" i="2"/>
  <c r="BG489" i="2"/>
  <c r="BF489" i="2"/>
  <c r="T489" i="2"/>
  <c r="T488" i="2"/>
  <c r="R489" i="2"/>
  <c r="R488" i="2" s="1"/>
  <c r="P489" i="2"/>
  <c r="P488" i="2"/>
  <c r="BI479" i="2"/>
  <c r="BH479" i="2"/>
  <c r="BG479" i="2"/>
  <c r="BF479" i="2"/>
  <c r="T479" i="2"/>
  <c r="R479" i="2"/>
  <c r="P479" i="2"/>
  <c r="BI477" i="2"/>
  <c r="BH477" i="2"/>
  <c r="BG477" i="2"/>
  <c r="BF477" i="2"/>
  <c r="T477" i="2"/>
  <c r="R477" i="2"/>
  <c r="P477" i="2"/>
  <c r="BI475" i="2"/>
  <c r="BH475" i="2"/>
  <c r="BG475" i="2"/>
  <c r="BF475" i="2"/>
  <c r="T475" i="2"/>
  <c r="R475" i="2"/>
  <c r="P475" i="2"/>
  <c r="BI465" i="2"/>
  <c r="BH465" i="2"/>
  <c r="BG465" i="2"/>
  <c r="BF465" i="2"/>
  <c r="T465" i="2"/>
  <c r="R465" i="2"/>
  <c r="P465" i="2"/>
  <c r="BI460" i="2"/>
  <c r="BH460" i="2"/>
  <c r="BG460" i="2"/>
  <c r="BF460" i="2"/>
  <c r="T460" i="2"/>
  <c r="R460" i="2"/>
  <c r="P460" i="2"/>
  <c r="BI454" i="2"/>
  <c r="BH454" i="2"/>
  <c r="BG454" i="2"/>
  <c r="BF454" i="2"/>
  <c r="T454" i="2"/>
  <c r="R454" i="2"/>
  <c r="P454" i="2"/>
  <c r="BI451" i="2"/>
  <c r="BH451" i="2"/>
  <c r="BG451" i="2"/>
  <c r="BF451" i="2"/>
  <c r="T451" i="2"/>
  <c r="R451" i="2"/>
  <c r="P451" i="2"/>
  <c r="BI447" i="2"/>
  <c r="BH447" i="2"/>
  <c r="BG447" i="2"/>
  <c r="BF447" i="2"/>
  <c r="T447" i="2"/>
  <c r="R447" i="2"/>
  <c r="P447" i="2"/>
  <c r="BI443" i="2"/>
  <c r="BH443" i="2"/>
  <c r="BG443" i="2"/>
  <c r="BF443" i="2"/>
  <c r="T443" i="2"/>
  <c r="R443" i="2"/>
  <c r="P443" i="2"/>
  <c r="BI440" i="2"/>
  <c r="BH440" i="2"/>
  <c r="BG440" i="2"/>
  <c r="BF440" i="2"/>
  <c r="T440" i="2"/>
  <c r="R440" i="2"/>
  <c r="P440" i="2"/>
  <c r="BI437" i="2"/>
  <c r="BH437" i="2"/>
  <c r="BG437" i="2"/>
  <c r="BF437" i="2"/>
  <c r="T437" i="2"/>
  <c r="R437" i="2"/>
  <c r="P437" i="2"/>
  <c r="BI433" i="2"/>
  <c r="BH433" i="2"/>
  <c r="BG433" i="2"/>
  <c r="BF433" i="2"/>
  <c r="T433" i="2"/>
  <c r="R433" i="2"/>
  <c r="P433" i="2"/>
  <c r="BI431" i="2"/>
  <c r="BH431" i="2"/>
  <c r="BG431" i="2"/>
  <c r="BF431" i="2"/>
  <c r="T431" i="2"/>
  <c r="R431" i="2"/>
  <c r="P431" i="2"/>
  <c r="BI426" i="2"/>
  <c r="BH426" i="2"/>
  <c r="BG426" i="2"/>
  <c r="BF426" i="2"/>
  <c r="T426" i="2"/>
  <c r="R426" i="2"/>
  <c r="P426" i="2"/>
  <c r="BI422" i="2"/>
  <c r="BH422" i="2"/>
  <c r="BG422" i="2"/>
  <c r="BF422" i="2"/>
  <c r="T422" i="2"/>
  <c r="R422" i="2"/>
  <c r="P422" i="2"/>
  <c r="BI419" i="2"/>
  <c r="BH419" i="2"/>
  <c r="BG419" i="2"/>
  <c r="BF419" i="2"/>
  <c r="T419" i="2"/>
  <c r="R419" i="2"/>
  <c r="P419" i="2"/>
  <c r="BI418" i="2"/>
  <c r="BH418" i="2"/>
  <c r="BG418" i="2"/>
  <c r="BF418" i="2"/>
  <c r="T418" i="2"/>
  <c r="R418" i="2"/>
  <c r="P418" i="2"/>
  <c r="BI416" i="2"/>
  <c r="BH416" i="2"/>
  <c r="BG416" i="2"/>
  <c r="BF416" i="2"/>
  <c r="T416" i="2"/>
  <c r="R416" i="2"/>
  <c r="P416" i="2"/>
  <c r="BI415" i="2"/>
  <c r="BH415" i="2"/>
  <c r="BG415" i="2"/>
  <c r="BF415" i="2"/>
  <c r="T415" i="2"/>
  <c r="R415" i="2"/>
  <c r="P415" i="2"/>
  <c r="BI413" i="2"/>
  <c r="BH413" i="2"/>
  <c r="BG413" i="2"/>
  <c r="BF413" i="2"/>
  <c r="T413" i="2"/>
  <c r="R413" i="2"/>
  <c r="P413" i="2"/>
  <c r="BI410" i="2"/>
  <c r="BH410" i="2"/>
  <c r="BG410" i="2"/>
  <c r="BF410" i="2"/>
  <c r="T410" i="2"/>
  <c r="R410" i="2"/>
  <c r="P410" i="2"/>
  <c r="BI407" i="2"/>
  <c r="BH407" i="2"/>
  <c r="BG407" i="2"/>
  <c r="BF407" i="2"/>
  <c r="T407" i="2"/>
  <c r="R407" i="2"/>
  <c r="P407" i="2"/>
  <c r="BI404" i="2"/>
  <c r="BH404" i="2"/>
  <c r="BG404" i="2"/>
  <c r="BF404" i="2"/>
  <c r="T404" i="2"/>
  <c r="R404" i="2"/>
  <c r="P404" i="2"/>
  <c r="BI403" i="2"/>
  <c r="BH403" i="2"/>
  <c r="BG403" i="2"/>
  <c r="BF403" i="2"/>
  <c r="T403" i="2"/>
  <c r="R403" i="2"/>
  <c r="P403" i="2"/>
  <c r="BI399" i="2"/>
  <c r="BH399" i="2"/>
  <c r="BG399" i="2"/>
  <c r="BF399" i="2"/>
  <c r="T399" i="2"/>
  <c r="R399" i="2"/>
  <c r="P399" i="2"/>
  <c r="BI398" i="2"/>
  <c r="BH398" i="2"/>
  <c r="BG398" i="2"/>
  <c r="BF398" i="2"/>
  <c r="T398" i="2"/>
  <c r="R398" i="2"/>
  <c r="P398" i="2"/>
  <c r="BI394" i="2"/>
  <c r="BH394" i="2"/>
  <c r="BG394" i="2"/>
  <c r="BF394" i="2"/>
  <c r="T394" i="2"/>
  <c r="R394" i="2"/>
  <c r="P394" i="2"/>
  <c r="BI391" i="2"/>
  <c r="BH391" i="2"/>
  <c r="BG391" i="2"/>
  <c r="BF391" i="2"/>
  <c r="T391" i="2"/>
  <c r="R391" i="2"/>
  <c r="P391" i="2"/>
  <c r="BI386" i="2"/>
  <c r="BH386" i="2"/>
  <c r="BG386" i="2"/>
  <c r="BF386" i="2"/>
  <c r="T386" i="2"/>
  <c r="R386" i="2"/>
  <c r="P386" i="2"/>
  <c r="BI381" i="2"/>
  <c r="BH381" i="2"/>
  <c r="BG381" i="2"/>
  <c r="BF381" i="2"/>
  <c r="T381" i="2"/>
  <c r="R381" i="2"/>
  <c r="P381" i="2"/>
  <c r="BI379" i="2"/>
  <c r="BH379" i="2"/>
  <c r="BG379" i="2"/>
  <c r="BF379" i="2"/>
  <c r="T379" i="2"/>
  <c r="R379" i="2"/>
  <c r="P379" i="2"/>
  <c r="BI377" i="2"/>
  <c r="BH377" i="2"/>
  <c r="BG377" i="2"/>
  <c r="BF377" i="2"/>
  <c r="T377" i="2"/>
  <c r="R377" i="2"/>
  <c r="P377" i="2"/>
  <c r="BI373" i="2"/>
  <c r="BH373" i="2"/>
  <c r="BG373" i="2"/>
  <c r="BF373" i="2"/>
  <c r="T373" i="2"/>
  <c r="R373" i="2"/>
  <c r="P373" i="2"/>
  <c r="BI371" i="2"/>
  <c r="BH371" i="2"/>
  <c r="BG371" i="2"/>
  <c r="BF371" i="2"/>
  <c r="T371" i="2"/>
  <c r="R371" i="2"/>
  <c r="P371" i="2"/>
  <c r="BI367" i="2"/>
  <c r="BH367" i="2"/>
  <c r="BG367" i="2"/>
  <c r="BF367" i="2"/>
  <c r="T367" i="2"/>
  <c r="R367" i="2"/>
  <c r="P367" i="2"/>
  <c r="BI365" i="2"/>
  <c r="BH365" i="2"/>
  <c r="BG365" i="2"/>
  <c r="BF365" i="2"/>
  <c r="T365" i="2"/>
  <c r="R365" i="2"/>
  <c r="P365" i="2"/>
  <c r="BI361" i="2"/>
  <c r="BH361" i="2"/>
  <c r="BG361" i="2"/>
  <c r="BF361" i="2"/>
  <c r="T361" i="2"/>
  <c r="R361" i="2"/>
  <c r="P361" i="2"/>
  <c r="BI359" i="2"/>
  <c r="BH359" i="2"/>
  <c r="BG359" i="2"/>
  <c r="BF359" i="2"/>
  <c r="T359" i="2"/>
  <c r="R359" i="2"/>
  <c r="P359" i="2"/>
  <c r="BI354" i="2"/>
  <c r="BH354" i="2"/>
  <c r="BG354" i="2"/>
  <c r="BF354" i="2"/>
  <c r="T354" i="2"/>
  <c r="R354" i="2"/>
  <c r="P354" i="2"/>
  <c r="BI350" i="2"/>
  <c r="BH350" i="2"/>
  <c r="BG350" i="2"/>
  <c r="BF350" i="2"/>
  <c r="T350" i="2"/>
  <c r="T349" i="2"/>
  <c r="R350" i="2"/>
  <c r="R349" i="2"/>
  <c r="P350" i="2"/>
  <c r="P349" i="2"/>
  <c r="BI347" i="2"/>
  <c r="BH347" i="2"/>
  <c r="BG347" i="2"/>
  <c r="BF347" i="2"/>
  <c r="T347" i="2"/>
  <c r="R347" i="2"/>
  <c r="P347" i="2"/>
  <c r="BI344" i="2"/>
  <c r="BH344" i="2"/>
  <c r="BG344" i="2"/>
  <c r="BF344" i="2"/>
  <c r="T344" i="2"/>
  <c r="R344" i="2"/>
  <c r="P344" i="2"/>
  <c r="BI342" i="2"/>
  <c r="BH342" i="2"/>
  <c r="BG342" i="2"/>
  <c r="BF342" i="2"/>
  <c r="T342" i="2"/>
  <c r="R342" i="2"/>
  <c r="P342" i="2"/>
  <c r="BI340" i="2"/>
  <c r="BH340" i="2"/>
  <c r="BG340" i="2"/>
  <c r="BF340" i="2"/>
  <c r="T340" i="2"/>
  <c r="R340" i="2"/>
  <c r="P340" i="2"/>
  <c r="BI338" i="2"/>
  <c r="BH338" i="2"/>
  <c r="BG338" i="2"/>
  <c r="BF338" i="2"/>
  <c r="T338" i="2"/>
  <c r="R338" i="2"/>
  <c r="P338" i="2"/>
  <c r="BI332" i="2"/>
  <c r="BH332" i="2"/>
  <c r="BG332" i="2"/>
  <c r="BF332" i="2"/>
  <c r="T332" i="2"/>
  <c r="R332" i="2"/>
  <c r="P332" i="2"/>
  <c r="BI331" i="2"/>
  <c r="BH331" i="2"/>
  <c r="BG331" i="2"/>
  <c r="BF331" i="2"/>
  <c r="T331" i="2"/>
  <c r="R331" i="2"/>
  <c r="P331" i="2"/>
  <c r="BI329" i="2"/>
  <c r="BH329" i="2"/>
  <c r="BG329" i="2"/>
  <c r="BF329" i="2"/>
  <c r="T329" i="2"/>
  <c r="R329" i="2"/>
  <c r="P329" i="2"/>
  <c r="BI325" i="2"/>
  <c r="BH325" i="2"/>
  <c r="BG325" i="2"/>
  <c r="BF325" i="2"/>
  <c r="T325" i="2"/>
  <c r="R325" i="2"/>
  <c r="P325" i="2"/>
  <c r="BI320" i="2"/>
  <c r="BH320" i="2"/>
  <c r="BG320" i="2"/>
  <c r="BF320" i="2"/>
  <c r="T320" i="2"/>
  <c r="R320" i="2"/>
  <c r="P320" i="2"/>
  <c r="BI316" i="2"/>
  <c r="BH316" i="2"/>
  <c r="BG316" i="2"/>
  <c r="BF316" i="2"/>
  <c r="T316" i="2"/>
  <c r="R316" i="2"/>
  <c r="P316" i="2"/>
  <c r="BI312" i="2"/>
  <c r="BH312" i="2"/>
  <c r="BG312" i="2"/>
  <c r="BF312" i="2"/>
  <c r="T312" i="2"/>
  <c r="R312" i="2"/>
  <c r="P312" i="2"/>
  <c r="BI308" i="2"/>
  <c r="BH308" i="2"/>
  <c r="BG308" i="2"/>
  <c r="BF308" i="2"/>
  <c r="T308" i="2"/>
  <c r="R308" i="2"/>
  <c r="P308" i="2"/>
  <c r="BI304" i="2"/>
  <c r="BH304" i="2"/>
  <c r="BG304" i="2"/>
  <c r="BF304" i="2"/>
  <c r="T304" i="2"/>
  <c r="R304" i="2"/>
  <c r="P304" i="2"/>
  <c r="BI299" i="2"/>
  <c r="BH299" i="2"/>
  <c r="BG299" i="2"/>
  <c r="BF299" i="2"/>
  <c r="T299" i="2"/>
  <c r="R299" i="2"/>
  <c r="P299" i="2"/>
  <c r="BI294" i="2"/>
  <c r="BH294" i="2"/>
  <c r="BG294" i="2"/>
  <c r="BF294" i="2"/>
  <c r="T294" i="2"/>
  <c r="R294" i="2"/>
  <c r="P294" i="2"/>
  <c r="BI289" i="2"/>
  <c r="BH289" i="2"/>
  <c r="BG289" i="2"/>
  <c r="BF289" i="2"/>
  <c r="T289" i="2"/>
  <c r="R289" i="2"/>
  <c r="P289" i="2"/>
  <c r="BI285" i="2"/>
  <c r="BH285" i="2"/>
  <c r="BG285" i="2"/>
  <c r="BF285" i="2"/>
  <c r="T285" i="2"/>
  <c r="R285" i="2"/>
  <c r="P285" i="2"/>
  <c r="BI280" i="2"/>
  <c r="BH280" i="2"/>
  <c r="BG280" i="2"/>
  <c r="BF280" i="2"/>
  <c r="T280" i="2"/>
  <c r="R280" i="2"/>
  <c r="P280" i="2"/>
  <c r="BI278" i="2"/>
  <c r="BH278" i="2"/>
  <c r="BG278" i="2"/>
  <c r="BF278" i="2"/>
  <c r="T278" i="2"/>
  <c r="R278" i="2"/>
  <c r="P278" i="2"/>
  <c r="BI277" i="2"/>
  <c r="BH277" i="2"/>
  <c r="BG277" i="2"/>
  <c r="BF277" i="2"/>
  <c r="T277" i="2"/>
  <c r="R277" i="2"/>
  <c r="P277" i="2"/>
  <c r="BI273" i="2"/>
  <c r="BH273" i="2"/>
  <c r="BG273" i="2"/>
  <c r="BF273" i="2"/>
  <c r="T273" i="2"/>
  <c r="R273" i="2"/>
  <c r="P273" i="2"/>
  <c r="BI269" i="2"/>
  <c r="BH269" i="2"/>
  <c r="BG269" i="2"/>
  <c r="BF269" i="2"/>
  <c r="T269" i="2"/>
  <c r="R269" i="2"/>
  <c r="P269" i="2"/>
  <c r="BI264" i="2"/>
  <c r="BH264" i="2"/>
  <c r="BG264" i="2"/>
  <c r="BF264" i="2"/>
  <c r="T264" i="2"/>
  <c r="T263" i="2" s="1"/>
  <c r="R264" i="2"/>
  <c r="R263" i="2" s="1"/>
  <c r="P264" i="2"/>
  <c r="P263" i="2" s="1"/>
  <c r="BI261" i="2"/>
  <c r="BH261" i="2"/>
  <c r="BG261" i="2"/>
  <c r="BF261" i="2"/>
  <c r="T261" i="2"/>
  <c r="R261" i="2"/>
  <c r="P261" i="2"/>
  <c r="BI260" i="2"/>
  <c r="BH260" i="2"/>
  <c r="BG260" i="2"/>
  <c r="BF260" i="2"/>
  <c r="T260" i="2"/>
  <c r="R260" i="2"/>
  <c r="P260" i="2"/>
  <c r="BI255" i="2"/>
  <c r="BH255" i="2"/>
  <c r="BG255" i="2"/>
  <c r="BF255" i="2"/>
  <c r="T255" i="2"/>
  <c r="R255" i="2"/>
  <c r="P255" i="2"/>
  <c r="BI253" i="2"/>
  <c r="BH253" i="2"/>
  <c r="BG253" i="2"/>
  <c r="BF253" i="2"/>
  <c r="T253" i="2"/>
  <c r="R253" i="2"/>
  <c r="P253" i="2"/>
  <c r="BI249" i="2"/>
  <c r="BH249" i="2"/>
  <c r="BG249" i="2"/>
  <c r="BF249" i="2"/>
  <c r="T249" i="2"/>
  <c r="R249" i="2"/>
  <c r="P249" i="2"/>
  <c r="BI242" i="2"/>
  <c r="BH242" i="2"/>
  <c r="BG242" i="2"/>
  <c r="BF242" i="2"/>
  <c r="T242" i="2"/>
  <c r="R242" i="2"/>
  <c r="P242" i="2"/>
  <c r="BI235" i="2"/>
  <c r="BH235" i="2"/>
  <c r="BG235" i="2"/>
  <c r="BF235" i="2"/>
  <c r="T235" i="2"/>
  <c r="R235" i="2"/>
  <c r="P235" i="2"/>
  <c r="BI229" i="2"/>
  <c r="BH229" i="2"/>
  <c r="BG229" i="2"/>
  <c r="BF229" i="2"/>
  <c r="T229" i="2"/>
  <c r="R229" i="2"/>
  <c r="P229" i="2"/>
  <c r="BI224" i="2"/>
  <c r="BH224" i="2"/>
  <c r="BG224" i="2"/>
  <c r="BF224" i="2"/>
  <c r="T224" i="2"/>
  <c r="R224" i="2"/>
  <c r="P224" i="2"/>
  <c r="BI222" i="2"/>
  <c r="BH222" i="2"/>
  <c r="BG222" i="2"/>
  <c r="BF222" i="2"/>
  <c r="T222" i="2"/>
  <c r="R222" i="2"/>
  <c r="P222" i="2"/>
  <c r="BI218" i="2"/>
  <c r="BH218" i="2"/>
  <c r="BG218" i="2"/>
  <c r="BF218" i="2"/>
  <c r="T218" i="2"/>
  <c r="R218" i="2"/>
  <c r="P218" i="2"/>
  <c r="BI214" i="2"/>
  <c r="BH214" i="2"/>
  <c r="BG214" i="2"/>
  <c r="BF214" i="2"/>
  <c r="T214" i="2"/>
  <c r="R214" i="2"/>
  <c r="P214" i="2"/>
  <c r="BI209" i="2"/>
  <c r="BH209" i="2"/>
  <c r="BG209" i="2"/>
  <c r="BF209" i="2"/>
  <c r="T209" i="2"/>
  <c r="R209" i="2"/>
  <c r="P209" i="2"/>
  <c r="BI205" i="2"/>
  <c r="BH205" i="2"/>
  <c r="BG205" i="2"/>
  <c r="BF205" i="2"/>
  <c r="T205" i="2"/>
  <c r="R205" i="2"/>
  <c r="P205" i="2"/>
  <c r="BI200" i="2"/>
  <c r="BH200" i="2"/>
  <c r="BG200" i="2"/>
  <c r="BF200" i="2"/>
  <c r="T200" i="2"/>
  <c r="R200" i="2"/>
  <c r="P200" i="2"/>
  <c r="BI196" i="2"/>
  <c r="BH196" i="2"/>
  <c r="BG196" i="2"/>
  <c r="BF196" i="2"/>
  <c r="T196" i="2"/>
  <c r="R196" i="2"/>
  <c r="P196" i="2"/>
  <c r="BI192" i="2"/>
  <c r="BH192" i="2"/>
  <c r="BG192" i="2"/>
  <c r="BF192" i="2"/>
  <c r="T192" i="2"/>
  <c r="R192" i="2"/>
  <c r="P192" i="2"/>
  <c r="BI188" i="2"/>
  <c r="BH188" i="2"/>
  <c r="BG188" i="2"/>
  <c r="BF188" i="2"/>
  <c r="T188" i="2"/>
  <c r="R188" i="2"/>
  <c r="P188" i="2"/>
  <c r="BI184" i="2"/>
  <c r="BH184" i="2"/>
  <c r="BG184" i="2"/>
  <c r="BF184" i="2"/>
  <c r="T184" i="2"/>
  <c r="R184" i="2"/>
  <c r="P184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4" i="2"/>
  <c r="BH174" i="2"/>
  <c r="BG174" i="2"/>
  <c r="BF174" i="2"/>
  <c r="T174" i="2"/>
  <c r="R174" i="2"/>
  <c r="P174" i="2"/>
  <c r="BI168" i="2"/>
  <c r="BH168" i="2"/>
  <c r="BG168" i="2"/>
  <c r="BF168" i="2"/>
  <c r="T168" i="2"/>
  <c r="T167" i="2" s="1"/>
  <c r="R168" i="2"/>
  <c r="R167" i="2" s="1"/>
  <c r="P168" i="2"/>
  <c r="P167" i="2" s="1"/>
  <c r="BI163" i="2"/>
  <c r="BH163" i="2"/>
  <c r="BG163" i="2"/>
  <c r="BF163" i="2"/>
  <c r="T163" i="2"/>
  <c r="R163" i="2"/>
  <c r="P163" i="2"/>
  <c r="BI159" i="2"/>
  <c r="BH159" i="2"/>
  <c r="BG159" i="2"/>
  <c r="BF159" i="2"/>
  <c r="T159" i="2"/>
  <c r="R159" i="2"/>
  <c r="P159" i="2"/>
  <c r="BI155" i="2"/>
  <c r="BH155" i="2"/>
  <c r="BG155" i="2"/>
  <c r="BF155" i="2"/>
  <c r="T155" i="2"/>
  <c r="R155" i="2"/>
  <c r="P155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R147" i="2"/>
  <c r="P147" i="2"/>
  <c r="BI141" i="2"/>
  <c r="BH141" i="2"/>
  <c r="BG141" i="2"/>
  <c r="BF141" i="2"/>
  <c r="T141" i="2"/>
  <c r="R141" i="2"/>
  <c r="P141" i="2"/>
  <c r="BI136" i="2"/>
  <c r="BH136" i="2"/>
  <c r="BG136" i="2"/>
  <c r="BF136" i="2"/>
  <c r="T136" i="2"/>
  <c r="R136" i="2"/>
  <c r="P136" i="2"/>
  <c r="BI131" i="2"/>
  <c r="BH131" i="2"/>
  <c r="BG131" i="2"/>
  <c r="BF131" i="2"/>
  <c r="T131" i="2"/>
  <c r="R131" i="2"/>
  <c r="P131" i="2"/>
  <c r="BI126" i="2"/>
  <c r="BH126" i="2"/>
  <c r="BG126" i="2"/>
  <c r="BF126" i="2"/>
  <c r="T126" i="2"/>
  <c r="R126" i="2"/>
  <c r="P126" i="2"/>
  <c r="BI122" i="2"/>
  <c r="BH122" i="2"/>
  <c r="BG122" i="2"/>
  <c r="BF122" i="2"/>
  <c r="T122" i="2"/>
  <c r="R122" i="2"/>
  <c r="P122" i="2"/>
  <c r="BI118" i="2"/>
  <c r="BH118" i="2"/>
  <c r="BG118" i="2"/>
  <c r="BF118" i="2"/>
  <c r="T118" i="2"/>
  <c r="R118" i="2"/>
  <c r="P118" i="2"/>
  <c r="BI116" i="2"/>
  <c r="BH116" i="2"/>
  <c r="BG116" i="2"/>
  <c r="BF116" i="2"/>
  <c r="T116" i="2"/>
  <c r="R116" i="2"/>
  <c r="P116" i="2"/>
  <c r="BI114" i="2"/>
  <c r="BH114" i="2"/>
  <c r="BG114" i="2"/>
  <c r="BF114" i="2"/>
  <c r="T114" i="2"/>
  <c r="R114" i="2"/>
  <c r="P114" i="2"/>
  <c r="BI112" i="2"/>
  <c r="BH112" i="2"/>
  <c r="BG112" i="2"/>
  <c r="BF112" i="2"/>
  <c r="T112" i="2"/>
  <c r="R112" i="2"/>
  <c r="P112" i="2"/>
  <c r="BI108" i="2"/>
  <c r="BH108" i="2"/>
  <c r="BG108" i="2"/>
  <c r="BF108" i="2"/>
  <c r="T108" i="2"/>
  <c r="R108" i="2"/>
  <c r="P108" i="2"/>
  <c r="J102" i="2"/>
  <c r="J101" i="2"/>
  <c r="F101" i="2"/>
  <c r="F99" i="2"/>
  <c r="E97" i="2"/>
  <c r="J55" i="2"/>
  <c r="J54" i="2"/>
  <c r="F54" i="2"/>
  <c r="F52" i="2"/>
  <c r="E50" i="2"/>
  <c r="J18" i="2"/>
  <c r="E18" i="2"/>
  <c r="F102" i="2" s="1"/>
  <c r="J17" i="2"/>
  <c r="J12" i="2"/>
  <c r="J52" i="2" s="1"/>
  <c r="E7" i="2"/>
  <c r="E95" i="2"/>
  <c r="L50" i="1"/>
  <c r="AM50" i="1"/>
  <c r="AM49" i="1"/>
  <c r="L49" i="1"/>
  <c r="AM47" i="1"/>
  <c r="L47" i="1"/>
  <c r="L45" i="1"/>
  <c r="L44" i="1"/>
  <c r="J465" i="2"/>
  <c r="BK413" i="2"/>
  <c r="BK367" i="2"/>
  <c r="BK331" i="2"/>
  <c r="J280" i="2"/>
  <c r="BK222" i="2"/>
  <c r="J180" i="2"/>
  <c r="J418" i="2"/>
  <c r="BK379" i="2"/>
  <c r="J350" i="2"/>
  <c r="BK229" i="2"/>
  <c r="BK108" i="2"/>
  <c r="BK418" i="2"/>
  <c r="J320" i="2"/>
  <c r="J242" i="2"/>
  <c r="J159" i="2"/>
  <c r="BK437" i="2"/>
  <c r="BK289" i="2"/>
  <c r="J151" i="2"/>
  <c r="J486" i="3"/>
  <c r="J447" i="3"/>
  <c r="J407" i="3"/>
  <c r="BK365" i="3"/>
  <c r="BK308" i="3"/>
  <c r="J267" i="3"/>
  <c r="J221" i="3"/>
  <c r="J188" i="3"/>
  <c r="J156" i="3"/>
  <c r="J112" i="3"/>
  <c r="J480" i="3"/>
  <c r="BK405" i="3"/>
  <c r="BK371" i="3"/>
  <c r="J331" i="3"/>
  <c r="BK241" i="3"/>
  <c r="J207" i="3"/>
  <c r="BK152" i="3"/>
  <c r="BK104" i="3"/>
  <c r="J457" i="3"/>
  <c r="J379" i="3"/>
  <c r="BK345" i="3"/>
  <c r="J318" i="3"/>
  <c r="BK273" i="3"/>
  <c r="BK196" i="3"/>
  <c r="BK156" i="3"/>
  <c r="J117" i="3"/>
  <c r="BK448" i="3"/>
  <c r="J429" i="3"/>
  <c r="BK385" i="3"/>
  <c r="BK337" i="3"/>
  <c r="J286" i="3"/>
  <c r="BK221" i="3"/>
  <c r="J158" i="3"/>
  <c r="J103" i="3"/>
  <c r="J151" i="4"/>
  <c r="BK127" i="4"/>
  <c r="J192" i="4"/>
  <c r="BK164" i="4"/>
  <c r="J127" i="4"/>
  <c r="BK201" i="4"/>
  <c r="BK177" i="4"/>
  <c r="BK139" i="4"/>
  <c r="BK194" i="4"/>
  <c r="J144" i="4"/>
  <c r="BK113" i="4"/>
  <c r="BK83" i="5"/>
  <c r="BK454" i="2"/>
  <c r="BK391" i="2"/>
  <c r="J359" i="2"/>
  <c r="J285" i="2"/>
  <c r="J253" i="2"/>
  <c r="BK184" i="2"/>
  <c r="J112" i="2"/>
  <c r="J410" i="2"/>
  <c r="J367" i="2"/>
  <c r="BK325" i="2"/>
  <c r="J147" i="2"/>
  <c r="BK443" i="2"/>
  <c r="BK415" i="2"/>
  <c r="J340" i="2"/>
  <c r="J269" i="2"/>
  <c r="BK214" i="2"/>
  <c r="BK116" i="2"/>
  <c r="J365" i="2"/>
  <c r="J261" i="2"/>
  <c r="J141" i="2"/>
  <c r="BK480" i="3"/>
  <c r="J461" i="3"/>
  <c r="BK425" i="3"/>
  <c r="BK353" i="3"/>
  <c r="BK286" i="3"/>
  <c r="BK259" i="3"/>
  <c r="J219" i="3"/>
  <c r="BK162" i="3"/>
  <c r="J132" i="3"/>
  <c r="J482" i="3"/>
  <c r="BK430" i="3"/>
  <c r="BK409" i="3"/>
  <c r="J367" i="3"/>
  <c r="J273" i="3"/>
  <c r="BK239" i="3"/>
  <c r="J198" i="3"/>
  <c r="BK117" i="3"/>
  <c r="BK486" i="3"/>
  <c r="BK432" i="3"/>
  <c r="J365" i="3"/>
  <c r="J276" i="3"/>
  <c r="BK207" i="3"/>
  <c r="J178" i="3"/>
  <c r="J152" i="3"/>
  <c r="J101" i="3"/>
  <c r="J441" i="3"/>
  <c r="J405" i="3"/>
  <c r="J351" i="3"/>
  <c r="BK304" i="3"/>
  <c r="BK245" i="3"/>
  <c r="BK200" i="3"/>
  <c r="J128" i="3"/>
  <c r="J150" i="4"/>
  <c r="BK116" i="4"/>
  <c r="J185" i="4"/>
  <c r="J156" i="4"/>
  <c r="J124" i="4"/>
  <c r="J198" i="4"/>
  <c r="BK154" i="4"/>
  <c r="J196" i="4"/>
  <c r="J168" i="4"/>
  <c r="BK133" i="4"/>
  <c r="J479" i="2"/>
  <c r="J381" i="2"/>
  <c r="BK242" i="2"/>
  <c r="BK196" i="2"/>
  <c r="BK465" i="2"/>
  <c r="BK416" i="2"/>
  <c r="BK344" i="2"/>
  <c r="J264" i="2"/>
  <c r="BK188" i="2"/>
  <c r="J304" i="2"/>
  <c r="BK260" i="2"/>
  <c r="BK147" i="2"/>
  <c r="J493" i="3"/>
  <c r="BK457" i="3"/>
  <c r="J419" i="3"/>
  <c r="BK378" i="3"/>
  <c r="J304" i="3"/>
  <c r="BK264" i="3"/>
  <c r="J223" i="3"/>
  <c r="BK186" i="3"/>
  <c r="BK134" i="3"/>
  <c r="BK489" i="3"/>
  <c r="BK455" i="3"/>
  <c r="BK391" i="3"/>
  <c r="J345" i="3"/>
  <c r="J288" i="3"/>
  <c r="J217" i="3"/>
  <c r="J172" i="3"/>
  <c r="J121" i="3"/>
  <c r="J463" i="3"/>
  <c r="BK403" i="3"/>
  <c r="BK367" i="3"/>
  <c r="J324" i="3"/>
  <c r="J275" i="3"/>
  <c r="BK202" i="3"/>
  <c r="BK170" i="3"/>
  <c r="BK130" i="3"/>
  <c r="BK99" i="3"/>
  <c r="BK439" i="3"/>
  <c r="J395" i="3"/>
  <c r="J341" i="3"/>
  <c r="J284" i="3"/>
  <c r="J239" i="3"/>
  <c r="J160" i="3"/>
  <c r="J99" i="3"/>
  <c r="J177" i="4"/>
  <c r="J128" i="4"/>
  <c r="J194" i="4"/>
  <c r="BK168" i="4"/>
  <c r="J139" i="4"/>
  <c r="BK114" i="4"/>
  <c r="BK175" i="4"/>
  <c r="BK125" i="4"/>
  <c r="BK198" i="4"/>
  <c r="J166" i="4"/>
  <c r="BK128" i="4"/>
  <c r="J86" i="5"/>
  <c r="BK82" i="5"/>
  <c r="J489" i="2"/>
  <c r="J394" i="2"/>
  <c r="BK340" i="2"/>
  <c r="J289" i="2"/>
  <c r="BK255" i="2"/>
  <c r="J196" i="2"/>
  <c r="J155" i="2"/>
  <c r="BK433" i="2"/>
  <c r="J407" i="2"/>
  <c r="J373" i="2"/>
  <c r="BK269" i="2"/>
  <c r="BK141" i="2"/>
  <c r="J440" i="2"/>
  <c r="BK404" i="2"/>
  <c r="BK338" i="2"/>
  <c r="BK299" i="2"/>
  <c r="BK205" i="2"/>
  <c r="J108" i="2"/>
  <c r="BK373" i="2"/>
  <c r="J278" i="2"/>
  <c r="J184" i="2"/>
  <c r="BK497" i="3"/>
  <c r="BK459" i="3"/>
  <c r="BK429" i="3"/>
  <c r="BK379" i="3"/>
  <c r="BK314" i="3"/>
  <c r="BK284" i="3"/>
  <c r="BK254" i="3"/>
  <c r="J211" i="3"/>
  <c r="BK140" i="3"/>
  <c r="BK106" i="3"/>
  <c r="J465" i="3"/>
  <c r="J417" i="3"/>
  <c r="BK393" i="3"/>
  <c r="BK351" i="3"/>
  <c r="BK282" i="3"/>
  <c r="J231" i="3"/>
  <c r="J184" i="3"/>
  <c r="J124" i="3"/>
  <c r="BK472" i="3"/>
  <c r="J415" i="3"/>
  <c r="J349" i="3"/>
  <c r="BK327" i="3"/>
  <c r="J277" i="3"/>
  <c r="BK237" i="3"/>
  <c r="J186" i="3"/>
  <c r="J166" i="3"/>
  <c r="J126" i="3"/>
  <c r="BK461" i="3"/>
  <c r="BK417" i="3"/>
  <c r="J397" i="3"/>
  <c r="J347" i="3"/>
  <c r="BK276" i="3"/>
  <c r="J236" i="3"/>
  <c r="J190" i="3"/>
  <c r="BK136" i="3"/>
  <c r="BK97" i="3"/>
  <c r="J146" i="4"/>
  <c r="J119" i="4"/>
  <c r="J184" i="4"/>
  <c r="BK157" i="4"/>
  <c r="BK135" i="4"/>
  <c r="BK111" i="4"/>
  <c r="J170" i="4"/>
  <c r="J120" i="4"/>
  <c r="BK185" i="4"/>
  <c r="BK151" i="4"/>
  <c r="J121" i="4"/>
  <c r="BK87" i="5"/>
  <c r="BK479" i="2"/>
  <c r="BK447" i="2"/>
  <c r="J379" i="2"/>
  <c r="BK320" i="2"/>
  <c r="BK278" i="2"/>
  <c r="BK224" i="2"/>
  <c r="J122" i="2"/>
  <c r="BK419" i="2"/>
  <c r="BK394" i="2"/>
  <c r="BK280" i="2"/>
  <c r="BK163" i="2"/>
  <c r="J460" i="2"/>
  <c r="J419" i="2"/>
  <c r="J391" i="2"/>
  <c r="J308" i="2"/>
  <c r="BK249" i="2"/>
  <c r="BK131" i="2"/>
  <c r="BK381" i="2"/>
  <c r="J312" i="2"/>
  <c r="BK218" i="2"/>
  <c r="J131" i="2"/>
  <c r="BK441" i="3"/>
  <c r="BK397" i="3"/>
  <c r="BK363" i="3"/>
  <c r="J310" i="3"/>
  <c r="J266" i="3"/>
  <c r="J237" i="3"/>
  <c r="J202" i="3"/>
  <c r="BK158" i="3"/>
  <c r="J110" i="3"/>
  <c r="J476" i="3"/>
  <c r="J421" i="3"/>
  <c r="BK389" i="3"/>
  <c r="BK359" i="3"/>
  <c r="J316" i="3"/>
  <c r="BK252" i="3"/>
  <c r="BK211" i="3"/>
  <c r="J170" i="3"/>
  <c r="BK103" i="3"/>
  <c r="J443" i="3"/>
  <c r="BK381" i="3"/>
  <c r="J329" i="3"/>
  <c r="BK306" i="3"/>
  <c r="BK243" i="3"/>
  <c r="BK198" i="3"/>
  <c r="BK168" i="3"/>
  <c r="BK128" i="3"/>
  <c r="BK467" i="3"/>
  <c r="J434" i="3"/>
  <c r="J393" i="3"/>
  <c r="BK343" i="3"/>
  <c r="J296" i="3"/>
  <c r="J238" i="3"/>
  <c r="J168" i="3"/>
  <c r="J106" i="3"/>
  <c r="BK153" i="4"/>
  <c r="J125" i="4"/>
  <c r="J114" i="4"/>
  <c r="BK160" i="4"/>
  <c r="BK142" i="4"/>
  <c r="J113" i="4"/>
  <c r="J180" i="4"/>
  <c r="BK159" i="4"/>
  <c r="J118" i="4"/>
  <c r="BK192" i="4"/>
  <c r="BK137" i="4"/>
  <c r="J116" i="4"/>
  <c r="BK431" i="2"/>
  <c r="BK398" i="2"/>
  <c r="J347" i="2"/>
  <c r="J224" i="2"/>
  <c r="J118" i="2"/>
  <c r="J433" i="2"/>
  <c r="BK410" i="2"/>
  <c r="BK332" i="2"/>
  <c r="J255" i="2"/>
  <c r="J174" i="2"/>
  <c r="BK342" i="2"/>
  <c r="J205" i="2"/>
  <c r="BK136" i="2"/>
  <c r="BK484" i="3"/>
  <c r="BK451" i="3"/>
  <c r="BK383" i="3"/>
  <c r="J339" i="3"/>
  <c r="J290" i="3"/>
  <c r="J243" i="3"/>
  <c r="J196" i="3"/>
  <c r="J147" i="3"/>
  <c r="J116" i="3"/>
  <c r="J478" i="3"/>
  <c r="BK411" i="3"/>
  <c r="J369" i="3"/>
  <c r="BK324" i="3"/>
  <c r="BK258" i="3"/>
  <c r="J227" i="3"/>
  <c r="BK176" i="3"/>
  <c r="J130" i="3"/>
  <c r="BK482" i="3"/>
  <c r="BK419" i="3"/>
  <c r="BK375" i="3"/>
  <c r="BK331" i="3"/>
  <c r="J292" i="3"/>
  <c r="BK236" i="3"/>
  <c r="J192" i="3"/>
  <c r="J164" i="3"/>
  <c r="BK121" i="3"/>
  <c r="J472" i="3"/>
  <c r="J432" i="3"/>
  <c r="J355" i="3"/>
  <c r="BK316" i="3"/>
  <c r="BK275" i="3"/>
  <c r="BK231" i="3"/>
  <c r="BK182" i="3"/>
  <c r="J115" i="3"/>
  <c r="J186" i="4"/>
  <c r="BK131" i="4"/>
  <c r="BK110" i="4"/>
  <c r="BK173" i="4"/>
  <c r="J131" i="4"/>
  <c r="J110" i="4"/>
  <c r="J193" i="4"/>
  <c r="BK156" i="4"/>
  <c r="BK112" i="4"/>
  <c r="J169" i="4"/>
  <c r="BK146" i="4"/>
  <c r="J115" i="4"/>
  <c r="BK86" i="5"/>
  <c r="BK477" i="2"/>
  <c r="J454" i="2"/>
  <c r="BK386" i="2"/>
  <c r="J325" i="2"/>
  <c r="BK264" i="2"/>
  <c r="J188" i="2"/>
  <c r="BK114" i="2"/>
  <c r="J422" i="2"/>
  <c r="J386" i="2"/>
  <c r="J331" i="2"/>
  <c r="BK200" i="2"/>
  <c r="J451" i="2"/>
  <c r="J413" i="2"/>
  <c r="BK350" i="2"/>
  <c r="BK273" i="2"/>
  <c r="J218" i="2"/>
  <c r="J443" i="2"/>
  <c r="BK347" i="2"/>
  <c r="BK253" i="2"/>
  <c r="J136" i="2"/>
  <c r="BK478" i="3"/>
  <c r="BK421" i="3"/>
  <c r="BK355" i="3"/>
  <c r="J294" i="3"/>
  <c r="BK262" i="3"/>
  <c r="BK227" i="3"/>
  <c r="BK166" i="3"/>
  <c r="J138" i="3"/>
  <c r="BK493" i="3"/>
  <c r="J425" i="3"/>
  <c r="J387" i="3"/>
  <c r="J343" i="3"/>
  <c r="J262" i="3"/>
  <c r="BK225" i="3"/>
  <c r="BK132" i="3"/>
  <c r="J491" i="3"/>
  <c r="J448" i="3"/>
  <c r="J399" i="3"/>
  <c r="BK369" i="3"/>
  <c r="BK310" i="3"/>
  <c r="J252" i="3"/>
  <c r="BK205" i="3"/>
  <c r="BK180" i="3"/>
  <c r="J145" i="3"/>
  <c r="J97" i="3"/>
  <c r="J436" i="3"/>
  <c r="BK361" i="3"/>
  <c r="J320" i="3"/>
  <c r="J269" i="3"/>
  <c r="J241" i="3"/>
  <c r="J209" i="3"/>
  <c r="BK147" i="3"/>
  <c r="BK193" i="4"/>
  <c r="BK129" i="4"/>
  <c r="BK115" i="4"/>
  <c r="BK180" i="4"/>
  <c r="J155" i="4"/>
  <c r="BK122" i="4"/>
  <c r="J188" i="4"/>
  <c r="BK155" i="4"/>
  <c r="BK117" i="4"/>
  <c r="J173" i="4"/>
  <c r="J157" i="4"/>
  <c r="J129" i="4"/>
  <c r="BK84" i="5"/>
  <c r="J477" i="2"/>
  <c r="J404" i="2"/>
  <c r="BK365" i="2"/>
  <c r="J329" i="2"/>
  <c r="J273" i="2"/>
  <c r="J229" i="2"/>
  <c r="BK178" i="2"/>
  <c r="J437" i="2"/>
  <c r="J399" i="2"/>
  <c r="J354" i="2"/>
  <c r="BK235" i="2"/>
  <c r="BK122" i="2"/>
  <c r="J431" i="2"/>
  <c r="BK354" i="2"/>
  <c r="BK277" i="2"/>
  <c r="J200" i="2"/>
  <c r="BK451" i="2"/>
  <c r="J344" i="2"/>
  <c r="BK192" i="2"/>
  <c r="J489" i="3"/>
  <c r="BK470" i="3"/>
  <c r="J430" i="3"/>
  <c r="J381" i="3"/>
  <c r="BK320" i="3"/>
  <c r="J282" i="3"/>
  <c r="BK247" i="3"/>
  <c r="BK194" i="3"/>
  <c r="J142" i="3"/>
  <c r="BK491" i="3"/>
  <c r="J467" i="3"/>
  <c r="J401" i="3"/>
  <c r="J335" i="3"/>
  <c r="BK290" i="3"/>
  <c r="J229" i="3"/>
  <c r="BK145" i="3"/>
  <c r="BK115" i="3"/>
  <c r="J451" i="3"/>
  <c r="J391" i="3"/>
  <c r="BK341" i="3"/>
  <c r="J312" i="3"/>
  <c r="J264" i="3"/>
  <c r="BK188" i="3"/>
  <c r="J162" i="3"/>
  <c r="J119" i="3"/>
  <c r="J453" i="3"/>
  <c r="BK427" i="3"/>
  <c r="J375" i="3"/>
  <c r="BK318" i="3"/>
  <c r="J272" i="3"/>
  <c r="J233" i="3"/>
  <c r="J154" i="3"/>
  <c r="J201" i="4"/>
  <c r="J133" i="4"/>
  <c r="J191" i="4"/>
  <c r="BK170" i="4"/>
  <c r="J137" i="4"/>
  <c r="J109" i="4"/>
  <c r="BK171" i="4"/>
  <c r="J142" i="4"/>
  <c r="J111" i="4"/>
  <c r="J162" i="4"/>
  <c r="BK130" i="4"/>
  <c r="J85" i="5"/>
  <c r="J416" i="2"/>
  <c r="J371" i="2"/>
  <c r="J338" i="2"/>
  <c r="BK151" i="2"/>
  <c r="J447" i="2"/>
  <c r="BK371" i="2"/>
  <c r="BK294" i="2"/>
  <c r="J209" i="2"/>
  <c r="AS54" i="1"/>
  <c r="BK476" i="3"/>
  <c r="BK436" i="3"/>
  <c r="BK399" i="3"/>
  <c r="BK357" i="3"/>
  <c r="BK312" i="3"/>
  <c r="BK269" i="3"/>
  <c r="BK229" i="3"/>
  <c r="BK192" i="3"/>
  <c r="J140" i="3"/>
  <c r="J108" i="3"/>
  <c r="BK474" i="3"/>
  <c r="J403" i="3"/>
  <c r="J361" i="3"/>
  <c r="BK292" i="3"/>
  <c r="J249" i="3"/>
  <c r="BK209" i="3"/>
  <c r="J150" i="3"/>
  <c r="BK112" i="3"/>
  <c r="BK453" i="3"/>
  <c r="BK395" i="3"/>
  <c r="BK347" i="3"/>
  <c r="J314" i="3"/>
  <c r="J254" i="3"/>
  <c r="J213" i="3"/>
  <c r="J182" i="3"/>
  <c r="BK154" i="3"/>
  <c r="BK116" i="3"/>
  <c r="J459" i="3"/>
  <c r="J423" i="3"/>
  <c r="J359" i="3"/>
  <c r="J322" i="3"/>
  <c r="BK288" i="3"/>
  <c r="J247" i="3"/>
  <c r="J194" i="3"/>
  <c r="J134" i="3"/>
  <c r="BK200" i="4"/>
  <c r="J141" i="4"/>
  <c r="J123" i="4"/>
  <c r="J183" i="4"/>
  <c r="BK144" i="4"/>
  <c r="BK123" i="4"/>
  <c r="J200" i="4"/>
  <c r="BK169" i="4"/>
  <c r="BK121" i="4"/>
  <c r="BK186" i="4"/>
  <c r="J153" i="4"/>
  <c r="BK124" i="4"/>
  <c r="J82" i="5"/>
  <c r="J83" i="5"/>
  <c r="BK460" i="2"/>
  <c r="BK399" i="2"/>
  <c r="J361" i="2"/>
  <c r="BK312" i="2"/>
  <c r="J277" i="2"/>
  <c r="J249" i="2"/>
  <c r="BK174" i="2"/>
  <c r="BK489" i="2"/>
  <c r="J415" i="2"/>
  <c r="BK361" i="2"/>
  <c r="BK308" i="2"/>
  <c r="BK155" i="2"/>
  <c r="BK426" i="2"/>
  <c r="BK377" i="2"/>
  <c r="J260" i="2"/>
  <c r="BK180" i="2"/>
  <c r="J475" i="2"/>
  <c r="BK316" i="2"/>
  <c r="J214" i="2"/>
  <c r="J114" i="2"/>
  <c r="BK465" i="3"/>
  <c r="J439" i="3"/>
  <c r="BK387" i="3"/>
  <c r="J337" i="3"/>
  <c r="BK280" i="3"/>
  <c r="BK238" i="3"/>
  <c r="J200" i="3"/>
  <c r="BK164" i="3"/>
  <c r="BK119" i="3"/>
  <c r="J484" i="3"/>
  <c r="BK413" i="3"/>
  <c r="J363" i="3"/>
  <c r="BK294" i="3"/>
  <c r="BK256" i="3"/>
  <c r="BK213" i="3"/>
  <c r="J174" i="3"/>
  <c r="J114" i="3"/>
  <c r="BK434" i="3"/>
  <c r="J385" i="3"/>
  <c r="J333" i="3"/>
  <c r="J300" i="3"/>
  <c r="BK215" i="3"/>
  <c r="BK172" i="3"/>
  <c r="J136" i="3"/>
  <c r="J113" i="3"/>
  <c r="J445" i="3"/>
  <c r="J409" i="3"/>
  <c r="J353" i="3"/>
  <c r="J306" i="3"/>
  <c r="BK249" i="3"/>
  <c r="BK174" i="3"/>
  <c r="BK110" i="3"/>
  <c r="BK183" i="4"/>
  <c r="BK132" i="4"/>
  <c r="BK109" i="4"/>
  <c r="J171" i="4"/>
  <c r="BK141" i="4"/>
  <c r="J117" i="4"/>
  <c r="BK196" i="4"/>
  <c r="BK162" i="4"/>
  <c r="BK199" i="4"/>
  <c r="J164" i="4"/>
  <c r="J135" i="4"/>
  <c r="J87" i="5"/>
  <c r="J84" i="5"/>
  <c r="BK475" i="2"/>
  <c r="J398" i="2"/>
  <c r="J332" i="2"/>
  <c r="BK304" i="2"/>
  <c r="BK261" i="2"/>
  <c r="J192" i="2"/>
  <c r="BK159" i="2"/>
  <c r="J426" i="2"/>
  <c r="J377" i="2"/>
  <c r="J342" i="2"/>
  <c r="BK209" i="2"/>
  <c r="J116" i="2"/>
  <c r="BK407" i="2"/>
  <c r="BK329" i="2"/>
  <c r="J235" i="2"/>
  <c r="J178" i="2"/>
  <c r="BK440" i="2"/>
  <c r="J294" i="2"/>
  <c r="J163" i="2"/>
  <c r="BK112" i="2"/>
  <c r="J455" i="3"/>
  <c r="J411" i="3"/>
  <c r="J371" i="3"/>
  <c r="BK296" i="3"/>
  <c r="BK272" i="3"/>
  <c r="J225" i="3"/>
  <c r="J180" i="3"/>
  <c r="BK138" i="3"/>
  <c r="J104" i="3"/>
  <c r="BK415" i="3"/>
  <c r="BK373" i="3"/>
  <c r="BK329" i="3"/>
  <c r="J259" i="3"/>
  <c r="BK219" i="3"/>
  <c r="BK178" i="3"/>
  <c r="BK126" i="3"/>
  <c r="J470" i="3"/>
  <c r="BK401" i="3"/>
  <c r="J373" i="3"/>
  <c r="BK322" i="3"/>
  <c r="J280" i="3"/>
  <c r="BK223" i="3"/>
  <c r="BK184" i="3"/>
  <c r="BK142" i="3"/>
  <c r="J474" i="3"/>
  <c r="BK447" i="3"/>
  <c r="J413" i="3"/>
  <c r="J357" i="3"/>
  <c r="BK335" i="3"/>
  <c r="J256" i="3"/>
  <c r="BK217" i="3"/>
  <c r="BK143" i="3"/>
  <c r="BK113" i="3"/>
  <c r="BK184" i="4"/>
  <c r="J130" i="4"/>
  <c r="J199" i="4"/>
  <c r="BK182" i="4"/>
  <c r="J154" i="4"/>
  <c r="BK118" i="4"/>
  <c r="BK191" i="4"/>
  <c r="BK166" i="4"/>
  <c r="J122" i="4"/>
  <c r="J175" i="4"/>
  <c r="BK150" i="4"/>
  <c r="BK126" i="4"/>
  <c r="BK168" i="2"/>
  <c r="BK403" i="2"/>
  <c r="BK359" i="2"/>
  <c r="J299" i="2"/>
  <c r="BK126" i="2"/>
  <c r="BK422" i="2"/>
  <c r="J403" i="2"/>
  <c r="J316" i="2"/>
  <c r="J222" i="2"/>
  <c r="BK118" i="2"/>
  <c r="BK285" i="2"/>
  <c r="J168" i="2"/>
  <c r="J126" i="2"/>
  <c r="BK463" i="3"/>
  <c r="J427" i="3"/>
  <c r="J389" i="3"/>
  <c r="J327" i="3"/>
  <c r="BK277" i="3"/>
  <c r="J258" i="3"/>
  <c r="J205" i="3"/>
  <c r="BK160" i="3"/>
  <c r="BK124" i="3"/>
  <c r="J497" i="3"/>
  <c r="BK423" i="3"/>
  <c r="J378" i="3"/>
  <c r="BK333" i="3"/>
  <c r="BK267" i="3"/>
  <c r="BK233" i="3"/>
  <c r="BK190" i="3"/>
  <c r="BK101" i="3"/>
  <c r="BK445" i="3"/>
  <c r="J383" i="3"/>
  <c r="BK339" i="3"/>
  <c r="J308" i="3"/>
  <c r="J245" i="3"/>
  <c r="J176" i="3"/>
  <c r="J143" i="3"/>
  <c r="BK114" i="3"/>
  <c r="BK443" i="3"/>
  <c r="BK407" i="3"/>
  <c r="BK349" i="3"/>
  <c r="BK300" i="3"/>
  <c r="BK266" i="3"/>
  <c r="J215" i="3"/>
  <c r="BK150" i="3"/>
  <c r="BK108" i="3"/>
  <c r="BK148" i="4"/>
  <c r="J126" i="4"/>
  <c r="BK188" i="4"/>
  <c r="J159" i="4"/>
  <c r="BK120" i="4"/>
  <c r="J182" i="4"/>
  <c r="J148" i="4"/>
  <c r="BK119" i="4"/>
  <c r="J160" i="4"/>
  <c r="J132" i="4"/>
  <c r="J112" i="4"/>
  <c r="BK85" i="5"/>
  <c r="P121" i="2" l="1"/>
  <c r="P107" i="2"/>
  <c r="P146" i="2"/>
  <c r="BK173" i="2"/>
  <c r="J173" i="2"/>
  <c r="J65" i="2"/>
  <c r="BK195" i="2"/>
  <c r="J195" i="2"/>
  <c r="J67" i="2"/>
  <c r="BK223" i="2"/>
  <c r="J223" i="2"/>
  <c r="J68" i="2"/>
  <c r="BK241" i="2"/>
  <c r="J241" i="2"/>
  <c r="J69" i="2"/>
  <c r="P252" i="2"/>
  <c r="R268" i="2"/>
  <c r="R284" i="2"/>
  <c r="T337" i="2"/>
  <c r="P353" i="2"/>
  <c r="P393" i="2"/>
  <c r="BK406" i="2"/>
  <c r="J406" i="2"/>
  <c r="J80" i="2"/>
  <c r="BK412" i="2"/>
  <c r="J412" i="2"/>
  <c r="J81" i="2"/>
  <c r="R421" i="2"/>
  <c r="R442" i="2"/>
  <c r="T453" i="2"/>
  <c r="P96" i="3"/>
  <c r="P123" i="3"/>
  <c r="BK149" i="3"/>
  <c r="J149" i="3" s="1"/>
  <c r="J63" i="3" s="1"/>
  <c r="P204" i="3"/>
  <c r="R251" i="3"/>
  <c r="T261" i="3"/>
  <c r="T271" i="3"/>
  <c r="BK279" i="3"/>
  <c r="J279" i="3"/>
  <c r="J68" i="3"/>
  <c r="R326" i="3"/>
  <c r="R377" i="3"/>
  <c r="T438" i="3"/>
  <c r="R450" i="3"/>
  <c r="BK469" i="3"/>
  <c r="J469" i="3"/>
  <c r="J73" i="3" s="1"/>
  <c r="T488" i="3"/>
  <c r="R108" i="4"/>
  <c r="T140" i="4"/>
  <c r="R149" i="4"/>
  <c r="P152" i="4"/>
  <c r="BK158" i="4"/>
  <c r="J158" i="4"/>
  <c r="J71" i="4"/>
  <c r="P167" i="4"/>
  <c r="R181" i="4"/>
  <c r="R178" i="4"/>
  <c r="R176" i="4" s="1"/>
  <c r="R134" i="4" s="1"/>
  <c r="BK190" i="4"/>
  <c r="J190" i="4"/>
  <c r="J84" i="4" s="1"/>
  <c r="BK197" i="4"/>
  <c r="J197" i="4"/>
  <c r="J86" i="4" s="1"/>
  <c r="R121" i="2"/>
  <c r="R107" i="2"/>
  <c r="T146" i="2"/>
  <c r="P173" i="2"/>
  <c r="P195" i="2"/>
  <c r="T223" i="2"/>
  <c r="T241" i="2"/>
  <c r="R252" i="2"/>
  <c r="P268" i="2"/>
  <c r="P284" i="2"/>
  <c r="R337" i="2"/>
  <c r="R353" i="2"/>
  <c r="BK393" i="2"/>
  <c r="J393" i="2"/>
  <c r="J79" i="2"/>
  <c r="T406" i="2"/>
  <c r="R412" i="2"/>
  <c r="P421" i="2"/>
  <c r="BK442" i="2"/>
  <c r="J442" i="2"/>
  <c r="J83" i="2"/>
  <c r="BK453" i="2"/>
  <c r="J453" i="2"/>
  <c r="J84" i="2" s="1"/>
  <c r="T96" i="3"/>
  <c r="R123" i="3"/>
  <c r="R149" i="3"/>
  <c r="T204" i="3"/>
  <c r="P251" i="3"/>
  <c r="R261" i="3"/>
  <c r="P271" i="3"/>
  <c r="T279" i="3"/>
  <c r="P326" i="3"/>
  <c r="BK377" i="3"/>
  <c r="J377" i="3"/>
  <c r="J70" i="3" s="1"/>
  <c r="BK438" i="3"/>
  <c r="J438" i="3"/>
  <c r="J71" i="3"/>
  <c r="T450" i="3"/>
  <c r="P469" i="3"/>
  <c r="P488" i="3"/>
  <c r="P108" i="4"/>
  <c r="P140" i="4"/>
  <c r="P149" i="4"/>
  <c r="R152" i="4"/>
  <c r="T158" i="4"/>
  <c r="BK167" i="4"/>
  <c r="J167" i="4"/>
  <c r="J75" i="4"/>
  <c r="BK181" i="4"/>
  <c r="J181" i="4"/>
  <c r="J81" i="4"/>
  <c r="T190" i="4"/>
  <c r="T189" i="4"/>
  <c r="T197" i="4"/>
  <c r="T121" i="2"/>
  <c r="T107" i="2"/>
  <c r="R146" i="2"/>
  <c r="T173" i="2"/>
  <c r="T195" i="2"/>
  <c r="P223" i="2"/>
  <c r="R241" i="2"/>
  <c r="T252" i="2"/>
  <c r="BK268" i="2"/>
  <c r="J268" i="2" s="1"/>
  <c r="J73" i="2" s="1"/>
  <c r="T284" i="2"/>
  <c r="BK337" i="2"/>
  <c r="J337" i="2"/>
  <c r="J75" i="2"/>
  <c r="BK353" i="2"/>
  <c r="J353" i="2"/>
  <c r="J78" i="2"/>
  <c r="T393" i="2"/>
  <c r="R406" i="2"/>
  <c r="P412" i="2"/>
  <c r="BK421" i="2"/>
  <c r="J421" i="2"/>
  <c r="J82" i="2"/>
  <c r="P442" i="2"/>
  <c r="R453" i="2"/>
  <c r="R96" i="3"/>
  <c r="BK123" i="3"/>
  <c r="J123" i="3"/>
  <c r="J62" i="3"/>
  <c r="P149" i="3"/>
  <c r="R204" i="3"/>
  <c r="T251" i="3"/>
  <c r="P261" i="3"/>
  <c r="R271" i="3"/>
  <c r="P279" i="3"/>
  <c r="BK326" i="3"/>
  <c r="J326" i="3"/>
  <c r="J69" i="3"/>
  <c r="P377" i="3"/>
  <c r="P438" i="3"/>
  <c r="BK450" i="3"/>
  <c r="J450" i="3"/>
  <c r="J72" i="3"/>
  <c r="T469" i="3"/>
  <c r="BK488" i="3"/>
  <c r="J488" i="3" s="1"/>
  <c r="J74" i="3" s="1"/>
  <c r="BK108" i="4"/>
  <c r="J108" i="4"/>
  <c r="J61" i="4"/>
  <c r="BK140" i="4"/>
  <c r="J140" i="4" s="1"/>
  <c r="J65" i="4" s="1"/>
  <c r="T149" i="4"/>
  <c r="T152" i="4"/>
  <c r="R158" i="4"/>
  <c r="R167" i="4"/>
  <c r="T181" i="4"/>
  <c r="T178" i="4"/>
  <c r="T176" i="4"/>
  <c r="R190" i="4"/>
  <c r="R189" i="4"/>
  <c r="P197" i="4"/>
  <c r="BK121" i="2"/>
  <c r="J121" i="2"/>
  <c r="J62" i="2"/>
  <c r="BK146" i="2"/>
  <c r="J146" i="2"/>
  <c r="J63" i="2" s="1"/>
  <c r="R173" i="2"/>
  <c r="R195" i="2"/>
  <c r="R223" i="2"/>
  <c r="P241" i="2"/>
  <c r="BK252" i="2"/>
  <c r="J252" i="2" s="1"/>
  <c r="J70" i="2" s="1"/>
  <c r="T268" i="2"/>
  <c r="T262" i="2" s="1"/>
  <c r="BK284" i="2"/>
  <c r="J284" i="2"/>
  <c r="J74" i="2" s="1"/>
  <c r="P337" i="2"/>
  <c r="T353" i="2"/>
  <c r="R393" i="2"/>
  <c r="P406" i="2"/>
  <c r="T412" i="2"/>
  <c r="T421" i="2"/>
  <c r="T442" i="2"/>
  <c r="P453" i="2"/>
  <c r="BK96" i="3"/>
  <c r="J96" i="3"/>
  <c r="J61" i="3"/>
  <c r="T123" i="3"/>
  <c r="T149" i="3"/>
  <c r="BK204" i="3"/>
  <c r="J204" i="3" s="1"/>
  <c r="J64" i="3" s="1"/>
  <c r="BK251" i="3"/>
  <c r="J251" i="3" s="1"/>
  <c r="J65" i="3" s="1"/>
  <c r="BK261" i="3"/>
  <c r="J261" i="3" s="1"/>
  <c r="J66" i="3" s="1"/>
  <c r="BK271" i="3"/>
  <c r="J271" i="3" s="1"/>
  <c r="J67" i="3" s="1"/>
  <c r="R279" i="3"/>
  <c r="T326" i="3"/>
  <c r="T377" i="3"/>
  <c r="R438" i="3"/>
  <c r="P450" i="3"/>
  <c r="R469" i="3"/>
  <c r="R488" i="3"/>
  <c r="T108" i="4"/>
  <c r="R140" i="4"/>
  <c r="BK149" i="4"/>
  <c r="J149" i="4"/>
  <c r="J69" i="4"/>
  <c r="BK152" i="4"/>
  <c r="J152" i="4"/>
  <c r="J70" i="4"/>
  <c r="P158" i="4"/>
  <c r="T167" i="4"/>
  <c r="P181" i="4"/>
  <c r="P178" i="4" s="1"/>
  <c r="P176" i="4" s="1"/>
  <c r="P190" i="4"/>
  <c r="P189" i="4" s="1"/>
  <c r="R197" i="4"/>
  <c r="BK81" i="5"/>
  <c r="J81" i="5" s="1"/>
  <c r="J60" i="5" s="1"/>
  <c r="P81" i="5"/>
  <c r="P80" i="5" s="1"/>
  <c r="AU58" i="1" s="1"/>
  <c r="R81" i="5"/>
  <c r="R80" i="5" s="1"/>
  <c r="T81" i="5"/>
  <c r="T80" i="5"/>
  <c r="BK167" i="2"/>
  <c r="J167" i="2"/>
  <c r="J64" i="2"/>
  <c r="BK136" i="4"/>
  <c r="J136" i="4"/>
  <c r="J63" i="4"/>
  <c r="BK161" i="4"/>
  <c r="J161" i="4"/>
  <c r="J72" i="4"/>
  <c r="BK488" i="2"/>
  <c r="J488" i="2"/>
  <c r="J85" i="2"/>
  <c r="BK138" i="4"/>
  <c r="J138" i="4"/>
  <c r="J64" i="4"/>
  <c r="BK143" i="4"/>
  <c r="J143" i="4"/>
  <c r="J66" i="4"/>
  <c r="BK163" i="4"/>
  <c r="J163" i="4"/>
  <c r="J73" i="4"/>
  <c r="BK172" i="4"/>
  <c r="J172" i="4"/>
  <c r="J76" i="4"/>
  <c r="BK187" i="4"/>
  <c r="J187" i="4"/>
  <c r="J82" i="4"/>
  <c r="BK107" i="2"/>
  <c r="J107" i="2"/>
  <c r="J61" i="2"/>
  <c r="BK263" i="2"/>
  <c r="J263" i="2"/>
  <c r="J72" i="2"/>
  <c r="BK349" i="2"/>
  <c r="J349" i="2"/>
  <c r="J76" i="2"/>
  <c r="BK145" i="4"/>
  <c r="J145" i="4"/>
  <c r="J67" i="4"/>
  <c r="BK165" i="4"/>
  <c r="J165" i="4"/>
  <c r="J74" i="4"/>
  <c r="BK147" i="4"/>
  <c r="J147" i="4" s="1"/>
  <c r="J68" i="4" s="1"/>
  <c r="BK174" i="4"/>
  <c r="J174" i="4"/>
  <c r="J77" i="4"/>
  <c r="BK179" i="4"/>
  <c r="J179" i="4"/>
  <c r="J80" i="4"/>
  <c r="BK195" i="4"/>
  <c r="J195" i="4"/>
  <c r="J85" i="4"/>
  <c r="J52" i="5"/>
  <c r="E70" i="5"/>
  <c r="F77" i="5"/>
  <c r="BE82" i="5"/>
  <c r="BE83" i="5"/>
  <c r="BE84" i="5"/>
  <c r="BE85" i="5"/>
  <c r="BE86" i="5"/>
  <c r="BE87" i="5"/>
  <c r="J52" i="4"/>
  <c r="BE110" i="4"/>
  <c r="BE114" i="4"/>
  <c r="BE116" i="4"/>
  <c r="BE118" i="4"/>
  <c r="BE141" i="4"/>
  <c r="BE156" i="4"/>
  <c r="BE157" i="4"/>
  <c r="E48" i="4"/>
  <c r="F103" i="4"/>
  <c r="BE109" i="4"/>
  <c r="BE113" i="4"/>
  <c r="BE122" i="4"/>
  <c r="BE123" i="4"/>
  <c r="BE126" i="4"/>
  <c r="BE127" i="4"/>
  <c r="BE130" i="4"/>
  <c r="BE132" i="4"/>
  <c r="BE137" i="4"/>
  <c r="BE139" i="4"/>
  <c r="BE144" i="4"/>
  <c r="BE148" i="4"/>
  <c r="BE150" i="4"/>
  <c r="BE159" i="4"/>
  <c r="BE160" i="4"/>
  <c r="BE162" i="4"/>
  <c r="BE164" i="4"/>
  <c r="BE168" i="4"/>
  <c r="BE170" i="4"/>
  <c r="BE173" i="4"/>
  <c r="BE175" i="4"/>
  <c r="BE177" i="4"/>
  <c r="BE183" i="4"/>
  <c r="BE185" i="4"/>
  <c r="BE186" i="4"/>
  <c r="BE188" i="4"/>
  <c r="BE193" i="4"/>
  <c r="BE196" i="4"/>
  <c r="BE199" i="4"/>
  <c r="BE201" i="4"/>
  <c r="BE115" i="4"/>
  <c r="BE124" i="4"/>
  <c r="BE125" i="4"/>
  <c r="BE128" i="4"/>
  <c r="BE129" i="4"/>
  <c r="BE131" i="4"/>
  <c r="BE133" i="4"/>
  <c r="BE146" i="4"/>
  <c r="BE151" i="4"/>
  <c r="BE153" i="4"/>
  <c r="BE154" i="4"/>
  <c r="BE155" i="4"/>
  <c r="BE166" i="4"/>
  <c r="BE169" i="4"/>
  <c r="BE171" i="4"/>
  <c r="BE184" i="4"/>
  <c r="BE192" i="4"/>
  <c r="BE198" i="4"/>
  <c r="BE111" i="4"/>
  <c r="BE112" i="4"/>
  <c r="BE117" i="4"/>
  <c r="BE119" i="4"/>
  <c r="BE120" i="4"/>
  <c r="BE121" i="4"/>
  <c r="BE135" i="4"/>
  <c r="BE142" i="4"/>
  <c r="BE180" i="4"/>
  <c r="BE182" i="4"/>
  <c r="BE191" i="4"/>
  <c r="BE194" i="4"/>
  <c r="BE200" i="4"/>
  <c r="J52" i="3"/>
  <c r="BE104" i="3"/>
  <c r="BE115" i="3"/>
  <c r="BE117" i="3"/>
  <c r="BE119" i="3"/>
  <c r="BE121" i="3"/>
  <c r="BE124" i="3"/>
  <c r="BE130" i="3"/>
  <c r="BE145" i="3"/>
  <c r="BE152" i="3"/>
  <c r="BE162" i="3"/>
  <c r="BE164" i="3"/>
  <c r="BE170" i="3"/>
  <c r="BE178" i="3"/>
  <c r="BE184" i="3"/>
  <c r="BE190" i="3"/>
  <c r="BE194" i="3"/>
  <c r="BE198" i="3"/>
  <c r="BE202" i="3"/>
  <c r="BE205" i="3"/>
  <c r="BE211" i="3"/>
  <c r="BE223" i="3"/>
  <c r="BE237" i="3"/>
  <c r="BE252" i="3"/>
  <c r="BE258" i="3"/>
  <c r="BE272" i="3"/>
  <c r="BE280" i="3"/>
  <c r="BE290" i="3"/>
  <c r="BE312" i="3"/>
  <c r="BE324" i="3"/>
  <c r="BE327" i="3"/>
  <c r="BE331" i="3"/>
  <c r="BE333" i="3"/>
  <c r="BE339" i="3"/>
  <c r="BE365" i="3"/>
  <c r="BE369" i="3"/>
  <c r="BE371" i="3"/>
  <c r="BE373" i="3"/>
  <c r="BE378" i="3"/>
  <c r="BE381" i="3"/>
  <c r="BE389" i="3"/>
  <c r="BE399" i="3"/>
  <c r="BE401" i="3"/>
  <c r="BE403" i="3"/>
  <c r="BE411" i="3"/>
  <c r="BE419" i="3"/>
  <c r="BE429" i="3"/>
  <c r="BE455" i="3"/>
  <c r="BE463" i="3"/>
  <c r="BE476" i="3"/>
  <c r="BE480" i="3"/>
  <c r="BE482" i="3"/>
  <c r="E48" i="3"/>
  <c r="BE103" i="3"/>
  <c r="BE110" i="3"/>
  <c r="BE112" i="3"/>
  <c r="BE132" i="3"/>
  <c r="BE147" i="3"/>
  <c r="BE158" i="3"/>
  <c r="BE174" i="3"/>
  <c r="BE176" i="3"/>
  <c r="BE192" i="3"/>
  <c r="BE209" i="3"/>
  <c r="BE217" i="3"/>
  <c r="BE219" i="3"/>
  <c r="BE225" i="3"/>
  <c r="BE229" i="3"/>
  <c r="BE233" i="3"/>
  <c r="BE238" i="3"/>
  <c r="BE241" i="3"/>
  <c r="BE247" i="3"/>
  <c r="BE259" i="3"/>
  <c r="BE262" i="3"/>
  <c r="BE266" i="3"/>
  <c r="BE267" i="3"/>
  <c r="BE282" i="3"/>
  <c r="BE286" i="3"/>
  <c r="BE288" i="3"/>
  <c r="BE294" i="3"/>
  <c r="BE335" i="3"/>
  <c r="BE351" i="3"/>
  <c r="BE357" i="3"/>
  <c r="BE361" i="3"/>
  <c r="BE387" i="3"/>
  <c r="BE397" i="3"/>
  <c r="BE405" i="3"/>
  <c r="BE409" i="3"/>
  <c r="BE413" i="3"/>
  <c r="BE417" i="3"/>
  <c r="BE421" i="3"/>
  <c r="BE423" i="3"/>
  <c r="BE425" i="3"/>
  <c r="BE430" i="3"/>
  <c r="BE436" i="3"/>
  <c r="BE439" i="3"/>
  <c r="BE459" i="3"/>
  <c r="BE465" i="3"/>
  <c r="BE474" i="3"/>
  <c r="BE478" i="3"/>
  <c r="BE484" i="3"/>
  <c r="BE97" i="3"/>
  <c r="BE106" i="3"/>
  <c r="BE108" i="3"/>
  <c r="BE116" i="3"/>
  <c r="BE134" i="3"/>
  <c r="BE140" i="3"/>
  <c r="BE142" i="3"/>
  <c r="BE143" i="3"/>
  <c r="BE154" i="3"/>
  <c r="BE156" i="3"/>
  <c r="BE160" i="3"/>
  <c r="BE166" i="3"/>
  <c r="BE168" i="3"/>
  <c r="BE180" i="3"/>
  <c r="BE186" i="3"/>
  <c r="BE188" i="3"/>
  <c r="BE196" i="3"/>
  <c r="BE200" i="3"/>
  <c r="BE221" i="3"/>
  <c r="BE227" i="3"/>
  <c r="BE236" i="3"/>
  <c r="BE243" i="3"/>
  <c r="BE254" i="3"/>
  <c r="BE264" i="3"/>
  <c r="BE269" i="3"/>
  <c r="BE276" i="3"/>
  <c r="BE277" i="3"/>
  <c r="BE284" i="3"/>
  <c r="BE296" i="3"/>
  <c r="BE300" i="3"/>
  <c r="BE304" i="3"/>
  <c r="BE306" i="3"/>
  <c r="BE308" i="3"/>
  <c r="BE310" i="3"/>
  <c r="BE314" i="3"/>
  <c r="BE318" i="3"/>
  <c r="BE320" i="3"/>
  <c r="BE337" i="3"/>
  <c r="BE345" i="3"/>
  <c r="BE347" i="3"/>
  <c r="BE353" i="3"/>
  <c r="BE355" i="3"/>
  <c r="BE363" i="3"/>
  <c r="BE379" i="3"/>
  <c r="BE383" i="3"/>
  <c r="BE395" i="3"/>
  <c r="BE427" i="3"/>
  <c r="BE441" i="3"/>
  <c r="BE445" i="3"/>
  <c r="BE448" i="3"/>
  <c r="BE451" i="3"/>
  <c r="BE457" i="3"/>
  <c r="BE461" i="3"/>
  <c r="BE470" i="3"/>
  <c r="BE486" i="3"/>
  <c r="BE489" i="3"/>
  <c r="F55" i="3"/>
  <c r="BE99" i="3"/>
  <c r="BE101" i="3"/>
  <c r="BE113" i="3"/>
  <c r="BE114" i="3"/>
  <c r="BE126" i="3"/>
  <c r="BE128" i="3"/>
  <c r="BE136" i="3"/>
  <c r="BE138" i="3"/>
  <c r="BE150" i="3"/>
  <c r="BE172" i="3"/>
  <c r="BE182" i="3"/>
  <c r="BE207" i="3"/>
  <c r="BE213" i="3"/>
  <c r="BE215" i="3"/>
  <c r="BE231" i="3"/>
  <c r="BE239" i="3"/>
  <c r="BE245" i="3"/>
  <c r="BE249" i="3"/>
  <c r="BE256" i="3"/>
  <c r="BE273" i="3"/>
  <c r="BE275" i="3"/>
  <c r="BE292" i="3"/>
  <c r="BE316" i="3"/>
  <c r="BE322" i="3"/>
  <c r="BE329" i="3"/>
  <c r="BE341" i="3"/>
  <c r="BE343" i="3"/>
  <c r="BE349" i="3"/>
  <c r="BE359" i="3"/>
  <c r="BE367" i="3"/>
  <c r="BE375" i="3"/>
  <c r="BE385" i="3"/>
  <c r="BE391" i="3"/>
  <c r="BE393" i="3"/>
  <c r="BE407" i="3"/>
  <c r="BE415" i="3"/>
  <c r="BE432" i="3"/>
  <c r="BE434" i="3"/>
  <c r="BE443" i="3"/>
  <c r="BE447" i="3"/>
  <c r="BE453" i="3"/>
  <c r="BE467" i="3"/>
  <c r="BE472" i="3"/>
  <c r="BE491" i="3"/>
  <c r="BE493" i="3"/>
  <c r="BE497" i="3"/>
  <c r="F55" i="2"/>
  <c r="BE114" i="2"/>
  <c r="BE118" i="2"/>
  <c r="BE155" i="2"/>
  <c r="BE174" i="2"/>
  <c r="BE188" i="2"/>
  <c r="BE205" i="2"/>
  <c r="BE222" i="2"/>
  <c r="BE229" i="2"/>
  <c r="BE235" i="2"/>
  <c r="BE242" i="2"/>
  <c r="BE264" i="2"/>
  <c r="BE269" i="2"/>
  <c r="BE273" i="2"/>
  <c r="BE294" i="2"/>
  <c r="BE320" i="2"/>
  <c r="BE329" i="2"/>
  <c r="BE332" i="2"/>
  <c r="BE350" i="2"/>
  <c r="BE354" i="2"/>
  <c r="BE359" i="2"/>
  <c r="BE367" i="2"/>
  <c r="BE377" i="2"/>
  <c r="BE391" i="2"/>
  <c r="BE398" i="2"/>
  <c r="BE399" i="2"/>
  <c r="BE440" i="2"/>
  <c r="BE443" i="2"/>
  <c r="BE447" i="2"/>
  <c r="BE489" i="2"/>
  <c r="BE108" i="2"/>
  <c r="BE122" i="2"/>
  <c r="BE147" i="2"/>
  <c r="BE151" i="2"/>
  <c r="BE159" i="2"/>
  <c r="BE163" i="2"/>
  <c r="BE192" i="2"/>
  <c r="BE196" i="2"/>
  <c r="BE261" i="2"/>
  <c r="BE278" i="2"/>
  <c r="BE280" i="2"/>
  <c r="BE325" i="2"/>
  <c r="BE361" i="2"/>
  <c r="BE365" i="2"/>
  <c r="BE371" i="2"/>
  <c r="BE394" i="2"/>
  <c r="BE403" i="2"/>
  <c r="BE407" i="2"/>
  <c r="BE410" i="2"/>
  <c r="BE416" i="2"/>
  <c r="BE418" i="2"/>
  <c r="BE426" i="2"/>
  <c r="BE431" i="2"/>
  <c r="BE433" i="2"/>
  <c r="BE437" i="2"/>
  <c r="BE460" i="2"/>
  <c r="J99" i="2"/>
  <c r="BE112" i="2"/>
  <c r="BE168" i="2"/>
  <c r="BE178" i="2"/>
  <c r="BE180" i="2"/>
  <c r="BE184" i="2"/>
  <c r="BE218" i="2"/>
  <c r="BE224" i="2"/>
  <c r="BE249" i="2"/>
  <c r="BE253" i="2"/>
  <c r="BE255" i="2"/>
  <c r="BE260" i="2"/>
  <c r="BE277" i="2"/>
  <c r="BE285" i="2"/>
  <c r="BE289" i="2"/>
  <c r="BE299" i="2"/>
  <c r="BE308" i="2"/>
  <c r="BE316" i="2"/>
  <c r="BE331" i="2"/>
  <c r="BE338" i="2"/>
  <c r="BE342" i="2"/>
  <c r="BE379" i="2"/>
  <c r="BE381" i="2"/>
  <c r="BE386" i="2"/>
  <c r="BE404" i="2"/>
  <c r="BE413" i="2"/>
  <c r="BE415" i="2"/>
  <c r="BE419" i="2"/>
  <c r="BE422" i="2"/>
  <c r="BE451" i="2"/>
  <c r="BE479" i="2"/>
  <c r="E48" i="2"/>
  <c r="BE116" i="2"/>
  <c r="BE126" i="2"/>
  <c r="BE131" i="2"/>
  <c r="BE136" i="2"/>
  <c r="BE141" i="2"/>
  <c r="BE200" i="2"/>
  <c r="BE209" i="2"/>
  <c r="BE214" i="2"/>
  <c r="BE304" i="2"/>
  <c r="BE312" i="2"/>
  <c r="BE340" i="2"/>
  <c r="BE344" i="2"/>
  <c r="BE347" i="2"/>
  <c r="BE373" i="2"/>
  <c r="BE454" i="2"/>
  <c r="BE465" i="2"/>
  <c r="BE475" i="2"/>
  <c r="BE477" i="2"/>
  <c r="F35" i="3"/>
  <c r="BB56" i="1" s="1"/>
  <c r="F37" i="4"/>
  <c r="BD57" i="1"/>
  <c r="F36" i="4"/>
  <c r="BC57" i="1"/>
  <c r="J34" i="3"/>
  <c r="AW56" i="1" s="1"/>
  <c r="J34" i="5"/>
  <c r="AW58" i="1"/>
  <c r="F37" i="5"/>
  <c r="BD58" i="1"/>
  <c r="F36" i="2"/>
  <c r="BC55" i="1" s="1"/>
  <c r="F36" i="3"/>
  <c r="BC56" i="1"/>
  <c r="F35" i="4"/>
  <c r="BB57" i="1"/>
  <c r="J34" i="2"/>
  <c r="AW55" i="1" s="1"/>
  <c r="F34" i="4"/>
  <c r="BA57" i="1"/>
  <c r="F35" i="5"/>
  <c r="BB58" i="1"/>
  <c r="F36" i="5"/>
  <c r="BC58" i="1" s="1"/>
  <c r="F35" i="2"/>
  <c r="BB55" i="1"/>
  <c r="F34" i="2"/>
  <c r="BA55" i="1"/>
  <c r="F37" i="3"/>
  <c r="BD56" i="1" s="1"/>
  <c r="J34" i="4"/>
  <c r="AW57" i="1"/>
  <c r="F37" i="2"/>
  <c r="BD55" i="1"/>
  <c r="F34" i="3"/>
  <c r="BA56" i="1" s="1"/>
  <c r="F34" i="5"/>
  <c r="BA58" i="1"/>
  <c r="P262" i="2" l="1"/>
  <c r="R262" i="2"/>
  <c r="P134" i="4"/>
  <c r="T134" i="4"/>
  <c r="T107" i="4"/>
  <c r="T106" i="4"/>
  <c r="T352" i="2"/>
  <c r="R107" i="4"/>
  <c r="R106" i="4"/>
  <c r="P352" i="2"/>
  <c r="R352" i="2"/>
  <c r="P194" i="2"/>
  <c r="P106" i="2" s="1"/>
  <c r="P105" i="2" s="1"/>
  <c r="AU55" i="1" s="1"/>
  <c r="R194" i="2"/>
  <c r="R106" i="2"/>
  <c r="R105" i="2"/>
  <c r="T194" i="2"/>
  <c r="T106" i="2"/>
  <c r="T105" i="2"/>
  <c r="P107" i="4"/>
  <c r="P106" i="4"/>
  <c r="AU57" i="1"/>
  <c r="T95" i="3"/>
  <c r="T94" i="3" s="1"/>
  <c r="R95" i="3"/>
  <c r="R94" i="3" s="1"/>
  <c r="P95" i="3"/>
  <c r="P94" i="3"/>
  <c r="AU56" i="1" s="1"/>
  <c r="BK194" i="2"/>
  <c r="J194" i="2"/>
  <c r="J66" i="2" s="1"/>
  <c r="BK262" i="2"/>
  <c r="J262" i="2"/>
  <c r="J71" i="2" s="1"/>
  <c r="BK95" i="3"/>
  <c r="J95" i="3"/>
  <c r="J60" i="3" s="1"/>
  <c r="BK189" i="4"/>
  <c r="J189" i="4"/>
  <c r="J83" i="4" s="1"/>
  <c r="BK352" i="2"/>
  <c r="J352" i="2"/>
  <c r="J77" i="2"/>
  <c r="BK178" i="4"/>
  <c r="J178" i="4"/>
  <c r="J79" i="4" s="1"/>
  <c r="BK80" i="5"/>
  <c r="J80" i="5"/>
  <c r="J59" i="5"/>
  <c r="J33" i="4"/>
  <c r="AV57" i="1"/>
  <c r="AT57" i="1" s="1"/>
  <c r="BD54" i="1"/>
  <c r="W33" i="1"/>
  <c r="F33" i="3"/>
  <c r="AZ56" i="1"/>
  <c r="J33" i="2"/>
  <c r="AV55" i="1" s="1"/>
  <c r="AT55" i="1" s="1"/>
  <c r="BC54" i="1"/>
  <c r="W32" i="1"/>
  <c r="J33" i="3"/>
  <c r="AV56" i="1"/>
  <c r="AT56" i="1" s="1"/>
  <c r="F33" i="2"/>
  <c r="AZ55" i="1" s="1"/>
  <c r="F33" i="4"/>
  <c r="AZ57" i="1"/>
  <c r="F33" i="5"/>
  <c r="AZ58" i="1" s="1"/>
  <c r="J33" i="5"/>
  <c r="AV58" i="1" s="1"/>
  <c r="AT58" i="1" s="1"/>
  <c r="BB54" i="1"/>
  <c r="AX54" i="1"/>
  <c r="BA54" i="1"/>
  <c r="W30" i="1"/>
  <c r="BK106" i="2" l="1"/>
  <c r="J106" i="2" s="1"/>
  <c r="J60" i="2" s="1"/>
  <c r="BK176" i="4"/>
  <c r="J176" i="4"/>
  <c r="J78" i="4"/>
  <c r="BK94" i="3"/>
  <c r="J94" i="3"/>
  <c r="J59" i="3"/>
  <c r="W31" i="1"/>
  <c r="J30" i="5"/>
  <c r="AG58" i="1"/>
  <c r="AZ54" i="1"/>
  <c r="W29" i="1" s="1"/>
  <c r="AU54" i="1"/>
  <c r="AY54" i="1"/>
  <c r="AW54" i="1"/>
  <c r="AK30" i="1" s="1"/>
  <c r="J39" i="5" l="1"/>
  <c r="BK134" i="4"/>
  <c r="J134" i="4" s="1"/>
  <c r="J62" i="4" s="1"/>
  <c r="BK105" i="2"/>
  <c r="J105" i="2"/>
  <c r="J59" i="2" s="1"/>
  <c r="AN58" i="1"/>
  <c r="J30" i="3"/>
  <c r="AG56" i="1"/>
  <c r="AN56" i="1"/>
  <c r="AV54" i="1"/>
  <c r="AK29" i="1" s="1"/>
  <c r="J39" i="3" l="1"/>
  <c r="BK107" i="4"/>
  <c r="J107" i="4"/>
  <c r="J60" i="4"/>
  <c r="AT54" i="1"/>
  <c r="J30" i="2"/>
  <c r="AG55" i="1" s="1"/>
  <c r="AN55" i="1" s="1"/>
  <c r="BK106" i="4" l="1"/>
  <c r="J106" i="4"/>
  <c r="J39" i="2"/>
  <c r="J30" i="4"/>
  <c r="AG57" i="1"/>
  <c r="AG54" i="1" s="1"/>
  <c r="AK26" i="1" s="1"/>
  <c r="AN54" i="1" l="1"/>
  <c r="J39" i="4"/>
  <c r="J59" i="4"/>
  <c r="AN57" i="1"/>
  <c r="AK35" i="1"/>
</calcChain>
</file>

<file path=xl/sharedStrings.xml><?xml version="1.0" encoding="utf-8"?>
<sst xmlns="http://schemas.openxmlformats.org/spreadsheetml/2006/main" count="9945" uniqueCount="2103">
  <si>
    <t>Export Komplet</t>
  </si>
  <si>
    <t>VZ</t>
  </si>
  <si>
    <t>2.0</t>
  </si>
  <si>
    <t>ZAMOK</t>
  </si>
  <si>
    <t>False</t>
  </si>
  <si>
    <t>{b0d1d09b-0d3c-4ba1-bc0d-1dff85fb3e73}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</si>
  <si>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</si>
  <si>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</si>
  <si>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</si>
  <si>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</si>
  <si>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</si>
  <si>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</si>
  <si>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</si>
  <si>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</si>
  <si>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2024_11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</si>
  <si>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</si>
  <si>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</si>
  <si>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Oprava plynové kotelny ZŠ Havlíčkova 71, Jihlava</t>
  </si>
  <si>
    <t>KSO:</t>
  </si>
  <si>
    <t/>
  </si>
  <si>
    <t>CC-CZ:</t>
  </si>
  <si>
    <t>Místo:</t>
  </si>
  <si>
    <t>Jihlava</t>
  </si>
  <si>
    <t>Datum:</t>
  </si>
  <si>
    <t>10. 11. 2024</t>
  </si>
  <si>
    <t>Zadavatel:</t>
  </si>
  <si>
    <t>IČ:</t>
  </si>
  <si>
    <t>Statutární město Jihlava, Masarykovo náměstí 97/1</t>
  </si>
  <si>
    <t>DIČ:</t>
  </si>
  <si>
    <t>Uchazeč:</t>
  </si>
  <si>
    <t>Vyplň údaj</t>
  </si>
  <si>
    <t>Projektant:</t>
  </si>
  <si>
    <t>Ing.Lubomír Jonáš</t>
  </si>
  <si>
    <t>True</t>
  </si>
  <si>
    <t>Zpracovatel:</t>
  </si>
  <si>
    <t>Fr.Neuwirth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</si>
  <si>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</si>
  <si>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</si>
  <si>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</si>
  <si>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</si>
  <si>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</si>
  <si>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</si>
  <si>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</si>
  <si>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</si>
  <si>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</si>
  <si>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</si>
  <si>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</si>
  <si>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</si>
  <si>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</si>
  <si>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</si>
  <si>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</si>
  <si>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</si>
  <si>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</si>
  <si>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</si>
  <si>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</si>
  <si>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</si>
  <si>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</si>
  <si>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</si>
  <si>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</si>
  <si>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</si>
  <si>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</si>
  <si>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</si>
  <si>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</si>
  <si>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</si>
  <si>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</si>
  <si>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</si>
  <si>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</si>
  <si>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</si>
  <si>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</si>
  <si>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</si>
  <si>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</si>
  <si>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</si>
  <si>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</si>
  <si>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</si>
  <si>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</si>
  <si>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</si>
  <si>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</si>
  <si>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</si>
  <si>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</si>
  <si>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</si>
  <si>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</si>
  <si>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{fc698470-15c1-439a-a650-4aee8b4f847f}</t>
  </si>
  <si>
    <t>2</t>
  </si>
  <si>
    <t>02</t>
  </si>
  <si>
    <t>ZTI, kotelna a strojní zařízení, vytápění, vzduchotechnika</t>
  </si>
  <si>
    <t>{fe45f45f-3100-4309-bf58-8d9d3bf8668f}</t>
  </si>
  <si>
    <t>03</t>
  </si>
  <si>
    <t>silnoproudá elektrotechnika, měření a regulace</t>
  </si>
  <si>
    <t>{8f279d7d-a520-4997-9da0-d97ef40b65a5}</t>
  </si>
  <si>
    <t>VON</t>
  </si>
  <si>
    <t>Vedlejší a ostatní náklady</t>
  </si>
  <si>
    <t>{e1326b98-d856-4172-8eea-7ab1474ccac9}</t>
  </si>
  <si>
    <t>KRYCÍ LIST SOUPISU PRACÍ</t>
  </si>
  <si>
    <t>Objekt:</t>
  </si>
  <si>
    <t>01 - stavební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</si>
  <si>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</si>
  <si>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</si>
  <si>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</si>
  <si>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</si>
  <si>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</si>
  <si>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</si>
  <si>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</si>
  <si>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3 - Svislé a kompletní konstrukce</t>
  </si>
  <si>
    <t xml:space="preserve">    4 - Vodorovné konstrukce</t>
  </si>
  <si>
    <t xml:space="preserve">    5 - Zpevněná plocha - betonová dlažba</t>
  </si>
  <si>
    <t xml:space="preserve">    6 - Úpravy povrchů, podlahy a osazování výplní</t>
  </si>
  <si>
    <t xml:space="preserve">      61 - Úprava povrchů vnitřních</t>
  </si>
  <si>
    <t xml:space="preserve">      62 - Úprava povrchů vnějších</t>
  </si>
  <si>
    <t xml:space="preserve">      63 - Podlahy a podlahové konstrukce</t>
  </si>
  <si>
    <t xml:space="preserve">      64 - Osazování výplní otvorů</t>
  </si>
  <si>
    <t xml:space="preserve">    9 - Ostatní konstrukce a práce, bourání</t>
  </si>
  <si>
    <t xml:space="preserve">      94 - Lešení a stavební výtahy</t>
  </si>
  <si>
    <t xml:space="preserve">      95 - Různé dokončovací konstrukce a práce pozemních staveb</t>
  </si>
  <si>
    <t xml:space="preserve">      96 - Bourání konstrukcí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</si>
  <si>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</si>
  <si>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</si>
  <si>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</si>
  <si>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</si>
  <si>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751 - Vzduchotechnika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</si>
  <si>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</si>
  <si>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</si>
  <si>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</si>
  <si>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783 - Dokončovací práce - nátěry</t>
  </si>
  <si>
    <t xml:space="preserve">    784 - Dokončovací práce - malby a tapety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</si>
  <si>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</si>
  <si>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</si>
  <si>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</si>
  <si>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</si>
  <si>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</si>
  <si>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</si>
  <si>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</si>
  <si>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</si>
  <si>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</si>
  <si>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</si>
  <si>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</si>
  <si>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</si>
  <si>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</si>
  <si>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</si>
  <si>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</si>
  <si>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</si>
  <si>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</si>
  <si>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</si>
  <si>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</si>
  <si>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139711111</t>
  </si>
  <si>
    <t>Vykopávka v uzavřených prostorech ručně v hornině třídy těžitelnosti I skupiny 1 až 3</t>
  </si>
  <si>
    <t>m3</t>
  </si>
  <si>
    <t>CS ÚRS 2024 02</t>
  </si>
  <si>
    <t>4</t>
  </si>
  <si>
    <t>1923304484</t>
  </si>
  <si>
    <t>Online PSC</t>
  </si>
  <si>
    <t>https://podminky.urs.cz/item/CS_URS_2024_02/139711111</t>
  </si>
  <si>
    <t>VV</t>
  </si>
  <si>
    <t>"výkop pro ležatou kanalizaci" 2,40*0,30*0,40</t>
  </si>
  <si>
    <t>Mezisoučet</t>
  </si>
  <si>
    <t>3</t>
  </si>
  <si>
    <t>162211201</t>
  </si>
  <si>
    <t>Vodorovné přemístění výkopku nebo sypaniny nošením s vyprázdněním nádoby na hromady nebo do dopravního prostředku na vzdálenost do 10 m z horniny třídy těžitelnosti I, skupiny 1 až 3</t>
  </si>
  <si>
    <t>1894220811</t>
  </si>
  <si>
    <t>https://podminky.urs.cz/item/CS_URS_2024_02/162211201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</si>
  <si>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</si>
  <si>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</si>
  <si>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-288772732</t>
  </si>
  <si>
    <t>https://podminky.urs.cz/item/CS_URS_2024_02/162751117</t>
  </si>
  <si>
    <t>171251201</t>
  </si>
  <si>
    <t>Uložení sypaniny na skládky nebo meziskládky bez hutnění s upravením uložené sypaniny do předepsaného tvaru</t>
  </si>
  <si>
    <t>1797157986</t>
  </si>
  <si>
    <t>https://podminky.urs.cz/item/CS_URS_2024_02/171251201</t>
  </si>
  <si>
    <t>5</t>
  </si>
  <si>
    <t>171201221</t>
  </si>
  <si>
    <t>Poplatek za uložení stavebního odpadu na skládce (skládkovné) zeminy a kamení zatříděného do Katalogu odpadů pod kódem 17 05 04</t>
  </si>
  <si>
    <t>t</t>
  </si>
  <si>
    <t>1880794655</t>
  </si>
  <si>
    <t>https://podminky.urs.cz/item/CS_URS_2024_02/171201221</t>
  </si>
  <si>
    <t>0,288*1,6 'Přepočtené koeficientem množství</t>
  </si>
  <si>
    <t>11</t>
  </si>
  <si>
    <t>Zemní práce - přípravné a přidružené práce</t>
  </si>
  <si>
    <t>6</t>
  </si>
  <si>
    <t>919735112</t>
  </si>
  <si>
    <t>Řezání stávajícího živičného krytu nebo podkladu hloubky přes 50 do 100 mm</t>
  </si>
  <si>
    <t>m</t>
  </si>
  <si>
    <t>-1704263172</t>
  </si>
  <si>
    <t>https://podminky.urs.cz/item/CS_URS_2024_02/919735112</t>
  </si>
  <si>
    <t>2,30*2+2,25</t>
  </si>
  <si>
    <t>7</t>
  </si>
  <si>
    <t>113107142</t>
  </si>
  <si>
    <t>Odstranění podkladů nebo krytů ručně s přemístěním hmot na skládku na vzdálenost do 3 m nebo s naložením na dopravní prostředek živičných, o tl. vrstvy přes 50 do 100 mm</t>
  </si>
  <si>
    <t>m2</t>
  </si>
  <si>
    <t>1066812015</t>
  </si>
  <si>
    <t>https://podminky.urs.cz/item/CS_URS_2024_02/113107142</t>
  </si>
  <si>
    <t>50% objemu ručně, 50% objemu strojně</t>
  </si>
  <si>
    <t>2,30*2,25*1/2</t>
  </si>
  <si>
    <t>8</t>
  </si>
  <si>
    <t>113107342</t>
  </si>
  <si>
    <t>Odstranění podkladů nebo krytů strojně plochy jednotlivě do 50 m2 s přemístěním hmot na skládku na vzdálenost do 3 m nebo s naložením na dopravní prostředek živičných, o tl. vrstvy přes 50 do 100 mm</t>
  </si>
  <si>
    <t>-2053452540</t>
  </si>
  <si>
    <t>https://podminky.urs.cz/item/CS_URS_2024_02/113107342</t>
  </si>
  <si>
    <t>9</t>
  </si>
  <si>
    <t>113107122</t>
  </si>
  <si>
    <t>Odstranění podkladů nebo krytů ručně s přemístěním hmot na skládku na vzdálenost do 3 m nebo s naložením na dopravní prostředek z kameniva hrubého drceného, o tl. vrstvy přes 100 do 200 mm</t>
  </si>
  <si>
    <t>-889704956</t>
  </si>
  <si>
    <t>https://podminky.urs.cz/item/CS_URS_2024_02/113107122</t>
  </si>
  <si>
    <t>10</t>
  </si>
  <si>
    <t>113107322</t>
  </si>
  <si>
    <t>Odstranění podkladů nebo krytů strojně plochy jednotlivě do 50 m2 s přemístěním hmot na skládku na vzdálenost do 3 m nebo s naložením na dopravní prostředek z kameniva hrubého drceného, o tl. vrstvy přes 100 do 200 mm</t>
  </si>
  <si>
    <t>971411275</t>
  </si>
  <si>
    <t>https://podminky.urs.cz/item/CS_URS_2024_02/113107322</t>
  </si>
  <si>
    <t>Svislé a kompletní konstrukce</t>
  </si>
  <si>
    <t>310231055</t>
  </si>
  <si>
    <t>Zazdívka otvorů ve zdivu nadzákladovém děrovanými cihlami plochy přes 1 do 4 m2 přes P10 do P15, tl. zdiva 300 mm</t>
  </si>
  <si>
    <t>-1488307768</t>
  </si>
  <si>
    <t>https://podminky.urs.cz/item/CS_URS_2024_02/310231055</t>
  </si>
  <si>
    <t>1,50*2,00</t>
  </si>
  <si>
    <t>310238411</t>
  </si>
  <si>
    <t>Zazdívka otvorů ve zdivu nadzákladovém cihlami pálenými plochy přes 0,25 m2 do 1 m2 na maltu cementovou</t>
  </si>
  <si>
    <t>-1142963573</t>
  </si>
  <si>
    <t>https://podminky.urs.cz/item/CS_URS_2024_02/310238411</t>
  </si>
  <si>
    <t>1,35*0,35*0,65</t>
  </si>
  <si>
    <t>13</t>
  </si>
  <si>
    <t>342244201</t>
  </si>
  <si>
    <t>Příčky jednoduché z cihel děrovaných broušených, na tenkovrstvou maltu, pevnost cihel do P15, tl. příčky 80 mm</t>
  </si>
  <si>
    <t>130428163</t>
  </si>
  <si>
    <t>https://podminky.urs.cz/item/CS_URS_2024_02/342244201</t>
  </si>
  <si>
    <t>(0,60+0,50)*3,25</t>
  </si>
  <si>
    <t>14</t>
  </si>
  <si>
    <t>342291121</t>
  </si>
  <si>
    <t>Ukotvení příček plochými kotvami, do konstrukce cihelné</t>
  </si>
  <si>
    <t>1193525057</t>
  </si>
  <si>
    <t>https://podminky.urs.cz/item/CS_URS_2024_02/342291121</t>
  </si>
  <si>
    <t>3,25*2</t>
  </si>
  <si>
    <t>15</t>
  </si>
  <si>
    <t>346244811</t>
  </si>
  <si>
    <t>Přizdívky izolační a ochranné z cihel pálených na maltu MC-10 včetně vytvoření požlábku v ohybu izolace vodorovné na svislou, se zatřenou cementovou omítkou z malty min. MC 10 tl. 20 mm pod izolaci z cihel plných dl. 290 mm, P 10 až P 20 tl. 65 mm</t>
  </si>
  <si>
    <t>-1379218151</t>
  </si>
  <si>
    <t>https://podminky.urs.cz/item/CS_URS_2024_02/346244811</t>
  </si>
  <si>
    <t>1,65*2,32</t>
  </si>
  <si>
    <t>Vodorovné konstrukce</t>
  </si>
  <si>
    <t>16</t>
  </si>
  <si>
    <t>451572111</t>
  </si>
  <si>
    <t>Lože pod potrubí, stoky a drobné objekty v otevřeném výkopu z kameniva drobného těženého 0 až 4 mm</t>
  </si>
  <si>
    <t>-513831144</t>
  </si>
  <si>
    <t>https://podminky.urs.cz/item/CS_URS_2024_02/451572111</t>
  </si>
  <si>
    <t>lože a obsyp ležaté kanalizace</t>
  </si>
  <si>
    <t>5,40*0,30*(0,10+0,30)</t>
  </si>
  <si>
    <t>Zpevněná plocha - betonová dlažba</t>
  </si>
  <si>
    <t>17</t>
  </si>
  <si>
    <t>596211210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</si>
  <si>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do 50 m2</t>
  </si>
  <si>
    <t>446129928</t>
  </si>
  <si>
    <t>https://podminky.urs.cz/item/CS_URS_2024_02/596211210</t>
  </si>
  <si>
    <t>2,30*2,25</t>
  </si>
  <si>
    <t>18</t>
  </si>
  <si>
    <t>M</t>
  </si>
  <si>
    <t>59245020</t>
  </si>
  <si>
    <t>dlažba skladebná betonová 200x100mm tl 80mm přírodní</t>
  </si>
  <si>
    <t>-664504683</t>
  </si>
  <si>
    <t>5,175*1,03 'Přepočtené koeficientem množství</t>
  </si>
  <si>
    <t>19</t>
  </si>
  <si>
    <t>564730001</t>
  </si>
  <si>
    <t>Podklad nebo kryt z kameniva hrubého drceného vel. 8-16 mm s rozprostřením a zhutněním plochy jednotlivě do 100 m2, po zhutnění tl. 100 mm</t>
  </si>
  <si>
    <t>-535866198</t>
  </si>
  <si>
    <t>https://podminky.urs.cz/item/CS_URS_2024_02/564730001</t>
  </si>
  <si>
    <t>20</t>
  </si>
  <si>
    <t>564730101</t>
  </si>
  <si>
    <t>Podklad nebo kryt z kameniva hrubého drceného vel. 16-32 mm s rozprostřením a zhutněním plochy jednotlivě do 100 m2, po zhutnění tl. 100 mm</t>
  </si>
  <si>
    <t>610978398</t>
  </si>
  <si>
    <t>https://podminky.urs.cz/item/CS_URS_2024_02/564730101</t>
  </si>
  <si>
    <t>1,90*1,65</t>
  </si>
  <si>
    <t>174151101</t>
  </si>
  <si>
    <t>Zásyp sypaninou z jakékoliv horniny strojně s uložením výkopku ve vrstvách se zhutněním jam, šachet, rýh nebo kolem objektů v těchto vykopávkách</t>
  </si>
  <si>
    <t>286399888</t>
  </si>
  <si>
    <t>https://podminky.urs.cz/item/CS_URS_2024_02/174151101</t>
  </si>
  <si>
    <t>"zásyp šachty" 1,90*1,65*2,10</t>
  </si>
  <si>
    <t>22</t>
  </si>
  <si>
    <t>58343959</t>
  </si>
  <si>
    <t>kamenivo drcené hrubé frakce 32/63</t>
  </si>
  <si>
    <t>1724223589</t>
  </si>
  <si>
    <t>6,584*2,06412 'Přepočtené koeficientem množství</t>
  </si>
  <si>
    <t>Úpravy povrchů, podlahy a osazování výplní</t>
  </si>
  <si>
    <t>61</t>
  </si>
  <si>
    <t>Úprava povrchů vnitřních</t>
  </si>
  <si>
    <t>23</t>
  </si>
  <si>
    <t>611325421</t>
  </si>
  <si>
    <t>Oprava vápenocementové omítky vnitřních ploch štukové dvouvrstvé, tl. jádrové omítky do 20 mm a tl. štuku do 3 mm stropů, v rozsahu opravované plochy do 10%</t>
  </si>
  <si>
    <t>1607935891</t>
  </si>
  <si>
    <t>https://podminky.urs.cz/item/CS_URS_2024_02/611325421</t>
  </si>
  <si>
    <t>6,30*4,65-0,90*2,40+0,25*(4,65*5+2,25+0,15)</t>
  </si>
  <si>
    <t>24</t>
  </si>
  <si>
    <t>612325422</t>
  </si>
  <si>
    <t>Oprava vápenocementové omítky vnitřních ploch štukové dvouvrstvé, tl. jádrové omítky do 20 mm a tl. štuku do 3 mm stěn, v rozsahu opravované plochy přes 10 do 30%</t>
  </si>
  <si>
    <t>-1441463544</t>
  </si>
  <si>
    <t>https://podminky.urs.cz/item/CS_URS_2024_02/612325422</t>
  </si>
  <si>
    <t>(6,30+4,65)*2*3,25-(3,90-0,90+2,30+0,90+0,80*2)*0,05-0,90*1,97</t>
  </si>
  <si>
    <t>-1,50*2,00+0,35*(1,50+2,00*2)-1,35*0,35</t>
  </si>
  <si>
    <t>25</t>
  </si>
  <si>
    <t>612325223</t>
  </si>
  <si>
    <t>Vápenocementová omítka jednotlivých malých ploch štuková dvouvrstvá na stěnách, plochy jednotlivě přes 0,25 do 1 m2</t>
  </si>
  <si>
    <t>kus</t>
  </si>
  <si>
    <t>201101797</t>
  </si>
  <si>
    <t>https://podminky.urs.cz/item/CS_URS_2024_02/612325223</t>
  </si>
  <si>
    <t>"zazdívka 135×35" 1</t>
  </si>
  <si>
    <t>26</t>
  </si>
  <si>
    <t>612325225</t>
  </si>
  <si>
    <t>Vápenocementová omítka jednotlivých malých ploch štuková dvouvrstvá na stěnách, plochy jednotlivě přes 1,0 do 4 m2</t>
  </si>
  <si>
    <t>-2042156488</t>
  </si>
  <si>
    <t>https://podminky.urs.cz/item/CS_URS_2024_02/612325225</t>
  </si>
  <si>
    <t>"obezdívka - větrací šachta (0,60+0,50)*3,25=3,575 m2" 1</t>
  </si>
  <si>
    <t>"zazdívka z keramických cihel 1,50×2,00=3,000 m2" 1</t>
  </si>
  <si>
    <t>27</t>
  </si>
  <si>
    <t>612325302</t>
  </si>
  <si>
    <t>Vápenocementová omítka ostění nebo nadpraží štuková dvouvrstvá</t>
  </si>
  <si>
    <t>-15690933</t>
  </si>
  <si>
    <t>https://podminky.urs.cz/item/CS_URS_2024_02/612325302</t>
  </si>
  <si>
    <t>"nově zazděné dveře z vnější strany" 0,50*(1,10+2,10*2)+1,10*2,10-0,90*1,97</t>
  </si>
  <si>
    <t>28</t>
  </si>
  <si>
    <t>619995001</t>
  </si>
  <si>
    <t>Začištění omítek (s dodáním hmot) kolem oken, dveří, podlah, obkladů apod.</t>
  </si>
  <si>
    <t>-1292069955</t>
  </si>
  <si>
    <t>https://podminky.urs.cz/item/CS_URS_2024_02/619995001</t>
  </si>
  <si>
    <t>"nově zazděné dveře z vnější strany" 1,10+2,10*2</t>
  </si>
  <si>
    <t>29</t>
  </si>
  <si>
    <t>612 R_001</t>
  </si>
  <si>
    <t>oprava vnitřní štukové omítky v rozsahu do 2,0 m2 ( po demontáži dřevěného obkladu a stávajících radiátorů )</t>
  </si>
  <si>
    <t>-138890736</t>
  </si>
  <si>
    <t>62</t>
  </si>
  <si>
    <t>Úprava povrchů vnějších</t>
  </si>
  <si>
    <t>30</t>
  </si>
  <si>
    <t>612325205</t>
  </si>
  <si>
    <t>Vápenocementová omítka jednotlivých malých ploch hrubá na stěnách, plochy jednotlivě přes 1,0 do 4 m2</t>
  </si>
  <si>
    <t>395351356</t>
  </si>
  <si>
    <t>https://podminky.urs.cz/item/CS_URS_2024_02/612325205</t>
  </si>
  <si>
    <t>podkladní omítka pod svislou izolaci proti vodě</t>
  </si>
  <si>
    <t>"1,65*2,40" 1</t>
  </si>
  <si>
    <t>31</t>
  </si>
  <si>
    <t>612315212</t>
  </si>
  <si>
    <t>Vápenná omítka jednotlivých malých ploch hladká na stěnách, plochy jednotlivě přes 0,09 do 0,25 m2</t>
  </si>
  <si>
    <t>202253268</t>
  </si>
  <si>
    <t>https://podminky.urs.cz/item/CS_URS_2024_02/612315212</t>
  </si>
  <si>
    <t>"vnější opravy - vrtané otvory" 3</t>
  </si>
  <si>
    <t>"vnější opravy - průraz 300×300" 1</t>
  </si>
  <si>
    <t>"vnější opravy - zazdívka vedle přístřešku - plyn" 1</t>
  </si>
  <si>
    <t>32</t>
  </si>
  <si>
    <t>622385102</t>
  </si>
  <si>
    <t>Omítka tenkovrstvá minerální jednotlivých malých ploch stěn, plochy jednotlivě přes 0,1 do 0,25 m2</t>
  </si>
  <si>
    <t>-954711476</t>
  </si>
  <si>
    <t>https://podminky.urs.cz/item/CS_URS_2024_02/622385102</t>
  </si>
  <si>
    <t>63</t>
  </si>
  <si>
    <t>Podlahy a podlahové konstrukce</t>
  </si>
  <si>
    <t>33</t>
  </si>
  <si>
    <t>631312141</t>
  </si>
  <si>
    <t>Doplnění dosavadních mazanin prostým betonem s dodáním hmot, bez potěru, plochy jednotlivě rýh v dosavadních mazaninách</t>
  </si>
  <si>
    <t>-1760112747</t>
  </si>
  <si>
    <t>https://podminky.urs.cz/item/CS_URS_2024_02/631312141</t>
  </si>
  <si>
    <t>podkladní betonová mazanina - doplnění po zásypu ležaté kanalizace</t>
  </si>
  <si>
    <t>2,40*0,30*0,15</t>
  </si>
  <si>
    <t>betonová mazanina na doplněné vodorovné izolaci</t>
  </si>
  <si>
    <t>2,40*0,30*0,10</t>
  </si>
  <si>
    <t>34</t>
  </si>
  <si>
    <t>630 R_001</t>
  </si>
  <si>
    <t>Očištění stávajícího betonového soklu, případné vyspravení, provedení nátěru určeného pro betonové konstrukce ( rozsah bude upřesněn )</t>
  </si>
  <si>
    <t>-1662189502</t>
  </si>
  <si>
    <t>3,90*2,30+0,05*(3,00+2,30)+0,80*0,80+0,05*0,80*2</t>
  </si>
  <si>
    <t>64</t>
  </si>
  <si>
    <t>Osazování výplní otvorů</t>
  </si>
  <si>
    <t>35</t>
  </si>
  <si>
    <t>642942111</t>
  </si>
  <si>
    <t>Osazování zárubní nebo rámů kovových dveřních lisovaných nebo z úhelníků bez dveřních křídel na cementovou maltu, plochy otvoru do 2,5 m2 ( dodávka zárubně - viz pol.dodávka PO dveří )</t>
  </si>
  <si>
    <t>-1076468949</t>
  </si>
  <si>
    <t>https://podminky.urs.cz/item/CS_URS_2024_02/642942111</t>
  </si>
  <si>
    <t>36</t>
  </si>
  <si>
    <t>644941111</t>
  </si>
  <si>
    <t>Montáž průvětrníků nebo mřížek odvětrávacích velikosti do 150 x 200 mm</t>
  </si>
  <si>
    <t>-1520661820</t>
  </si>
  <si>
    <t>https://podminky.urs.cz/item/CS_URS_2024_02/644941111</t>
  </si>
  <si>
    <t>"plastová d=50 mm" 18</t>
  </si>
  <si>
    <t>"plastová d=200 mm" 3</t>
  </si>
  <si>
    <t>37</t>
  </si>
  <si>
    <t>56245653</t>
  </si>
  <si>
    <t>mřížka větrací kruhová plast se síťovinou 50mm</t>
  </si>
  <si>
    <t>1859279623</t>
  </si>
  <si>
    <t>38</t>
  </si>
  <si>
    <t>56245603</t>
  </si>
  <si>
    <t>mřížka větrací hranatá plast se síťovinou 200x200mm</t>
  </si>
  <si>
    <t>-247964511</t>
  </si>
  <si>
    <t>Ostatní konstrukce a práce, bourání</t>
  </si>
  <si>
    <t>94</t>
  </si>
  <si>
    <t>Lešení a stavební výtahy</t>
  </si>
  <si>
    <t>39</t>
  </si>
  <si>
    <t>949101111</t>
  </si>
  <si>
    <t>Lešení pomocné pracovní pro objekty pozemních staveb pro zatížení do 150 kg/m2, o výšce lešeňové podlahy do 1,9 m</t>
  </si>
  <si>
    <t>480786787</t>
  </si>
  <si>
    <t>https://podminky.urs.cz/item/CS_URS_2024_02/949101111</t>
  </si>
  <si>
    <t>6,30*4,65+1,50*0,35-0,90*2,40+5,00</t>
  </si>
  <si>
    <t>95</t>
  </si>
  <si>
    <t>Různé dokončovací konstrukce a práce pozemních staveb</t>
  </si>
  <si>
    <t>40</t>
  </si>
  <si>
    <t>952901111</t>
  </si>
  <si>
    <t>Vyčištění budov nebo objektů před předáním do užívání budov bytové nebo občanské výstavby, světlé výšky podlaží do 4 m</t>
  </si>
  <si>
    <t>300104913</t>
  </si>
  <si>
    <t>https://podminky.urs.cz/item/CS_URS_2024_02/952901111</t>
  </si>
  <si>
    <t>41</t>
  </si>
  <si>
    <t>952901411</t>
  </si>
  <si>
    <t>Vyčištění budov nebo objektů před předáním do užívání ostatních objektů (např. kanálů, zásobníků, kůlen apod.) jakékoliv výšky podlaží</t>
  </si>
  <si>
    <t>1256149403</t>
  </si>
  <si>
    <t>https://podminky.urs.cz/item/CS_URS_2024_02/952901411</t>
  </si>
  <si>
    <t>"komunikační prostory" 50,000</t>
  </si>
  <si>
    <t>42</t>
  </si>
  <si>
    <t>950 R_001</t>
  </si>
  <si>
    <t>Prověření funkčnosti stávajících větracích otvorů ( vyčištění, případné dovrtání apod.)</t>
  </si>
  <si>
    <t>-1957159714</t>
  </si>
  <si>
    <t>43</t>
  </si>
  <si>
    <t>953845113</t>
  </si>
  <si>
    <t>Vyvložkování stávajících komínových nebo větracích průduchů nerezovými vložkami pevnými, včetně ukončení komínu komínového tělesa výšky 3 m světlý průměr vložky přes 130 m do 160 mm</t>
  </si>
  <si>
    <t>soubor</t>
  </si>
  <si>
    <t>702120371</t>
  </si>
  <si>
    <t>https://podminky.urs.cz/item/CS_URS_2024_02/953845113</t>
  </si>
  <si>
    <t>44</t>
  </si>
  <si>
    <t>953845123</t>
  </si>
  <si>
    <t>Vyvložkování stávajících komínových nebo větracích průduchů nerezovými vložkami pevnými, včetně ukončení komínu svislého kouřovodu výšky 3 m Příplatek k cenám za každý další i započatý metr výšky komínového průduchu přes 3 m světlý průměr vložky přes 130 m do 160 mm</t>
  </si>
  <si>
    <t>-100964044</t>
  </si>
  <si>
    <t>https://podminky.urs.cz/item/CS_URS_2024_02/953845123</t>
  </si>
  <si>
    <t>(20,00-3,00)*2</t>
  </si>
  <si>
    <t>96</t>
  </si>
  <si>
    <t>Bourání konstrukcí</t>
  </si>
  <si>
    <t>45</t>
  </si>
  <si>
    <t>963012510</t>
  </si>
  <si>
    <t>Bourání stropů z desek nebo panelů železobetonových prefabrikovaných s dutinami z desek, š. do 300 mm tl. do 140 mm</t>
  </si>
  <si>
    <t>99894978</t>
  </si>
  <si>
    <t>https://podminky.urs.cz/item/CS_URS_2024_02/963012510</t>
  </si>
  <si>
    <t>2,10*2,10*0,14</t>
  </si>
  <si>
    <t>46</t>
  </si>
  <si>
    <t>968072456</t>
  </si>
  <si>
    <t>Vybourání kovových rámů oken s křídly, dveřních zárubní, vrat, stěn, ostění nebo obkladů dveřních zárubní, plochy přes 2 m2</t>
  </si>
  <si>
    <t>-376196044</t>
  </si>
  <si>
    <t>https://podminky.urs.cz/item/CS_URS_2024_02/968072456</t>
  </si>
  <si>
    <t>1,10*2,05</t>
  </si>
  <si>
    <t>1,50*2,05</t>
  </si>
  <si>
    <t>47</t>
  </si>
  <si>
    <t>967031142</t>
  </si>
  <si>
    <t>Přisekání (špicování) plošné nebo rovných ostění zdiva z cihel pálených rovných ostění, bez odstupu, po hrubém vybourání otvorů, na maltu cementovou</t>
  </si>
  <si>
    <t>631027915</t>
  </si>
  <si>
    <t>https://podminky.urs.cz/item/CS_URS_2024_02/967031142</t>
  </si>
  <si>
    <t>0,75*(1,10+2,10*2)</t>
  </si>
  <si>
    <t>0,60*(1,45+2,00*2)</t>
  </si>
  <si>
    <t>48</t>
  </si>
  <si>
    <t>977151125</t>
  </si>
  <si>
    <t>Jádrové vrty diamantovými korunkami do stavebních materiálů (železobetonu, betonu, cihel, obkladů, dlažeb, kamene) průměru přes 180 do 200 mm</t>
  </si>
  <si>
    <t>-377219333</t>
  </si>
  <si>
    <t>https://podminky.urs.cz/item/CS_URS_2024_02/977151125</t>
  </si>
  <si>
    <t>pro přívod vzduchu ke kotlům a ohříváku TV</t>
  </si>
  <si>
    <t>0,65*3</t>
  </si>
  <si>
    <t>49</t>
  </si>
  <si>
    <t>919735124</t>
  </si>
  <si>
    <t>Řezání stávajícího betonového krytu nebo podkladu hloubky přes 150 do 200 mm</t>
  </si>
  <si>
    <t>1013350455</t>
  </si>
  <si>
    <t>https://podminky.urs.cz/item/CS_URS_2024_02/919735124</t>
  </si>
  <si>
    <t>"rýha pro vnitřní kanalizaci" 2,40*2+0,40</t>
  </si>
  <si>
    <t>50</t>
  </si>
  <si>
    <t>974042587</t>
  </si>
  <si>
    <t>Vysekání rýh v betonové nebo jiné monolitické dlažbě s betonovým podkladem do hl. 250 mm a šířky do 300 mm</t>
  </si>
  <si>
    <t>-853838306</t>
  </si>
  <si>
    <t>https://podminky.urs.cz/item/CS_URS_2024_02/974042587</t>
  </si>
  <si>
    <t>"pro vnitřní ležatou kanalizaci" 2,400</t>
  </si>
  <si>
    <t>51</t>
  </si>
  <si>
    <t>971033471</t>
  </si>
  <si>
    <t>Vybourání otvorů ve zdivu základovém nebo nadzákladovém z cihel, tvárnic, příčkovek z cihel pálených na maltu vápennou nebo vápenocementovou plochy do 0,25 m2, tl. do 750 mm</t>
  </si>
  <si>
    <t>-39118218</t>
  </si>
  <si>
    <t>https://podminky.urs.cz/item/CS_URS_2024_02/971033471</t>
  </si>
  <si>
    <t>"větrací otvor 300×300 mm" 1</t>
  </si>
  <si>
    <t>52</t>
  </si>
  <si>
    <t>978011121</t>
  </si>
  <si>
    <t>Otlučení vápenných nebo vápenocementových omítek vnitřních ploch stropů, v rozsahu přes 5 do 10 %</t>
  </si>
  <si>
    <t>-383269403</t>
  </si>
  <si>
    <t>https://podminky.urs.cz/item/CS_URS_2024_02/978011121</t>
  </si>
  <si>
    <t>53</t>
  </si>
  <si>
    <t>978013141</t>
  </si>
  <si>
    <t>Otlučení vápenných nebo vápenocementových omítek vnitřních ploch stěn s vyškrabáním spar, s očištěním zdiva, v rozsahu přes 10 do 30 %</t>
  </si>
  <si>
    <t>1006491595</t>
  </si>
  <si>
    <t>https://podminky.urs.cz/item/CS_URS_2024_02/978013141</t>
  </si>
  <si>
    <t>54</t>
  </si>
  <si>
    <t>766411811</t>
  </si>
  <si>
    <t>Demontáž obložení stěn panely, plochy do 1,5 m2</t>
  </si>
  <si>
    <t>-863066534</t>
  </si>
  <si>
    <t>https://podminky.urs.cz/item/CS_URS_2024_02/766411811</t>
  </si>
  <si>
    <t>"družina - v rozsahu parapetů - výměna radiátorů" 1,00*3</t>
  </si>
  <si>
    <t>55</t>
  </si>
  <si>
    <t>766411822</t>
  </si>
  <si>
    <t>Demontáž obložení stěn podkladových roštů</t>
  </si>
  <si>
    <t>874724119</t>
  </si>
  <si>
    <t>https://podminky.urs.cz/item/CS_URS_2024_02/766411822</t>
  </si>
  <si>
    <t>56</t>
  </si>
  <si>
    <t>953 R_001</t>
  </si>
  <si>
    <t>Odstranění vyvložkování stávajících komínových průduchů nerezovými vložkami pevnými, včetně ukončení komínu svislého kouřovodu; průměr vložky přes 130 m do 160 mm</t>
  </si>
  <si>
    <t>-446560119</t>
  </si>
  <si>
    <t>57</t>
  </si>
  <si>
    <t>977331111</t>
  </si>
  <si>
    <t>Zvětšení komínového průduchu frézováním zdiva z cihel plných pálených maximální hloubky frézování do 10 mm</t>
  </si>
  <si>
    <t>-613234305</t>
  </si>
  <si>
    <t>https://podminky.urs.cz/item/CS_URS_2024_02/977331111</t>
  </si>
  <si>
    <t>případná úprava profilu komínového průduchu po vytažení stáv.nerez vložky ROKA Ráža</t>
  </si>
  <si>
    <t>"z 20% délky průduchu" 20,00*1/2</t>
  </si>
  <si>
    <t>997</t>
  </si>
  <si>
    <t>Přesun sutě</t>
  </si>
  <si>
    <t>58</t>
  </si>
  <si>
    <t>997006012</t>
  </si>
  <si>
    <t>Úprava stavebního odpadu třídění ruční</t>
  </si>
  <si>
    <t>628140069</t>
  </si>
  <si>
    <t>https://podminky.urs.cz/item/CS_URS_2024_02/997006012</t>
  </si>
  <si>
    <t>59</t>
  </si>
  <si>
    <t>997013211</t>
  </si>
  <si>
    <t>Vnitrostaveništní doprava suti a vybouraných hmot vodorovně do 50 m s naložením ručně pro budovy a haly výšky do 6 m</t>
  </si>
  <si>
    <t>-1796407440</t>
  </si>
  <si>
    <t>https://podminky.urs.cz/item/CS_URS_2024_02/997013211</t>
  </si>
  <si>
    <t>60</t>
  </si>
  <si>
    <t>997013501</t>
  </si>
  <si>
    <t>Odvoz suti a vybouraných hmot na skládku nebo meziskládku se složením, na vzdálenost do 1 km</t>
  </si>
  <si>
    <t>-393138462</t>
  </si>
  <si>
    <t>https://podminky.urs.cz/item/CS_URS_2024_02/997013501</t>
  </si>
  <si>
    <t>997013509</t>
  </si>
  <si>
    <t>Odvoz suti a vybouraných hmot na skládku nebo meziskládku se složením, na vzdálenost Příplatek k ceně za každý další započatý 1 km přes 1 km ( odvoz do 10 km - skládka Jihlava Henčov - skutečná vzdálenost bude upřesněna )</t>
  </si>
  <si>
    <t>1499074329</t>
  </si>
  <si>
    <t>https://podminky.urs.cz/item/CS_URS_2024_02/997013509</t>
  </si>
  <si>
    <t>6,936*9 'Přepočtené koeficientem množství</t>
  </si>
  <si>
    <t>997013871</t>
  </si>
  <si>
    <t>Poplatek za uložení stavebního odpadu na recyklační skládce (skládkovné) směsného stavebního a demoličního zatříděného do Katalogu odpadů pod kódem 17 09 04</t>
  </si>
  <si>
    <t>452943610</t>
  </si>
  <si>
    <t>https://podminky.urs.cz/item/CS_URS_2024_02/997013871</t>
  </si>
  <si>
    <t>998</t>
  </si>
  <si>
    <t>Přesun hmot</t>
  </si>
  <si>
    <t>998012021</t>
  </si>
  <si>
    <t>Přesun hmot pro budovy občanské výstavby, bydlení, výrobu a služby s nosnou svislou konstrukcí monolitickou betonovou tyčovou nebo plošnou s jakýkoliv obvodovým pláštěm kromě vyzdívaného vodorovná dopravní vzdálenost do 100 m základní pro budovy výšky do 6 m</t>
  </si>
  <si>
    <t>-1877268213</t>
  </si>
  <si>
    <t>https://podminky.urs.cz/item/CS_URS_2024_02/998012021</t>
  </si>
  <si>
    <t>PSV</t>
  </si>
  <si>
    <t>Práce a dodávky PSV</t>
  </si>
  <si>
    <t>711</t>
  </si>
  <si>
    <t>Izolace proti vodě, vlhkosti a plynům</t>
  </si>
  <si>
    <t>711111001</t>
  </si>
  <si>
    <t>Provedení izolace proti zemní vlhkosti natěradly a tmely za studena na ploše vodorovné V nátěrem penetračním</t>
  </si>
  <si>
    <t>1608062924</t>
  </si>
  <si>
    <t>https://podminky.urs.cz/item/CS_URS_2024_02/711111001</t>
  </si>
  <si>
    <t>doplnění izolace po provedení podkladního betonu po zásypu ležaté kanalizace</t>
  </si>
  <si>
    <t>2,40*0,30+0,10*(2,40+0,30)*2</t>
  </si>
  <si>
    <t>65</t>
  </si>
  <si>
    <t>11163150</t>
  </si>
  <si>
    <t>lak penetrační asfaltový</t>
  </si>
  <si>
    <t>-254368772</t>
  </si>
  <si>
    <t>3,33333333333333*0,0003 'Přepočtené koeficientem množství</t>
  </si>
  <si>
    <t>66</t>
  </si>
  <si>
    <t>711141559</t>
  </si>
  <si>
    <t>Provedení izolace proti zemní vlhkosti pásy přitavením NAIP na ploše vodorovné V</t>
  </si>
  <si>
    <t>-1361622889</t>
  </si>
  <si>
    <t>https://podminky.urs.cz/item/CS_URS_2024_02/711141559</t>
  </si>
  <si>
    <t>"1 × pás SBS" 2,40*0,30+0,10*(2,40+0,30)*2</t>
  </si>
  <si>
    <t>67</t>
  </si>
  <si>
    <t>62853004</t>
  </si>
  <si>
    <t>pás asfaltový natavitelný modifikovaný SBS s vložkou ze skleněné tkaniny a spalitelnou PE fólií nebo jemnozrnným minerálním posypem na horním povrchu tl 4,0mm</t>
  </si>
  <si>
    <t>492604736</t>
  </si>
  <si>
    <t>1,26*1,1655 'Přepočtené koeficientem množství</t>
  </si>
  <si>
    <t>68</t>
  </si>
  <si>
    <t>711112001</t>
  </si>
  <si>
    <t>Provedení izolace proti zemní vlhkosti natěradly a tmely za studena na ploše svislé S nátěrem penetračním</t>
  </si>
  <si>
    <t>2112148350</t>
  </si>
  <si>
    <t>https://podminky.urs.cz/item/CS_URS_2024_02/711112001</t>
  </si>
  <si>
    <t>1,65*2,40</t>
  </si>
  <si>
    <t>69</t>
  </si>
  <si>
    <t>2103784633</t>
  </si>
  <si>
    <t>3,96*0,00034 'Přepočtené koeficientem množství</t>
  </si>
  <si>
    <t>70</t>
  </si>
  <si>
    <t>711142559</t>
  </si>
  <si>
    <t>Provedení izolace proti zemní vlhkosti pásy přitavením NAIP na ploše svislé S</t>
  </si>
  <si>
    <t>-808100831</t>
  </si>
  <si>
    <t>https://podminky.urs.cz/item/CS_URS_2024_02/711142559</t>
  </si>
  <si>
    <t>"2 × pás SBS" 1,65*2,40*2</t>
  </si>
  <si>
    <t>71</t>
  </si>
  <si>
    <t>795910630</t>
  </si>
  <si>
    <t>3,96*1,221 'Přepočtené koeficientem množství</t>
  </si>
  <si>
    <t>72</t>
  </si>
  <si>
    <t>62855001</t>
  </si>
  <si>
    <t>pás asfaltový natavitelný modifikovaný SBS s vložkou z polyesterové rohože a spalitelnou PE fólií nebo jemnozrnným minerálním posypem na horním povrchu tl 4,0mm</t>
  </si>
  <si>
    <t>1399963755</t>
  </si>
  <si>
    <t>73</t>
  </si>
  <si>
    <t>711199095</t>
  </si>
  <si>
    <t>Příplatek k cenám provedení izolace proti zemní vlhkosti za plochu do 10 m2 natěradly za studena nebo za horka</t>
  </si>
  <si>
    <t>1191343153</t>
  </si>
  <si>
    <t>https://podminky.urs.cz/item/CS_URS_2024_02/711199095</t>
  </si>
  <si>
    <t>"na ploše vodorovné" 2,40*0,30+0,10*(2,40+0,30)*2</t>
  </si>
  <si>
    <t>"na ploše svislé" 1,65*2,40</t>
  </si>
  <si>
    <t>74</t>
  </si>
  <si>
    <t>711199097</t>
  </si>
  <si>
    <t>Příplatek k cenám provedení izolace proti zemní vlhkosti za plochu do 10 m2 pásy přitavením NAIP nebo termoplasty</t>
  </si>
  <si>
    <t>1195734560</t>
  </si>
  <si>
    <t>https://podminky.urs.cz/item/CS_URS_2024_02/711199097</t>
  </si>
  <si>
    <t>75</t>
  </si>
  <si>
    <t>998711121</t>
  </si>
  <si>
    <t>Přesun hmot pro izolace proti vodě, vlhkosti a plynům stanovený z hmotnosti přesunovaného materiálu vodorovná dopravní vzdálenost do 50 m ruční (bez užití mechanizace) v objektech výšky do 6 m</t>
  </si>
  <si>
    <t>722066516</t>
  </si>
  <si>
    <t>https://podminky.urs.cz/item/CS_URS_2024_02/998711121</t>
  </si>
  <si>
    <t>751</t>
  </si>
  <si>
    <t>Vzduchotechnika</t>
  </si>
  <si>
    <t>76</t>
  </si>
  <si>
    <t>751398022</t>
  </si>
  <si>
    <t>Montáž ostatních zařízení větrací mřížky stěnové, průřezu přes 0,04 do 0,100 m2</t>
  </si>
  <si>
    <t>-1589825443</t>
  </si>
  <si>
    <t>https://podminky.urs.cz/item/CS_URS_2024_02/751398022</t>
  </si>
  <si>
    <t>"kovová mřížka 300×300" 2</t>
  </si>
  <si>
    <t>77</t>
  </si>
  <si>
    <t>42972310</t>
  </si>
  <si>
    <t>mřížka stěnová otevřená jednořadá kovová úhel lamel 0° 300x300 mm</t>
  </si>
  <si>
    <t>720144812</t>
  </si>
  <si>
    <t>78</t>
  </si>
  <si>
    <t>751398024</t>
  </si>
  <si>
    <t>Montáž ostatních zařízení větrací mřížky stěnové, průřezu přes 0,150 do 0,200 m2</t>
  </si>
  <si>
    <t>1138304110</t>
  </si>
  <si>
    <t>https://podminky.urs.cz/item/CS_URS_2024_02/751398024</t>
  </si>
  <si>
    <t>"mřížka 400×400" 1</t>
  </si>
  <si>
    <t>79</t>
  </si>
  <si>
    <t>42972315</t>
  </si>
  <si>
    <t>mřížka stěnová otevřená jednořadá kovová úhel lamel 0° 400x400 mm</t>
  </si>
  <si>
    <t>872850583</t>
  </si>
  <si>
    <t>80</t>
  </si>
  <si>
    <t>998751121</t>
  </si>
  <si>
    <t>Přesun hmot pro vzduchotechniku stanovený z hmotnosti přesunovaného materiálu vodorovná dopravní vzdálenost do 100 m ruční (bez užití mechanizace) v objektech výšky do 12 m</t>
  </si>
  <si>
    <t>540213107</t>
  </si>
  <si>
    <t>https://podminky.urs.cz/item/CS_URS_2024_02/998751121</t>
  </si>
  <si>
    <t>766</t>
  </si>
  <si>
    <t>Konstrukce truhlářské</t>
  </si>
  <si>
    <t>81</t>
  </si>
  <si>
    <t>766 R_001</t>
  </si>
  <si>
    <t>Ukončení stávajícího obkladu po částěčné demontáži ( způsob provedení bude upřesněn )</t>
  </si>
  <si>
    <t>1457163684</t>
  </si>
  <si>
    <t>"družina" 1,00*2*3</t>
  </si>
  <si>
    <t>82</t>
  </si>
  <si>
    <t>998766311</t>
  </si>
  <si>
    <t>Přesun hmot pro konstrukce truhlářské stanovený procentní sazbou (%) z ceny vodorovná dopravní vzdálenost do 50 m ruční (bez užití mechanizace) v objektech výšky do 6 m</t>
  </si>
  <si>
    <t>%</t>
  </si>
  <si>
    <t>1192076826</t>
  </si>
  <si>
    <t>https://podminky.urs.cz/item/CS_URS_2024_02/998766311</t>
  </si>
  <si>
    <t>767</t>
  </si>
  <si>
    <t>Konstrukce zámečnické</t>
  </si>
  <si>
    <t>83</t>
  </si>
  <si>
    <t>767646510</t>
  </si>
  <si>
    <t>Montáž dveří ocelových nebo hliníkových protipožárních uzávěrů jednokřídlových</t>
  </si>
  <si>
    <t>-986864219</t>
  </si>
  <si>
    <t>https://podminky.urs.cz/item/CS_URS_2024_02/767646510</t>
  </si>
  <si>
    <t>84</t>
  </si>
  <si>
    <t>55341183</t>
  </si>
  <si>
    <t>dveře jednokřídlé ocelové interierové protipožární EW 15, 30, 45 D1 speciální zárubeň 900x1970mm, kování zámek vložkový, povrchová úprava ( EW30DP1-C )</t>
  </si>
  <si>
    <t>-309039586</t>
  </si>
  <si>
    <t>85</t>
  </si>
  <si>
    <t>767649191</t>
  </si>
  <si>
    <t>Montáž dveří ocelových nebo hliníkových doplňků dveří samozavírače hydraulického</t>
  </si>
  <si>
    <t>-1829697007</t>
  </si>
  <si>
    <t>https://podminky.urs.cz/item/CS_URS_2024_02/767649191</t>
  </si>
  <si>
    <t>86</t>
  </si>
  <si>
    <t>54917250</t>
  </si>
  <si>
    <t>samozavírač dveří hydraulický</t>
  </si>
  <si>
    <t>1205718686</t>
  </si>
  <si>
    <t>87</t>
  </si>
  <si>
    <t>998767121</t>
  </si>
  <si>
    <t>Přesun hmot pro zámečnické konstrukce stanovený z hmotnosti přesunovaného materiálu vodorovná dopravní vzdálenost do 50 m ruční (bez užití mechanizace) v objektech výšky do 6 m</t>
  </si>
  <si>
    <t>1394771731</t>
  </si>
  <si>
    <t>https://podminky.urs.cz/item/CS_URS_2024_02/998767121</t>
  </si>
  <si>
    <t>771</t>
  </si>
  <si>
    <t>Podlahy z dlaždic</t>
  </si>
  <si>
    <t>88</t>
  </si>
  <si>
    <t>771571810</t>
  </si>
  <si>
    <t>Demontáž podlah z dlaždic keramických kladených do malty</t>
  </si>
  <si>
    <t>-2024870085</t>
  </si>
  <si>
    <t>https://podminky.urs.cz/item/CS_URS_2024_02/771571810</t>
  </si>
  <si>
    <t>"rýha pro kanalizaci" 2,40*0,30</t>
  </si>
  <si>
    <t>89</t>
  </si>
  <si>
    <t>771573932</t>
  </si>
  <si>
    <t>Doplnění keramické dlaždice lepené pro vysoké mechanické zatížení, velikosti přes 9 do 12 ks/m2</t>
  </si>
  <si>
    <t>38389062</t>
  </si>
  <si>
    <t>https://podminky.urs.cz/item/CS_URS_2024_02/771573932</t>
  </si>
  <si>
    <t>doplnění keramické dlažby - po provedení ležaté kanalizace</t>
  </si>
  <si>
    <t>2,40/0,30</t>
  </si>
  <si>
    <t>90</t>
  </si>
  <si>
    <t>59761160</t>
  </si>
  <si>
    <t>dlažba keramická slinutá mrazuvzdorná povrch hladký/matný tl do 10mm přes 9 do 12ks/m2 ( barevně přizpůsobit stávající dlažbě )</t>
  </si>
  <si>
    <t>-469441724</t>
  </si>
  <si>
    <t>8*0,099 'Přepočtené koeficientem množství</t>
  </si>
  <si>
    <t>91</t>
  </si>
  <si>
    <t>771574906</t>
  </si>
  <si>
    <t>Oprava spárování podlah z dlaždic keramických včetně vyškrabání a vymytí spár přes 9 do 15 ks/m2</t>
  </si>
  <si>
    <t>-1064836484</t>
  </si>
  <si>
    <t>https://podminky.urs.cz/item/CS_URS_2024_02/771574906</t>
  </si>
  <si>
    <t>"plocha keramické dlažby" 5,40*2,40+2,40*4,65+1,50*0,35</t>
  </si>
  <si>
    <t>92</t>
  </si>
  <si>
    <t>771 R_001</t>
  </si>
  <si>
    <t>Očištění stávající podlany, případná výměna poškozených keramických dlaždic ( bude upřesněno dle skutečného stavu )</t>
  </si>
  <si>
    <t>1847861355</t>
  </si>
  <si>
    <t>93</t>
  </si>
  <si>
    <t>998771121</t>
  </si>
  <si>
    <t>Přesun hmot pro podlahy z dlaždic stanovený z hmotnosti přesunovaného materiálu vodorovná dopravní vzdálenost do 50 m ruční (bez užití mechanizace) v objektech výšky do 6 m</t>
  </si>
  <si>
    <t>-1097986807</t>
  </si>
  <si>
    <t>https://podminky.urs.cz/item/CS_URS_2024_02/998771121</t>
  </si>
  <si>
    <t>783</t>
  </si>
  <si>
    <t>Dokončovací práce - nátěry</t>
  </si>
  <si>
    <t>783314203</t>
  </si>
  <si>
    <t>Základní antikorozní nátěr zámečnických konstrukcí jednonásobný syntetický samozákladující</t>
  </si>
  <si>
    <t>-981516563</t>
  </si>
  <si>
    <t>https://podminky.urs.cz/item/CS_URS_2024_02/783314203</t>
  </si>
  <si>
    <t>"ocelová zárubeň" (0,90+1,97*2)*0,25*1</t>
  </si>
  <si>
    <t>783315101</t>
  </si>
  <si>
    <t>Mezinátěr zámečnických konstrukcí jednonásobný syntetický standardní</t>
  </si>
  <si>
    <t>1009612274</t>
  </si>
  <si>
    <t>https://podminky.urs.cz/item/CS_URS_2024_02/783315101</t>
  </si>
  <si>
    <t>783317101</t>
  </si>
  <si>
    <t>Krycí nátěr (email) zámečnických konstrukcí jednonásobný syntetický standardní</t>
  </si>
  <si>
    <t>551054409</t>
  </si>
  <si>
    <t>https://podminky.urs.cz/item/CS_URS_2024_02/783317101</t>
  </si>
  <si>
    <t>784</t>
  </si>
  <si>
    <t>Dokončovací práce - malby a tapety</t>
  </si>
  <si>
    <t>97</t>
  </si>
  <si>
    <t>619991001</t>
  </si>
  <si>
    <t>Zakrytí vnitřních ploch před znečištěním fólií včetně pozdějšího odkrytí podlah</t>
  </si>
  <si>
    <t>-978318743</t>
  </si>
  <si>
    <t>https://podminky.urs.cz/item/CS_URS_2024_02/619991001</t>
  </si>
  <si>
    <t>zakrytí podlah</t>
  </si>
  <si>
    <t>"keramická dlažba, betonové sokly" 24,645+9,955</t>
  </si>
  <si>
    <t>98</t>
  </si>
  <si>
    <t>619991011</t>
  </si>
  <si>
    <t>Zakrytí vnitřních ploch před znečištěním fólií včetně pozdějšího odkrytí samostatných konstrukcí a prvků</t>
  </si>
  <si>
    <t>422551478</t>
  </si>
  <si>
    <t>https://podminky.urs.cz/item/CS_URS_2024_02/619991011</t>
  </si>
  <si>
    <t>"strojní zařízení - odhad" 30,000</t>
  </si>
  <si>
    <t>"dveře" 1,10*2,10*2</t>
  </si>
  <si>
    <t>99</t>
  </si>
  <si>
    <t>784121001</t>
  </si>
  <si>
    <t>Oškrabání malby v místnostech výšky do 3,80 m</t>
  </si>
  <si>
    <t>750169762</t>
  </si>
  <si>
    <t>https://podminky.urs.cz/item/CS_URS_2024_02/784121001</t>
  </si>
  <si>
    <t>kotelna - strop</t>
  </si>
  <si>
    <t>kotelna - stěny</t>
  </si>
  <si>
    <t>(6,30+4,65)*2*3,25-(3,90-0,90+2,30+0,90+0,80*2)*0,05+0,35*(1,50+2,00*2)</t>
  </si>
  <si>
    <t>-(1,50*2,00+1,35*0,35)-(0,60+0,50)*3,25</t>
  </si>
  <si>
    <t>vstup do kotelny</t>
  </si>
  <si>
    <t>0,75*(1,10+2,10*2)+1,10*2,10</t>
  </si>
  <si>
    <t>100</t>
  </si>
  <si>
    <t>784185001</t>
  </si>
  <si>
    <t>Provedení penetrace podkladu jednonásobné v místnostech výšky do 3,80 m</t>
  </si>
  <si>
    <t>453911093</t>
  </si>
  <si>
    <t>https://podminky.urs.cz/item/CS_URS_2024_02/784185001</t>
  </si>
  <si>
    <t>101</t>
  </si>
  <si>
    <t>58124965</t>
  </si>
  <si>
    <t>hmota nátěrová akrylátová základní penetrační transparentní</t>
  </si>
  <si>
    <t>litr</t>
  </si>
  <si>
    <t>1128080606</t>
  </si>
  <si>
    <t>112,543*0,04 'Přepočtené koeficientem množství</t>
  </si>
  <si>
    <t>102</t>
  </si>
  <si>
    <t>784211101</t>
  </si>
  <si>
    <t>Malby z malířských směsí oděruvzdorných za mokra dvojnásobné, bílé za mokra oděruvzdorné výborně v místnostech výšky do 3,80 m</t>
  </si>
  <si>
    <t>2016330900</t>
  </si>
  <si>
    <t>https://podminky.urs.cz/item/CS_URS_2024_02/784211101</t>
  </si>
  <si>
    <t>HZS</t>
  </si>
  <si>
    <t>Hodinové zúčtovací sazby</t>
  </si>
  <si>
    <t>103</t>
  </si>
  <si>
    <t>HZS2492</t>
  </si>
  <si>
    <t>Hodinové zúčtovací sazby profesí HSV a PSV - ( celkový počet hodin bude odsouhlasen TDS ) položkou lze ocenit práce při rekonstrukci, které nejsou patrny z PD materiál bude dodán samostatně ( počet hodin = odhad )</t>
  </si>
  <si>
    <t>hod</t>
  </si>
  <si>
    <t>512</t>
  </si>
  <si>
    <t>516441040</t>
  </si>
  <si>
    <t>02 - ZTI, kotelna a strojní zařízení, vytápění, vzduchotechnika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</si>
  <si>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</si>
  <si>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</si>
  <si>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</si>
  <si>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</si>
  <si>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724 - Zdravotechnika - strojní vybavení</t>
  </si>
  <si>
    <t xml:space="preserve">    725 - Zdravotechnika - zařizovací předměty</t>
  </si>
  <si>
    <t xml:space="preserve">    731 - Ústřední vytápění - kotelny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</si>
  <si>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</si>
  <si>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</si>
  <si>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</si>
  <si>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</si>
  <si>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>713</t>
  </si>
  <si>
    <t>Izolace tepelné</t>
  </si>
  <si>
    <t>713300822</t>
  </si>
  <si>
    <t>Odstranění tepelné izolace těles povrchové úpravy pásy nebo fólie ploch tvarových</t>
  </si>
  <si>
    <t>1996798813</t>
  </si>
  <si>
    <t>https://podminky.urs.cz/item/CS_URS_2024_02/713300822</t>
  </si>
  <si>
    <t>713311221</t>
  </si>
  <si>
    <t>Montáž izolace tepelné těles pásy nebo rohožemi s povrchovou úpravou hliníkovou fólií (izolační materiál ve specifikaci) připevněnými ocelovým drátem, páskou nebo samolepícím přesahem ploch tvarových jednovrstvá</t>
  </si>
  <si>
    <t>-658582132</t>
  </si>
  <si>
    <t>https://podminky.urs.cz/item/CS_URS_2024_02/713311221</t>
  </si>
  <si>
    <t>63151672</t>
  </si>
  <si>
    <t>rohož izolační z minerální vlny lamelová s Al fólií 50-60kg/m3 tl 60mm</t>
  </si>
  <si>
    <t>1266614617</t>
  </si>
  <si>
    <t>3,80952380952381*1,05 'Přepočtené koeficientem množství</t>
  </si>
  <si>
    <t>63151671</t>
  </si>
  <si>
    <t>rohož izolační z minerální vlny lamelová s Al fólií 50-60kg/m3 tl 40mm</t>
  </si>
  <si>
    <t>-1172667030</t>
  </si>
  <si>
    <t>713410811</t>
  </si>
  <si>
    <t>Odstranění tepelné izolace potrubí a ohybů pásy nebo rohožemi bez povrchové úpravy ovinutými kolem potrubí a staženými ocelovým drátem potrubí, tloušťka izolace do 50 mm</t>
  </si>
  <si>
    <t>-1446995399</t>
  </si>
  <si>
    <t>https://podminky.urs.cz/item/CS_URS_2024_02/713410811</t>
  </si>
  <si>
    <t>713410861</t>
  </si>
  <si>
    <t>Odstranění tepelné izolace potrubí a ohybů pásy nebo rohožemi s povrchovou úpravou hliníkovou fólií připevněnými samolepící hliníkovou páskou potrubí, tloušťka izolace do 50 mm</t>
  </si>
  <si>
    <t>-232494569</t>
  </si>
  <si>
    <t>https://podminky.urs.cz/item/CS_URS_2024_02/713410861</t>
  </si>
  <si>
    <t>713463211</t>
  </si>
  <si>
    <t>Montáž izolace tepelné potrubí a ohybů tvarovkami nebo deskami potrubními pouzdry s povrchovou úpravou hliníkovou fólií (izolační materiál ve specifikaci) přelepenými samolepící hliníkovou páskou potrubí jednovrstvá D do 50 mm</t>
  </si>
  <si>
    <t>-1042105297</t>
  </si>
  <si>
    <t>https://podminky.urs.cz/item/CS_URS_2024_02/713463211</t>
  </si>
  <si>
    <t>63154005</t>
  </si>
  <si>
    <t>pouzdro izolační potrubní z minerální vlny s Al fólií max. 250/100°C 28/20mm</t>
  </si>
  <si>
    <t>855682423</t>
  </si>
  <si>
    <t>5,88235294117647*1,02 'Přepočtené koeficientem množství</t>
  </si>
  <si>
    <t>63154532</t>
  </si>
  <si>
    <t>pouzdro izolační potrubní z minerální vlny s Al fólií max. 250/100°C 35/30mm</t>
  </si>
  <si>
    <t>1622128957</t>
  </si>
  <si>
    <t>63154533</t>
  </si>
  <si>
    <t>pouzdro izolační potrubní z minerální vlny s Al fólií max. 250/100°C 42/30mm</t>
  </si>
  <si>
    <t>-1883655146</t>
  </si>
  <si>
    <t>63154018</t>
  </si>
  <si>
    <t>pouzdro izolační potrubní z minerální vlny s Al fólií max. 250/100°C 54/40mm</t>
  </si>
  <si>
    <t>1886818644</t>
  </si>
  <si>
    <t>63154607</t>
  </si>
  <si>
    <t>pouzdro izolační potrubní z minerální vlny s Al fólií max. 250/100°C 76/50mm</t>
  </si>
  <si>
    <t>1303795272</t>
  </si>
  <si>
    <t>63154608</t>
  </si>
  <si>
    <t>pouzdro izolační potrubní z minerální vlny s Al fólií max. 250/100°C 89/50mm</t>
  </si>
  <si>
    <t>-1749307887</t>
  </si>
  <si>
    <t>713463213</t>
  </si>
  <si>
    <t>Montáž izolace tepelné potrubí a ohybů tvarovkami nebo deskami potrubními pouzdry s povrchovou úpravou hliníkovou fólií (izolační materiál ve specifikaci) přelepenými samolepící hliníkovou páskou potrubí jednovrstvá D přes 100 do 150 mm</t>
  </si>
  <si>
    <t>-936585881</t>
  </si>
  <si>
    <t>https://podminky.urs.cz/item/CS_URS_2024_02/713463213</t>
  </si>
  <si>
    <t>63154582</t>
  </si>
  <si>
    <t>pouzdro izolační potrubní z minerální vlny s Al fólií max. 250/100°C 133/40mm</t>
  </si>
  <si>
    <t>1630824921</t>
  </si>
  <si>
    <t>22*1,02 'Přepočtené koeficientem množství</t>
  </si>
  <si>
    <t>998713121</t>
  </si>
  <si>
    <t>Přesun hmot pro izolace tepelné stanovený z hmotnosti přesunovaného materiálu vodorovná dopravní vzdálenost do 50 m ruční (bez užití mechanizace) v objektech výšky do 6 m</t>
  </si>
  <si>
    <t>-117693866</t>
  </si>
  <si>
    <t>https://podminky.urs.cz/item/CS_URS_2024_02/998713121</t>
  </si>
  <si>
    <t>721</t>
  </si>
  <si>
    <t>Zdravotechnika - vnitřní kanalizace</t>
  </si>
  <si>
    <t>721110951</t>
  </si>
  <si>
    <t>Opravy odpadního potrubí kameninového vsazení odbočky do potrubí DN 100</t>
  </si>
  <si>
    <t>137842749</t>
  </si>
  <si>
    <t>https://podminky.urs.cz/item/CS_URS_2024_02/721110951</t>
  </si>
  <si>
    <t>721110961</t>
  </si>
  <si>
    <t>Opravy odpadního potrubí kameninového propojení dosavadního potrubí DN 100</t>
  </si>
  <si>
    <t>-594042046</t>
  </si>
  <si>
    <t>https://podminky.urs.cz/item/CS_URS_2024_02/721110961</t>
  </si>
  <si>
    <t>721110971</t>
  </si>
  <si>
    <t>Opravy odpadního potrubí kameninového krácení trub DN 100</t>
  </si>
  <si>
    <t>1262448036</t>
  </si>
  <si>
    <t>https://podminky.urs.cz/item/CS_URS_2024_02/721110971</t>
  </si>
  <si>
    <t>721173401</t>
  </si>
  <si>
    <t>Potrubí z trub PVC SN4 svodné (ležaté) DN 110</t>
  </si>
  <si>
    <t>-1253552830</t>
  </si>
  <si>
    <t>https://podminky.urs.cz/item/CS_URS_2024_02/721173401</t>
  </si>
  <si>
    <t>721174042</t>
  </si>
  <si>
    <t>Potrubí z trub polypropylenových připojovací DN 40</t>
  </si>
  <si>
    <t>-3602897</t>
  </si>
  <si>
    <t>https://podminky.urs.cz/item/CS_URS_2024_02/721174042</t>
  </si>
  <si>
    <t>721174043</t>
  </si>
  <si>
    <t>Potrubí z trub polypropylenových připojovací DN 50</t>
  </si>
  <si>
    <t>2046426154</t>
  </si>
  <si>
    <t>https://podminky.urs.cz/item/CS_URS_2024_02/721174043</t>
  </si>
  <si>
    <t>721194104</t>
  </si>
  <si>
    <t>Vyměření přípojek na potrubí vyvedení a upevnění odpadních výpustek DN 40</t>
  </si>
  <si>
    <t>-862710935</t>
  </si>
  <si>
    <t>https://podminky.urs.cz/item/CS_URS_2024_02/721194104</t>
  </si>
  <si>
    <t>721211521</t>
  </si>
  <si>
    <t>Podlahové vpusti sklepní vpusti s vodorovným odtokem a trojnásobnou zpětnou klapkou DN 110 mřížka plast 180x125</t>
  </si>
  <si>
    <t>-1725498545</t>
  </si>
  <si>
    <t>https://podminky.urs.cz/item/CS_URS_2024_02/721211521</t>
  </si>
  <si>
    <t>721229111</t>
  </si>
  <si>
    <t>Zápachové uzávěrky montáž zápachových uzávěrek ostatních typů do DN 50</t>
  </si>
  <si>
    <t>1511087529</t>
  </si>
  <si>
    <t>https://podminky.urs.cz/item/CS_URS_2024_02/721229111</t>
  </si>
  <si>
    <t>55162004</t>
  </si>
  <si>
    <t>kalich pro úkap s kuličkou</t>
  </si>
  <si>
    <t>-184309422</t>
  </si>
  <si>
    <t>721290111</t>
  </si>
  <si>
    <t>Zkouška těsnosti kanalizace v objektech vodou do DN 125</t>
  </si>
  <si>
    <t>-84614523</t>
  </si>
  <si>
    <t>https://podminky.urs.cz/item/CS_URS_2024_02/721290111</t>
  </si>
  <si>
    <t>721910922</t>
  </si>
  <si>
    <t>Pročištění ležatých svodů do DN 300</t>
  </si>
  <si>
    <t>1696946253</t>
  </si>
  <si>
    <t>https://podminky.urs.cz/item/CS_URS_2024_02/721910922</t>
  </si>
  <si>
    <t>998721121</t>
  </si>
  <si>
    <t>Přesun hmot pro vnitřní kanalizaci stanovený z hmotnosti přesunovaného materiálu vodorovná dopravní vzdálenost do 50 m ruční (bez užití mechanizace) v objektech výšky do 6 m</t>
  </si>
  <si>
    <t>-1796981635</t>
  </si>
  <si>
    <t>https://podminky.urs.cz/item/CS_URS_2024_02/998721121</t>
  </si>
  <si>
    <t>722</t>
  </si>
  <si>
    <t>Zdravotechnika - vnitřní vodovod</t>
  </si>
  <si>
    <t>722170801</t>
  </si>
  <si>
    <t>Demontáž rozvodů vody z plastů do Ø 25 mm</t>
  </si>
  <si>
    <t>-1827586234</t>
  </si>
  <si>
    <t>https://podminky.urs.cz/item/CS_URS_2024_02/722170801</t>
  </si>
  <si>
    <t>722170804</t>
  </si>
  <si>
    <t>Demontáž rozvodů vody z plastů přes 25 do Ø 50 mm</t>
  </si>
  <si>
    <t>1602720090</t>
  </si>
  <si>
    <t>https://podminky.urs.cz/item/CS_URS_2024_02/722170804</t>
  </si>
  <si>
    <t>722174002</t>
  </si>
  <si>
    <t>Potrubí z plastových trubek z polypropylenu PPR svařovaných polyfúzně PN 16 (SDR 7,4) D 20 x 2,8</t>
  </si>
  <si>
    <t>-332456165</t>
  </si>
  <si>
    <t>https://podminky.urs.cz/item/CS_URS_2024_02/722174002</t>
  </si>
  <si>
    <t>722174003</t>
  </si>
  <si>
    <t>Potrubí z plastových trubek z polypropylenu PPR svařovaných polyfúzně PN 16 (SDR 7,4) D 25 x 3,5</t>
  </si>
  <si>
    <t>527196153</t>
  </si>
  <si>
    <t>https://podminky.urs.cz/item/CS_URS_2024_02/722174003</t>
  </si>
  <si>
    <t>722174004</t>
  </si>
  <si>
    <t>Potrubí z plastových trubek z polypropylenu PPR svařovaných polyfúzně PN 16 (SDR 7,4) D 32 x 4,4</t>
  </si>
  <si>
    <t>1284751430</t>
  </si>
  <si>
    <t>https://podminky.urs.cz/item/CS_URS_2024_02/722174004</t>
  </si>
  <si>
    <t>722174005</t>
  </si>
  <si>
    <t>Potrubí z plastových trubek z polypropylenu PPR svařovaných polyfúzně PN 16 (SDR 7,4) D 40 x 5,5</t>
  </si>
  <si>
    <t>1906456712</t>
  </si>
  <si>
    <t>https://podminky.urs.cz/item/CS_URS_2024_02/722174005</t>
  </si>
  <si>
    <t>722181231</t>
  </si>
  <si>
    <t>Ochrana potrubí termoizolačními trubicemi z pěnového polyetylenu PE přilepenými v příčných a podélných spojích, tloušťky izolace přes 9 do 13 mm, vnitřního průměru izolace DN do 22 mm</t>
  </si>
  <si>
    <t>234025796</t>
  </si>
  <si>
    <t>https://podminky.urs.cz/item/CS_URS_2024_02/722181231</t>
  </si>
  <si>
    <t>722181232</t>
  </si>
  <si>
    <t>Ochrana potrubí termoizolačními trubicemi z pěnového polyetylenu PE přilepenými v příčných a podélných spojích, tloušťky izolace přes 9 do 13 mm, vnitřního průměru izolace DN přes 22 do 45 mm</t>
  </si>
  <si>
    <t>33919181</t>
  </si>
  <si>
    <t>https://podminky.urs.cz/item/CS_URS_2024_02/722181232</t>
  </si>
  <si>
    <t>722182012</t>
  </si>
  <si>
    <t>Podpůrný žlab pro potrubí průměru D 25</t>
  </si>
  <si>
    <t>-185345624</t>
  </si>
  <si>
    <t>https://podminky.urs.cz/item/CS_URS_2024_02/722182012</t>
  </si>
  <si>
    <t>722182013</t>
  </si>
  <si>
    <t>Podpůrný žlab pro potrubí průměru D 32</t>
  </si>
  <si>
    <t>-2050392307</t>
  </si>
  <si>
    <t>https://podminky.urs.cz/item/CS_URS_2024_02/722182013</t>
  </si>
  <si>
    <t>722182014</t>
  </si>
  <si>
    <t>Podpůrný žlab pro potrubí průměru D 40</t>
  </si>
  <si>
    <t>-827119038</t>
  </si>
  <si>
    <t>https://podminky.urs.cz/item/CS_URS_2024_02/722182014</t>
  </si>
  <si>
    <t>722190401</t>
  </si>
  <si>
    <t>Zřízení přípojek na potrubí vyvedení a upevnění výpustek do DN 25</t>
  </si>
  <si>
    <t>-886714935</t>
  </si>
  <si>
    <t>https://podminky.urs.cz/item/CS_URS_2024_02/722190401</t>
  </si>
  <si>
    <t>722190402</t>
  </si>
  <si>
    <t>Zřízení přípojek na potrubí vyvedení a upevnění výpustek přes 25 do DN 50</t>
  </si>
  <si>
    <t>-1842611112</t>
  </si>
  <si>
    <t>https://podminky.urs.cz/item/CS_URS_2024_02/722190402</t>
  </si>
  <si>
    <t>722220111</t>
  </si>
  <si>
    <t>Armatury s jedním závitem nástěnky pro výtokový ventil G 1/2"</t>
  </si>
  <si>
    <t>-36130361</t>
  </si>
  <si>
    <t>https://podminky.urs.cz/item/CS_URS_2024_02/722220111</t>
  </si>
  <si>
    <t>722220851</t>
  </si>
  <si>
    <t>Demontáž armatur závitových s jedním závitem do G 3/4</t>
  </si>
  <si>
    <t>-497640460</t>
  </si>
  <si>
    <t>https://podminky.urs.cz/item/CS_URS_2024_02/722220851</t>
  </si>
  <si>
    <t>722220861</t>
  </si>
  <si>
    <t>Demontáž armatur závitových se dvěma závity do G 3/4</t>
  </si>
  <si>
    <t>-549874340</t>
  </si>
  <si>
    <t>https://podminky.urs.cz/item/CS_URS_2024_02/722220861</t>
  </si>
  <si>
    <t>722220862</t>
  </si>
  <si>
    <t>Demontáž armatur závitových se dvěma závity přes 3/4 do G 5/4</t>
  </si>
  <si>
    <t>1279414117</t>
  </si>
  <si>
    <t>https://podminky.urs.cz/item/CS_URS_2024_02/722220862</t>
  </si>
  <si>
    <t>722220863</t>
  </si>
  <si>
    <t>Demontáž armatur závitových se dvěma závity G 6/4</t>
  </si>
  <si>
    <t>-249735240</t>
  </si>
  <si>
    <t>https://podminky.urs.cz/item/CS_URS_2024_02/722220863</t>
  </si>
  <si>
    <t>722224115</t>
  </si>
  <si>
    <t>Armatury s jedním závitem kohouty plnicí a vypouštěcí PN 10 G 1/2"</t>
  </si>
  <si>
    <t>645634086</t>
  </si>
  <si>
    <t>https://podminky.urs.cz/item/CS_URS_2024_02/722224115</t>
  </si>
  <si>
    <t>722224152</t>
  </si>
  <si>
    <t>Armatury s jedním závitem ventily kulové zahradní uzávěry PN 15 do 120° C G 1/2" - 3/4"</t>
  </si>
  <si>
    <t>-1307592647</t>
  </si>
  <si>
    <t>https://podminky.urs.cz/item/CS_URS_2024_02/722224152</t>
  </si>
  <si>
    <t>722231074</t>
  </si>
  <si>
    <t>Armatury se dvěma závity ventily zpětné mosazné PN 10 do 110°C G 1"</t>
  </si>
  <si>
    <t>413092657</t>
  </si>
  <si>
    <t>https://podminky.urs.cz/item/CS_URS_2024_02/722231074</t>
  </si>
  <si>
    <t>722231211</t>
  </si>
  <si>
    <t>Armatury se dvěma závity ventily k bojleru PN 10 do 100 °C G 1/2"</t>
  </si>
  <si>
    <t>1383321655</t>
  </si>
  <si>
    <t>https://podminky.urs.cz/item/CS_URS_2024_02/722231211</t>
  </si>
  <si>
    <t>722232044</t>
  </si>
  <si>
    <t>Armatury se dvěma závity kulové kohouty PN 42 do 185 °C přímé vnitřní závit G 3/4"</t>
  </si>
  <si>
    <t>310391656</t>
  </si>
  <si>
    <t>https://podminky.urs.cz/item/CS_URS_2024_02/722232044</t>
  </si>
  <si>
    <t>722232045</t>
  </si>
  <si>
    <t>Armatury se dvěma závity kulové kohouty PN 42 do 185 °C přímé vnitřní závit G 1"</t>
  </si>
  <si>
    <t>-469575298</t>
  </si>
  <si>
    <t>https://podminky.urs.cz/item/CS_URS_2024_02/722232045</t>
  </si>
  <si>
    <t>722232046</t>
  </si>
  <si>
    <t>Armatury se dvěma závity kulové kohouty PN 42 do 185 °C přímé vnitřní závit G 5/4"</t>
  </si>
  <si>
    <t>2084508888</t>
  </si>
  <si>
    <t>https://podminky.urs.cz/item/CS_URS_2024_02/722232046</t>
  </si>
  <si>
    <t>722290226</t>
  </si>
  <si>
    <t>Zkoušky, proplach a desinfekce vodovodního potrubí zkoušky těsnosti vodovodního potrubí závitového do DN 50</t>
  </si>
  <si>
    <t>809247365</t>
  </si>
  <si>
    <t>https://podminky.urs.cz/item/CS_URS_2024_02/722290226</t>
  </si>
  <si>
    <t>998722121</t>
  </si>
  <si>
    <t>Přesun hmot pro vnitřní vodovod stanovený z hmotnosti přesunovaného materiálu vodorovná dopravní vzdálenost do 50 m ruční (bez užití mechanizace) v objektech výšky do 6 m</t>
  </si>
  <si>
    <t>408288620</t>
  </si>
  <si>
    <t>https://podminky.urs.cz/item/CS_URS_2024_02/998722121</t>
  </si>
  <si>
    <t>723</t>
  </si>
  <si>
    <t>Zdravotechnika - vnitřní plynovod</t>
  </si>
  <si>
    <t>723111202</t>
  </si>
  <si>
    <t>Potrubí z ocelových trubek závitových černých spojovaných svařováním, bezešvých běžných DN 15</t>
  </si>
  <si>
    <t>1142329034</t>
  </si>
  <si>
    <t>https://podminky.urs.cz/item/CS_URS_2024_02/723111202</t>
  </si>
  <si>
    <t>723111203</t>
  </si>
  <si>
    <t>Potrubí z ocelových trubek závitových černých spojovaných svařováním, bezešvých běžných DN 20</t>
  </si>
  <si>
    <t>83615816</t>
  </si>
  <si>
    <t>https://podminky.urs.cz/item/CS_URS_2024_02/723111203</t>
  </si>
  <si>
    <t>723111206</t>
  </si>
  <si>
    <t>Potrubí z ocelových trubek závitových černých spojovaných svařováním, bezešvých běžných DN 40</t>
  </si>
  <si>
    <t>1041291022</t>
  </si>
  <si>
    <t>https://podminky.urs.cz/item/CS_URS_2024_02/723111206</t>
  </si>
  <si>
    <t>723120804</t>
  </si>
  <si>
    <t>Demontáž potrubí svařovaného z ocelových trubek závitových do DN 25</t>
  </si>
  <si>
    <t>327973375</t>
  </si>
  <si>
    <t>https://podminky.urs.cz/item/CS_URS_2024_02/723120804</t>
  </si>
  <si>
    <t>723120805</t>
  </si>
  <si>
    <t>Demontáž potrubí svařovaného z ocelových trubek závitových přes 25 do DN 50</t>
  </si>
  <si>
    <t>1014732942</t>
  </si>
  <si>
    <t>https://podminky.urs.cz/item/CS_URS_2024_02/723120805</t>
  </si>
  <si>
    <t>723120809</t>
  </si>
  <si>
    <t>Demontáž potrubí svařovaného z ocelových trubek závitových přes 50 do DN 80</t>
  </si>
  <si>
    <t>-2093663951</t>
  </si>
  <si>
    <t>https://podminky.urs.cz/item/CS_URS_2024_02/723120809</t>
  </si>
  <si>
    <t>723190203</t>
  </si>
  <si>
    <t>Přípojky plynovodní ke strojům a zařízením z trubek ocelových závitových černých spojovaných na závit, bezešvých, běžných DN 20</t>
  </si>
  <si>
    <t>-893362210</t>
  </si>
  <si>
    <t>https://podminky.urs.cz/item/CS_URS_2024_02/723190203</t>
  </si>
  <si>
    <t>723190206</t>
  </si>
  <si>
    <t>Přípojky plynovodní ke strojům a zařízením z trubek ocelových závitových černých spojovaných na závit, bezešvých, běžných DN 40</t>
  </si>
  <si>
    <t>1539855852</t>
  </si>
  <si>
    <t>https://podminky.urs.cz/item/CS_URS_2024_02/723190206</t>
  </si>
  <si>
    <t>723190901</t>
  </si>
  <si>
    <t>Opravy plynovodního potrubí uzavření nebo otevření potrubí</t>
  </si>
  <si>
    <t>-122557567</t>
  </si>
  <si>
    <t>https://podminky.urs.cz/item/CS_URS_2024_02/723190901</t>
  </si>
  <si>
    <t>723190907</t>
  </si>
  <si>
    <t>Opravy plynovodního potrubí odvzdušnění a napuštění potrubí</t>
  </si>
  <si>
    <t>1425673879</t>
  </si>
  <si>
    <t>https://podminky.urs.cz/item/CS_URS_2024_02/723190907</t>
  </si>
  <si>
    <t>723190909</t>
  </si>
  <si>
    <t>Opravy plynovodního potrubí neúřední zkouška těsnosti dosavadního potrubí</t>
  </si>
  <si>
    <t>-2095574471</t>
  </si>
  <si>
    <t>https://podminky.urs.cz/item/CS_URS_2024_02/723190909</t>
  </si>
  <si>
    <t>723190913</t>
  </si>
  <si>
    <t>Opravy plynovodního potrubí navaření odbočky na potrubí DN 20</t>
  </si>
  <si>
    <t>-1099227890</t>
  </si>
  <si>
    <t>https://podminky.urs.cz/item/CS_URS_2024_02/723190913</t>
  </si>
  <si>
    <t>723190916</t>
  </si>
  <si>
    <t>Opravy plynovodního potrubí navaření odbočky na potrubí DN 40</t>
  </si>
  <si>
    <t>1449842881</t>
  </si>
  <si>
    <t>https://podminky.urs.cz/item/CS_URS_2024_02/723190916</t>
  </si>
  <si>
    <t>723219104</t>
  </si>
  <si>
    <t>Armatury přírubové montáž armatur přírubových ostatních typů DN 80</t>
  </si>
  <si>
    <t>248531540</t>
  </si>
  <si>
    <t>https://podminky.urs.cz/item/CS_URS_2024_02/723219104</t>
  </si>
  <si>
    <t>40565124R</t>
  </si>
  <si>
    <t>ventil elektromagnetický na plyn bez proudu uzavřen přímo řízený T 80°C G 3"</t>
  </si>
  <si>
    <t>-1233677739</t>
  </si>
  <si>
    <t>"výměna stávajícího BAP"</t>
  </si>
  <si>
    <t>38841202R</t>
  </si>
  <si>
    <t>tlakoměr D 100mm se spodním přípojem rozsah 0-60kPa</t>
  </si>
  <si>
    <t>-904970485</t>
  </si>
  <si>
    <t>42272640</t>
  </si>
  <si>
    <t>smyčka kondenzační stočená přivařovací z uhlíkové oceli PN250 M20x1,5mm</t>
  </si>
  <si>
    <t>-1624600107</t>
  </si>
  <si>
    <t>42277800</t>
  </si>
  <si>
    <t>přípojka tlakoměrová nátrubková M20x1,5/M20x1,5mm</t>
  </si>
  <si>
    <t>-273809654</t>
  </si>
  <si>
    <t>723221304</t>
  </si>
  <si>
    <t>Armatury s jedním závitem ventily vzorkovací rohové PN 5 vnitřní závit G 1/2"</t>
  </si>
  <si>
    <t>-237865574</t>
  </si>
  <si>
    <t>https://podminky.urs.cz/item/CS_URS_2024_02/723221304</t>
  </si>
  <si>
    <t>723230153</t>
  </si>
  <si>
    <t>Armatury se dvěma závity flexibilní nerezová hadice pro bajonetové uzávěry na plyn PN 1, délky 500 mm</t>
  </si>
  <si>
    <t>179020501</t>
  </si>
  <si>
    <t>https://podminky.urs.cz/item/CS_URS_2024_02/723230153</t>
  </si>
  <si>
    <t>723231162</t>
  </si>
  <si>
    <t>Armatury se dvěma závity kohouty kulové PN 42 do 185°C plnoprůtokové vnitřní závit těžká řada G 1/2"</t>
  </si>
  <si>
    <t>614459516</t>
  </si>
  <si>
    <t>https://podminky.urs.cz/item/CS_URS_2024_02/723231162</t>
  </si>
  <si>
    <t>723231163</t>
  </si>
  <si>
    <t>Armatury se dvěma závity kohouty kulové PN 42 do 185°C plnoprůtokové vnitřní závit těžká řada G 3/4"</t>
  </si>
  <si>
    <t>557672360</t>
  </si>
  <si>
    <t>https://podminky.urs.cz/item/CS_URS_2024_02/723231163</t>
  </si>
  <si>
    <t>723231166</t>
  </si>
  <si>
    <t>Armatury se dvěma závity kohouty kulové PN 42 do 185°C plnoprůtokové vnitřní závit těžká řada G 1 1/2"</t>
  </si>
  <si>
    <t>-2107259160</t>
  </si>
  <si>
    <t>https://podminky.urs.cz/item/CS_URS_2024_02/723231166</t>
  </si>
  <si>
    <t>998723121</t>
  </si>
  <si>
    <t>Přesun hmot pro vnitřní plynovod stanovený z hmotnosti přesunovaného materiálu vodorovná dopravní vzdálenost do 50 m ruční (bez užití mechanizace) v objektech výšky do 6 m</t>
  </si>
  <si>
    <t>-943251422</t>
  </si>
  <si>
    <t>https://podminky.urs.cz/item/CS_URS_2024_02/998723121</t>
  </si>
  <si>
    <t>724</t>
  </si>
  <si>
    <t>Zdravotechnika - strojní vybavení</t>
  </si>
  <si>
    <t>724234108</t>
  </si>
  <si>
    <t>Nádoby expanzní tlakové pro rozvody užitkové vody vertikální s membránou bez pojistného ventilu PN 1,0 o objemu 25 l</t>
  </si>
  <si>
    <t>-1563107397</t>
  </si>
  <si>
    <t>https://podminky.urs.cz/item/CS_URS_2024_02/724234108</t>
  </si>
  <si>
    <t>724242223</t>
  </si>
  <si>
    <t>Zařízení pro úpravu vody filtry domácí na studenou vodu se zpětným proplachem G 1"</t>
  </si>
  <si>
    <t>1629787297</t>
  </si>
  <si>
    <t>https://podminky.urs.cz/item/CS_URS_2024_02/724242223</t>
  </si>
  <si>
    <t>724311811</t>
  </si>
  <si>
    <t>Demontáž tlakových nádrží objemu do 300 l</t>
  </si>
  <si>
    <t>465799407</t>
  </si>
  <si>
    <t>https://podminky.urs.cz/item/CS_URS_2024_02/724311811</t>
  </si>
  <si>
    <t>724399106R</t>
  </si>
  <si>
    <t>Úpravna vody pro topný systém, automat. změkč. filtr kompletní, objem. řízení, kapacita 60, Qmax. 1m2/hod dle LEG v.č. 501, vč. armatur a náplní</t>
  </si>
  <si>
    <t>-851837813</t>
  </si>
  <si>
    <t>998724121</t>
  </si>
  <si>
    <t>Přesun hmot pro strojní vybavení stanovený z hmotnosti přesunovaného materiálu vodorovná dopravní vzdálenost do 50 m ruční (bez užití mechanizace) v objektech výšky do 6 m</t>
  </si>
  <si>
    <t>1208182102</t>
  </si>
  <si>
    <t>https://podminky.urs.cz/item/CS_URS_2024_02/998724121</t>
  </si>
  <si>
    <t>725</t>
  </si>
  <si>
    <t>Zdravotechnika - zařizovací předměty</t>
  </si>
  <si>
    <t>725510802</t>
  </si>
  <si>
    <t>Demontáž plynových ohřívačů cirkulačních zásobníkových ohřívačů vody 500 l</t>
  </si>
  <si>
    <t>-1843173819</t>
  </si>
  <si>
    <t>https://podminky.urs.cz/item/CS_URS_2024_02/725510802</t>
  </si>
  <si>
    <t>725515274</t>
  </si>
  <si>
    <t>Plynové ohřívače montáž ohřívačů zásobníkových stacionárních s uzavřenou spalovací komorou a nuceným odtahem spalin sada vertikální</t>
  </si>
  <si>
    <t>-1463212033</t>
  </si>
  <si>
    <t>https://podminky.urs.cz/item/CS_URS_2024_02/725515274</t>
  </si>
  <si>
    <t>48438524R</t>
  </si>
  <si>
    <t>ohřívač vody plynový kondenzační zásobníkový s intenzívním ohřevem 368L 32,7kW</t>
  </si>
  <si>
    <t>865545858</t>
  </si>
  <si>
    <t>725811115</t>
  </si>
  <si>
    <t>Ventily nástěnné s pevným výtokem G 1/2"x 80 mm</t>
  </si>
  <si>
    <t>-1065491319</t>
  </si>
  <si>
    <t>https://podminky.urs.cz/item/CS_URS_2024_02/725811115</t>
  </si>
  <si>
    <t>998725121</t>
  </si>
  <si>
    <t>Přesun hmot pro zařizovací předměty stanovený z hmotnosti přesunovaného materiálu vodorovná dopravní vzdálenost do 50 m ruční (bez užití mechanizace) v objektech výšky do 6 m</t>
  </si>
  <si>
    <t>1811867936</t>
  </si>
  <si>
    <t>https://podminky.urs.cz/item/CS_URS_2024_02/998725121</t>
  </si>
  <si>
    <t>731</t>
  </si>
  <si>
    <t>Ústřední vytápění - kotelny</t>
  </si>
  <si>
    <t>731200829R</t>
  </si>
  <si>
    <t>Demontáž kotlů ocelových na kapalná nebo plynná paliva, o výkonu přes 125 do 160 kW</t>
  </si>
  <si>
    <t>185036038</t>
  </si>
  <si>
    <t>731202810</t>
  </si>
  <si>
    <t>Demontáž kotlů ocelových rozřezání demontovaných kotlů ocelových, o hmotnosti do 500 kg</t>
  </si>
  <si>
    <t>-1741621198</t>
  </si>
  <si>
    <t>https://podminky.urs.cz/item/CS_URS_2024_02/731202810</t>
  </si>
  <si>
    <t>731244495R</t>
  </si>
  <si>
    <t>Kotle ocelové teplovodní plynové stacionární kondenzační montáž kotlů kondenzačních ostatních typů o výkonu přes 100 do 150 kW</t>
  </si>
  <si>
    <t>-2072469159</t>
  </si>
  <si>
    <t>484179000R</t>
  </si>
  <si>
    <t>dvojkotel plynový nerezový kondenzační stacionární 35-302kW (50/30°C) velkoobjemový ve specifikaci a s příslušenstvím dle LEG v.č.701</t>
  </si>
  <si>
    <t>-1185231204</t>
  </si>
  <si>
    <t>998731121</t>
  </si>
  <si>
    <t>Přesun hmot pro kotelny stanovený z hmotnosti přesunovaného materiálu vodorovná dopravní vzdálenost do 50 m ruční (bez užití mechanizace) v objektech výšky do 6 m</t>
  </si>
  <si>
    <t>-492383547</t>
  </si>
  <si>
    <t>https://podminky.urs.cz/item/CS_URS_2024_02/998731121</t>
  </si>
  <si>
    <t>732</t>
  </si>
  <si>
    <t>Ústřední vytápění - strojovny</t>
  </si>
  <si>
    <t>732111314</t>
  </si>
  <si>
    <t>Rozdělovače a sběrače trubková hrdla rozdělovačů a sběračů bez přírub DN 25</t>
  </si>
  <si>
    <t>-1697539022</t>
  </si>
  <si>
    <t>https://podminky.urs.cz/item/CS_URS_2024_02/732111314</t>
  </si>
  <si>
    <t>732111315</t>
  </si>
  <si>
    <t>Rozdělovače a sběrače trubková hrdla rozdělovačů a sběračů bez přírub DN 32</t>
  </si>
  <si>
    <t>1939643260</t>
  </si>
  <si>
    <t>https://podminky.urs.cz/item/CS_URS_2024_02/732111315</t>
  </si>
  <si>
    <t>732111325</t>
  </si>
  <si>
    <t>Rozdělovače a sběrače trubková hrdla rozdělovačů a sběračů bez přírub DN 80</t>
  </si>
  <si>
    <t>1574644537</t>
  </si>
  <si>
    <t>https://podminky.urs.cz/item/CS_URS_2024_02/732111325</t>
  </si>
  <si>
    <t>732199100</t>
  </si>
  <si>
    <t>Montáž štítků orientačních</t>
  </si>
  <si>
    <t>-1348773322</t>
  </si>
  <si>
    <t>https://podminky.urs.cz/item/CS_URS_2024_02/732199100</t>
  </si>
  <si>
    <t>732320815</t>
  </si>
  <si>
    <t>Demontáž nádrží beztlakých nebo tlakových odpojení od rozvodů potrubí nádrže o obsahu přes 500 do 1 000 l</t>
  </si>
  <si>
    <t>305618661</t>
  </si>
  <si>
    <t>https://podminky.urs.cz/item/CS_URS_2024_02/732320815</t>
  </si>
  <si>
    <t>732331107</t>
  </si>
  <si>
    <t>Nádoby expanzní tlakové pro solární, topné a chladicí soustavy s membránou bez pojistného ventilu se závitovým připojením PN 1,0 o objemu 80 l</t>
  </si>
  <si>
    <t>693816176</t>
  </si>
  <si>
    <t>https://podminky.urs.cz/item/CS_URS_2024_02/732331107</t>
  </si>
  <si>
    <t>732331617</t>
  </si>
  <si>
    <t>Nádoby expanzní tlakové pro topné a chladicí soustavy s membránou bez pojistného ventilu se závitovým připojením PN 0,6 o objemu 80 l</t>
  </si>
  <si>
    <t>1523798896</t>
  </si>
  <si>
    <t>https://podminky.urs.cz/item/CS_URS_2024_02/732331617</t>
  </si>
  <si>
    <t>732331627</t>
  </si>
  <si>
    <t>Nádoby expanzní tlakové pro topné a chladicí soustavy s membránou bez pojistného ventilu se závitovým připojením PN 0,6 o objemu 600 l</t>
  </si>
  <si>
    <t>1111596351</t>
  </si>
  <si>
    <t>https://podminky.urs.cz/item/CS_URS_2024_02/732331627</t>
  </si>
  <si>
    <t>104</t>
  </si>
  <si>
    <t>732331771</t>
  </si>
  <si>
    <t>Nádoby expanzní tlakové pro topné a chladicí soustavy příslušenství k expanzním nádobám souprava s upínací páskou</t>
  </si>
  <si>
    <t>-367576685</t>
  </si>
  <si>
    <t>https://podminky.urs.cz/item/CS_URS_2024_02/732331771</t>
  </si>
  <si>
    <t>"pro EXP voda"</t>
  </si>
  <si>
    <t>105</t>
  </si>
  <si>
    <t>732331772</t>
  </si>
  <si>
    <t>Nádoby expanzní tlakové pro topné a chladicí soustavy příslušenství k expanzním nádobám konzole nastavitelná</t>
  </si>
  <si>
    <t>-1895693994</t>
  </si>
  <si>
    <t>https://podminky.urs.cz/item/CS_URS_2024_02/732331772</t>
  </si>
  <si>
    <t>106</t>
  </si>
  <si>
    <t>732331777</t>
  </si>
  <si>
    <t>Nádoby expanzní tlakové pro topné a chladicí soustavy příslušenství k expanzním nádobám bezpečnostní uzávěr k měření tlaku G 3/4</t>
  </si>
  <si>
    <t>-1059066157</t>
  </si>
  <si>
    <t>https://podminky.urs.cz/item/CS_URS_2024_02/732331777</t>
  </si>
  <si>
    <t>107</t>
  </si>
  <si>
    <t>732420811</t>
  </si>
  <si>
    <t>Demontáž čerpadel oběhových spirálních (do potrubí) DN 25</t>
  </si>
  <si>
    <t>1464944208</t>
  </si>
  <si>
    <t>https://podminky.urs.cz/item/CS_URS_2024_02/732420811</t>
  </si>
  <si>
    <t>108</t>
  </si>
  <si>
    <t>732420812</t>
  </si>
  <si>
    <t>Demontáž čerpadel oběhových spirálních (do potrubí) DN 40</t>
  </si>
  <si>
    <t>-1035561154</t>
  </si>
  <si>
    <t>https://podminky.urs.cz/item/CS_URS_2024_02/732420812</t>
  </si>
  <si>
    <t>109</t>
  </si>
  <si>
    <t>732420813</t>
  </si>
  <si>
    <t>Demontáž čerpadel oběhových spirálních (do potrubí) DN 50</t>
  </si>
  <si>
    <t>876475813</t>
  </si>
  <si>
    <t>https://podminky.urs.cz/item/CS_URS_2024_02/732420813</t>
  </si>
  <si>
    <t>110</t>
  </si>
  <si>
    <t>732420922</t>
  </si>
  <si>
    <t>Opravy čerpadel oběhových spirálních (do potrubí) zpětná montáž DN 40</t>
  </si>
  <si>
    <t>-78871540</t>
  </si>
  <si>
    <t>https://podminky.urs.cz/item/CS_URS_2024_02/732420922</t>
  </si>
  <si>
    <t>111</t>
  </si>
  <si>
    <t>732421402</t>
  </si>
  <si>
    <t>Čerpadla teplovodní mokroběžná závitová oběhová pro teplovodní vytápění (elektronicky řízená) PN 10, do 110°C DN přípojky/dopravní výška H (m) - čerpací výkon Q (m3/h) DN 25 / do 4,0 m / 2,2 m3/h</t>
  </si>
  <si>
    <t>1114558386</t>
  </si>
  <si>
    <t>https://podminky.urs.cz/item/CS_URS_2024_02/732421402</t>
  </si>
  <si>
    <t>112</t>
  </si>
  <si>
    <t>732421412</t>
  </si>
  <si>
    <t>Čerpadla teplovodní mokroběžná závitová oběhová pro teplovodní vytápění (elektronicky řízená) PN 10, do 110°C DN přípojky/dopravní výška H (m) - čerpací výkon Q (m3/h) DN 25 / do 6,0 m / 2,8 m3/h</t>
  </si>
  <si>
    <t>908504154</t>
  </si>
  <si>
    <t>https://podminky.urs.cz/item/CS_URS_2024_02/732421412</t>
  </si>
  <si>
    <t>113</t>
  </si>
  <si>
    <t>732421453</t>
  </si>
  <si>
    <t>Čerpadla teplovodní mokroběžná závitová oběhová pro teplovodní vytápění (elektronicky řízená) PN 10, do 110°C DN přípojky/dopravní výška H (m) - čerpací výkon Q (m3/h) DN 32 / do 6,0 m / 4,5 m3/h</t>
  </si>
  <si>
    <t>484225611</t>
  </si>
  <si>
    <t>https://podminky.urs.cz/item/CS_URS_2024_02/732421453</t>
  </si>
  <si>
    <t>114</t>
  </si>
  <si>
    <t>732422212</t>
  </si>
  <si>
    <t>Čerpadla teplovodní mokroběžná přírubová oběhová pro teplovodní vytápění jednodílná PN 6/10, do 110°C DN příruby/dopravní výška H (m) - čerpací výkon Q (m3/h) DN 40/ do 6,0 m / 11,0 m3/h</t>
  </si>
  <si>
    <t>-480851449</t>
  </si>
  <si>
    <t>https://podminky.urs.cz/item/CS_URS_2024_02/732422212</t>
  </si>
  <si>
    <t>115</t>
  </si>
  <si>
    <t>732422222</t>
  </si>
  <si>
    <t>Čerpadla teplovodní mokroběžná přírubová oběhová pro teplovodní vytápění jednodílná PN 6/10, do 110°C DN příruby/dopravní výška H (m) - čerpací výkon Q (m3/h) DN 50/ do 6,0 m / 14,0 m3/h</t>
  </si>
  <si>
    <t>1833900255</t>
  </si>
  <si>
    <t>https://podminky.urs.cz/item/CS_URS_2024_02/732422222</t>
  </si>
  <si>
    <t>116</t>
  </si>
  <si>
    <t>998732121</t>
  </si>
  <si>
    <t>Přesun hmot pro strojovny stanovený z hmotnosti přesunovaného materiálu vodorovná dopravní vzdálenost do 50 m ruční (bez užití mechanizace) v objektech výšky do 6 m</t>
  </si>
  <si>
    <t>-1487018989</t>
  </si>
  <si>
    <t>https://podminky.urs.cz/item/CS_URS_2024_02/998732121</t>
  </si>
  <si>
    <t>733</t>
  </si>
  <si>
    <t>Ústřední vytápění - rozvodné potrubí</t>
  </si>
  <si>
    <t>117</t>
  </si>
  <si>
    <t>733110803</t>
  </si>
  <si>
    <t>Demontáž potrubí z trubek ocelových závitových DN do 15</t>
  </si>
  <si>
    <t>252940936</t>
  </si>
  <si>
    <t>https://podminky.urs.cz/item/CS_URS_2024_02/733110803</t>
  </si>
  <si>
    <t>118</t>
  </si>
  <si>
    <t>733110806</t>
  </si>
  <si>
    <t>Demontáž potrubí z trubek ocelových závitových DN přes 15 do 32</t>
  </si>
  <si>
    <t>243232643</t>
  </si>
  <si>
    <t>https://podminky.urs.cz/item/CS_URS_2024_02/733110806</t>
  </si>
  <si>
    <t>119</t>
  </si>
  <si>
    <t>733110808</t>
  </si>
  <si>
    <t>Demontáž potrubí z trubek ocelových závitových DN přes 32 do 50</t>
  </si>
  <si>
    <t>929060464</t>
  </si>
  <si>
    <t>https://podminky.urs.cz/item/CS_URS_2024_02/733110808</t>
  </si>
  <si>
    <t>120</t>
  </si>
  <si>
    <t>733110810</t>
  </si>
  <si>
    <t>Demontáž potrubí z trubek ocelových závitových DN přes 50 do 80</t>
  </si>
  <si>
    <t>789490806</t>
  </si>
  <si>
    <t>https://podminky.urs.cz/item/CS_URS_2024_02/733110810</t>
  </si>
  <si>
    <t>121</t>
  </si>
  <si>
    <t>733111113</t>
  </si>
  <si>
    <t>Potrubí z trubek ocelových závitových černých spojovaných svařováním bezešvých běžných nízkotlakých PN 16 do 115°C v kotelnách a strojovnách DN 15</t>
  </si>
  <si>
    <t>1965550608</t>
  </si>
  <si>
    <t>https://podminky.urs.cz/item/CS_URS_2024_02/733111113</t>
  </si>
  <si>
    <t>122</t>
  </si>
  <si>
    <t>733111114</t>
  </si>
  <si>
    <t>Potrubí z trubek ocelových závitových černých spojovaných svařováním bezešvých běžných nízkotlakých PN 16 do 115°C v kotelnách a strojovnách DN 20</t>
  </si>
  <si>
    <t>791943534</t>
  </si>
  <si>
    <t>https://podminky.urs.cz/item/CS_URS_2024_02/733111114</t>
  </si>
  <si>
    <t>123</t>
  </si>
  <si>
    <t>733111115</t>
  </si>
  <si>
    <t>Potrubí z trubek ocelových závitových černých spojovaných svařováním bezešvých běžných nízkotlakých PN 16 do 115°C v kotelnách a strojovnách DN 25</t>
  </si>
  <si>
    <t>1033428057</t>
  </si>
  <si>
    <t>https://podminky.urs.cz/item/CS_URS_2024_02/733111115</t>
  </si>
  <si>
    <t>124</t>
  </si>
  <si>
    <t>733111116</t>
  </si>
  <si>
    <t>Potrubí z trubek ocelových závitových černých spojovaných svařováním bezešvých běžných nízkotlakých PN 16 do 115°C v kotelnách a strojovnách DN 32</t>
  </si>
  <si>
    <t>-762720020</t>
  </si>
  <si>
    <t>https://podminky.urs.cz/item/CS_URS_2024_02/733111116</t>
  </si>
  <si>
    <t>125</t>
  </si>
  <si>
    <t>733111117</t>
  </si>
  <si>
    <t>Potrubí z trubek ocelových závitových černých spojovaných svařováním bezešvých běžných nízkotlakých PN 16 do 115°C v kotelnách a strojovnách DN 40</t>
  </si>
  <si>
    <t>1493180278</t>
  </si>
  <si>
    <t>https://podminky.urs.cz/item/CS_URS_2024_02/733111117</t>
  </si>
  <si>
    <t>126</t>
  </si>
  <si>
    <t>733111118</t>
  </si>
  <si>
    <t>Potrubí z trubek ocelových závitových černých spojovaných svařováním bezešvých běžných nízkotlakých PN 16 do 115°C v kotelnách a strojovnách DN 50</t>
  </si>
  <si>
    <t>1414264654</t>
  </si>
  <si>
    <t>https://podminky.urs.cz/item/CS_URS_2024_02/733111118</t>
  </si>
  <si>
    <t>127</t>
  </si>
  <si>
    <t>733113113</t>
  </si>
  <si>
    <t>Potrubí z trubek ocelových závitových černých Příplatek k ceně za zhotovení přípojky z ocelových trubek závitových DN 15</t>
  </si>
  <si>
    <t>-2001264233</t>
  </si>
  <si>
    <t>https://podminky.urs.cz/item/CS_URS_2024_02/733113113</t>
  </si>
  <si>
    <t>128</t>
  </si>
  <si>
    <t>733113115</t>
  </si>
  <si>
    <t>Potrubí z trubek ocelových závitových černých Příplatek k ceně za zhotovení přípojky z ocelových trubek závitových DN 25</t>
  </si>
  <si>
    <t>1666113108</t>
  </si>
  <si>
    <t>https://podminky.urs.cz/item/CS_URS_2024_02/733113115</t>
  </si>
  <si>
    <t>129</t>
  </si>
  <si>
    <t>733113116</t>
  </si>
  <si>
    <t>Potrubí z trubek ocelových závitových černých Příplatek k ceně za zhotovení přípojky z ocelových trubek závitových DN 32</t>
  </si>
  <si>
    <t>-791720939</t>
  </si>
  <si>
    <t>https://podminky.urs.cz/item/CS_URS_2024_02/733113116</t>
  </si>
  <si>
    <t>130</t>
  </si>
  <si>
    <t>733113117</t>
  </si>
  <si>
    <t>Potrubí z trubek ocelových závitových černých Příplatek k ceně za zhotovení přípojky z ocelových trubek závitových DN 40</t>
  </si>
  <si>
    <t>-892825082</t>
  </si>
  <si>
    <t>https://podminky.urs.cz/item/CS_URS_2024_02/733113117</t>
  </si>
  <si>
    <t>131</t>
  </si>
  <si>
    <t>733113118</t>
  </si>
  <si>
    <t>Potrubí z trubek ocelových závitových černých Příplatek k ceně za zhotovení přípojky z ocelových trubek závitových DN 50</t>
  </si>
  <si>
    <t>1944025541</t>
  </si>
  <si>
    <t>https://podminky.urs.cz/item/CS_URS_2024_02/733113118</t>
  </si>
  <si>
    <t>132</t>
  </si>
  <si>
    <t>733121222</t>
  </si>
  <si>
    <t>Potrubí z trubek ocelových hladkých spojovaných svařováním černých bezešvých v kotelnách a strojovnách Ø 76/3,2</t>
  </si>
  <si>
    <t>-1772601998</t>
  </si>
  <si>
    <t>https://podminky.urs.cz/item/CS_URS_2024_02/733121222</t>
  </si>
  <si>
    <t>133</t>
  </si>
  <si>
    <t>733121225</t>
  </si>
  <si>
    <t>Potrubí z trubek ocelových hladkých spojovaných svařováním černých bezešvých v kotelnách a strojovnách Ø 89/3,6</t>
  </si>
  <si>
    <t>-92791218</t>
  </si>
  <si>
    <t>https://podminky.urs.cz/item/CS_URS_2024_02/733121225</t>
  </si>
  <si>
    <t>134</t>
  </si>
  <si>
    <t>733123123</t>
  </si>
  <si>
    <t>Potrubí z trubek ocelových hladkých Příplatek k cenám za zhotovení přípojky z trubek ocelových hladkých Ø 76/3,2</t>
  </si>
  <si>
    <t>746391</t>
  </si>
  <si>
    <t>https://podminky.urs.cz/item/CS_URS_2024_02/733123123</t>
  </si>
  <si>
    <t>135</t>
  </si>
  <si>
    <t>733123125</t>
  </si>
  <si>
    <t>Potrubí z trubek ocelových hladkých Příplatek k cenám za zhotovení přípojky z trubek ocelových hladkých Ø 89/3,6</t>
  </si>
  <si>
    <t>310337442</t>
  </si>
  <si>
    <t>https://podminky.urs.cz/item/CS_URS_2024_02/733123125</t>
  </si>
  <si>
    <t>136</t>
  </si>
  <si>
    <t>733141102</t>
  </si>
  <si>
    <t>Odvzdušňovací nádobky, odlučovače a odkalovače nádobky z trubek ocelových do DN 50</t>
  </si>
  <si>
    <t>193973852</t>
  </si>
  <si>
    <t>https://podminky.urs.cz/item/CS_URS_2024_02/733141102</t>
  </si>
  <si>
    <t>137</t>
  </si>
  <si>
    <t>733190107</t>
  </si>
  <si>
    <t>Zkoušky těsnosti potrubí, manžety prostupové z trubek ocelových zkoušky těsnosti potrubí (za provozu) z trubek ocelových závitových DN do 40</t>
  </si>
  <si>
    <t>-1060100327</t>
  </si>
  <si>
    <t>https://podminky.urs.cz/item/CS_URS_2024_02/733190107</t>
  </si>
  <si>
    <t>138</t>
  </si>
  <si>
    <t>733190108</t>
  </si>
  <si>
    <t>Zkoušky těsnosti potrubí, manžety prostupové z trubek ocelových zkoušky těsnosti potrubí (za provozu) z trubek ocelových závitových DN 40 do 50</t>
  </si>
  <si>
    <t>1151373540</t>
  </si>
  <si>
    <t>https://podminky.urs.cz/item/CS_URS_2024_02/733190108</t>
  </si>
  <si>
    <t>139</t>
  </si>
  <si>
    <t>733190225</t>
  </si>
  <si>
    <t>Zkoušky těsnosti potrubí, manžety prostupové z trubek ocelových zkoušky těsnosti potrubí (za provozu) z trubek ocelových hladkých Ø přes 60,3/2,9 do 89/5,0</t>
  </si>
  <si>
    <t>-433499962</t>
  </si>
  <si>
    <t>https://podminky.urs.cz/item/CS_URS_2024_02/733190225</t>
  </si>
  <si>
    <t>140</t>
  </si>
  <si>
    <t>733191112</t>
  </si>
  <si>
    <t>Zkoušky těsnosti potrubí, manžety prostupové z trubek ocelových manžety prostupové pro trubky DN přes 20 do 32</t>
  </si>
  <si>
    <t>-1266847799</t>
  </si>
  <si>
    <t>https://podminky.urs.cz/item/CS_URS_2024_02/733191112</t>
  </si>
  <si>
    <t>141</t>
  </si>
  <si>
    <t>998733121</t>
  </si>
  <si>
    <t>Přesun hmot pro rozvody potrubí stanovený z hmotnosti přesunovaného materiálu vodorovná dopravní vzdálenost do 50 m ruční (bez užití mechanizace) v objektech výšky do 6 m</t>
  </si>
  <si>
    <t>-2040908576</t>
  </si>
  <si>
    <t>https://podminky.urs.cz/item/CS_URS_2024_02/998733121</t>
  </si>
  <si>
    <t>734</t>
  </si>
  <si>
    <t>Ústřední vytápění - armatury</t>
  </si>
  <si>
    <t>142</t>
  </si>
  <si>
    <t>734163428R</t>
  </si>
  <si>
    <t>Magnetický mechanický fitr pro velkoobjem. systémy, příruba DN80, 100mcr, horizontal, do 85°C</t>
  </si>
  <si>
    <t>-1180536506</t>
  </si>
  <si>
    <t>143</t>
  </si>
  <si>
    <t>734193115</t>
  </si>
  <si>
    <t>Ostatní přírubové armatury klapky mezipřírubové uzavírací PN 16 do 120°C disk tvárná litina DN 65</t>
  </si>
  <si>
    <t>-936776889</t>
  </si>
  <si>
    <t>https://podminky.urs.cz/item/CS_URS_2024_02/734193115</t>
  </si>
  <si>
    <t>144</t>
  </si>
  <si>
    <t>734193116</t>
  </si>
  <si>
    <t>Ostatní přírubové armatury klapky mezipřírubové uzavírací PN 16 do 120°C disk tvárná litina DN 80</t>
  </si>
  <si>
    <t>458409322</t>
  </si>
  <si>
    <t>https://podminky.urs.cz/item/CS_URS_2024_02/734193116</t>
  </si>
  <si>
    <t>145</t>
  </si>
  <si>
    <t>734211112</t>
  </si>
  <si>
    <t>Ventily odvzdušňovací závitové otopných těles PN 6 do 120°C G 1/4</t>
  </si>
  <si>
    <t>-1815786480</t>
  </si>
  <si>
    <t>https://podminky.urs.cz/item/CS_URS_2024_02/734211112</t>
  </si>
  <si>
    <t>146</t>
  </si>
  <si>
    <t>734211127</t>
  </si>
  <si>
    <t>Ventily odvzdušňovací závitové automatické se zpětnou klapkou PN 14 do 120°C G 1/2</t>
  </si>
  <si>
    <t>754363026</t>
  </si>
  <si>
    <t>https://podminky.urs.cz/item/CS_URS_2024_02/734211127</t>
  </si>
  <si>
    <t>147</t>
  </si>
  <si>
    <t>734221681</t>
  </si>
  <si>
    <t>Ventily regulační závitové hlavice termostatické pro ovládání ventilů PN 10 do 110°C kapalinové s vestavěným čidlem</t>
  </si>
  <si>
    <t>1874354718</t>
  </si>
  <si>
    <t>https://podminky.urs.cz/item/CS_URS_2024_02/734221681</t>
  </si>
  <si>
    <t>148</t>
  </si>
  <si>
    <t>734242414</t>
  </si>
  <si>
    <t>Ventily zpětné závitové PN 16 do 110°C přímé G 1</t>
  </si>
  <si>
    <t>-1071567628</t>
  </si>
  <si>
    <t>https://podminky.urs.cz/item/CS_URS_2024_02/734242414</t>
  </si>
  <si>
    <t>149</t>
  </si>
  <si>
    <t>734242415</t>
  </si>
  <si>
    <t>Ventily zpětné závitové PN 16 do 110°C přímé G 5/4</t>
  </si>
  <si>
    <t>1629405206</t>
  </si>
  <si>
    <t>https://podminky.urs.cz/item/CS_URS_2024_02/734242415</t>
  </si>
  <si>
    <t>150</t>
  </si>
  <si>
    <t>734242416</t>
  </si>
  <si>
    <t>Ventily zpětné závitové PN 16 do 110°C přímé G 6/4</t>
  </si>
  <si>
    <t>100695695</t>
  </si>
  <si>
    <t>https://podminky.urs.cz/item/CS_URS_2024_02/734242416</t>
  </si>
  <si>
    <t>151</t>
  </si>
  <si>
    <t>734242417</t>
  </si>
  <si>
    <t>Ventily zpětné závitové PN 16 do 110°C přímé G 2</t>
  </si>
  <si>
    <t>866064204</t>
  </si>
  <si>
    <t>https://podminky.urs.cz/item/CS_URS_2024_02/734242417</t>
  </si>
  <si>
    <t>152</t>
  </si>
  <si>
    <t>734251214</t>
  </si>
  <si>
    <t>Ventily pojistné závitové a čepové rohové provozní tlak od 2,5 do 6 bar G 5/4</t>
  </si>
  <si>
    <t>1847747330</t>
  </si>
  <si>
    <t>https://podminky.urs.cz/item/CS_URS_2024_02/734251214</t>
  </si>
  <si>
    <t>153</t>
  </si>
  <si>
    <t>734261717</t>
  </si>
  <si>
    <t>Šroubení regulační radiátorové přímé s vypouštěním G 1/2</t>
  </si>
  <si>
    <t>-1389418823</t>
  </si>
  <si>
    <t>https://podminky.urs.cz/item/CS_URS_2024_02/734261717</t>
  </si>
  <si>
    <t>154</t>
  </si>
  <si>
    <t>734291123</t>
  </si>
  <si>
    <t>Ostatní armatury kohouty plnicí a vypouštěcí PN 10 do 90°C G 1/2</t>
  </si>
  <si>
    <t>1426731994</t>
  </si>
  <si>
    <t>https://podminky.urs.cz/item/CS_URS_2024_02/734291123</t>
  </si>
  <si>
    <t>155</t>
  </si>
  <si>
    <t>734291274</t>
  </si>
  <si>
    <t>Ostatní armatury filtry závitové pro topné a chladicí systémy PN 30 do 110°C přímé s vnitřními závity a integrovaným magnetem G 1</t>
  </si>
  <si>
    <t>-977739309</t>
  </si>
  <si>
    <t>https://podminky.urs.cz/item/CS_URS_2024_02/734291274</t>
  </si>
  <si>
    <t>156</t>
  </si>
  <si>
    <t>734291275</t>
  </si>
  <si>
    <t>Ostatní armatury filtry závitové pro topné a chladicí systémy PN 30 do 110°C přímé s vnitřními závity a integrovaným magnetem G 1 1/4</t>
  </si>
  <si>
    <t>-1472755999</t>
  </si>
  <si>
    <t>https://podminky.urs.cz/item/CS_URS_2024_02/734291275</t>
  </si>
  <si>
    <t>157</t>
  </si>
  <si>
    <t>734291276</t>
  </si>
  <si>
    <t>Ostatní armatury filtry závitové pro topné a chladicí systémy PN 30 do 110°C přímé s vnitřními závity a integrovaným magnetem G 1 1/2</t>
  </si>
  <si>
    <t>-2142218454</t>
  </si>
  <si>
    <t>https://podminky.urs.cz/item/CS_URS_2024_02/734291276</t>
  </si>
  <si>
    <t>158</t>
  </si>
  <si>
    <t>734291277</t>
  </si>
  <si>
    <t>Ostatní armatury filtry závitové pro topné a chladicí systémy PN 30 do 110°C přímé s vnitřními závity a integrovaným magnetem G 2</t>
  </si>
  <si>
    <t>1735480708</t>
  </si>
  <si>
    <t>https://podminky.urs.cz/item/CS_URS_2024_02/734291277</t>
  </si>
  <si>
    <t>159</t>
  </si>
  <si>
    <t>734292715</t>
  </si>
  <si>
    <t>Ostatní armatury kulové kohouty PN 42 do 185°C přímé vnitřní závit G 1</t>
  </si>
  <si>
    <t>-1813466185</t>
  </si>
  <si>
    <t>https://podminky.urs.cz/item/CS_URS_2024_02/734292715</t>
  </si>
  <si>
    <t>160</t>
  </si>
  <si>
    <t>734292716</t>
  </si>
  <si>
    <t>Ostatní armatury kulové kohouty PN 42 do 185°C přímé vnitřní závit G 1 1/4</t>
  </si>
  <si>
    <t>918188724</t>
  </si>
  <si>
    <t>https://podminky.urs.cz/item/CS_URS_2024_02/734292716</t>
  </si>
  <si>
    <t>161</t>
  </si>
  <si>
    <t>734292717</t>
  </si>
  <si>
    <t>Ostatní armatury kulové kohouty PN 42 do 185°C přímé vnitřní závit G 1 1/2</t>
  </si>
  <si>
    <t>1023089146</t>
  </si>
  <si>
    <t>https://podminky.urs.cz/item/CS_URS_2024_02/734292717</t>
  </si>
  <si>
    <t>162</t>
  </si>
  <si>
    <t>734292718</t>
  </si>
  <si>
    <t>Ostatní armatury kulové kohouty PN 42 do 185°C přímé vnitřní závit G 2</t>
  </si>
  <si>
    <t>329370612</t>
  </si>
  <si>
    <t>https://podminky.urs.cz/item/CS_URS_2024_02/734292718</t>
  </si>
  <si>
    <t>163</t>
  </si>
  <si>
    <t>734295011</t>
  </si>
  <si>
    <t>Směšovací armatury otopných a chladících systémů ventily závitové PN 10 T= 120°C třícestné s ručním ovládáním G 3/4</t>
  </si>
  <si>
    <t>452526227</t>
  </si>
  <si>
    <t>https://podminky.urs.cz/item/CS_URS_2024_02/734295011</t>
  </si>
  <si>
    <t>164</t>
  </si>
  <si>
    <t>734295013</t>
  </si>
  <si>
    <t>Směšovací armatury otopných a chladících systémů ventily závitové PN 10 T= 120°C třícestné s ručním ovládáním G 5/4</t>
  </si>
  <si>
    <t>2063740819</t>
  </si>
  <si>
    <t>https://podminky.urs.cz/item/CS_URS_2024_02/734295013</t>
  </si>
  <si>
    <t>165</t>
  </si>
  <si>
    <t>734295014</t>
  </si>
  <si>
    <t>Směšovací armatury otopných a chladících systémů ventily závitové PN 10 T= 120°C třícestné s ručním ovládáním G 6/4</t>
  </si>
  <si>
    <t>-1835373668</t>
  </si>
  <si>
    <t>https://podminky.urs.cz/item/CS_URS_2024_02/734295014</t>
  </si>
  <si>
    <t>166</t>
  </si>
  <si>
    <t>734411103</t>
  </si>
  <si>
    <t>Teploměry technické s pevným stonkem a jímkou zadní připojení (axiální) průměr 63 mm délka stonku 100 mm</t>
  </si>
  <si>
    <t>450312698</t>
  </si>
  <si>
    <t>https://podminky.urs.cz/item/CS_URS_2024_02/734411103</t>
  </si>
  <si>
    <t>167</t>
  </si>
  <si>
    <t>734411601</t>
  </si>
  <si>
    <t>Teploměry technické ochranné jímky se závitem do G 1</t>
  </si>
  <si>
    <t>-257976722</t>
  </si>
  <si>
    <t>https://podminky.urs.cz/item/CS_URS_2024_02/734411601</t>
  </si>
  <si>
    <t>168</t>
  </si>
  <si>
    <t>734421111R</t>
  </si>
  <si>
    <t>Tlakoměry diferenciální průměru 100 mm</t>
  </si>
  <si>
    <t>2087307918</t>
  </si>
  <si>
    <t>169</t>
  </si>
  <si>
    <t>734421112</t>
  </si>
  <si>
    <t>Tlakoměry s pevným stonkem a zpětnou klapkou zadní připojení (axiální) tlaku 0-16 bar průměru 63 mm</t>
  </si>
  <si>
    <t>267312413</t>
  </si>
  <si>
    <t>https://podminky.urs.cz/item/CS_URS_2024_02/734421112</t>
  </si>
  <si>
    <t>170</t>
  </si>
  <si>
    <t>734424101</t>
  </si>
  <si>
    <t>Tlakoměry kondenzační smyčky k přivaření, PN 250 do 300°C zahnuté</t>
  </si>
  <si>
    <t>-2048267249</t>
  </si>
  <si>
    <t>https://podminky.urs.cz/item/CS_URS_2024_02/734424101</t>
  </si>
  <si>
    <t>171</t>
  </si>
  <si>
    <t>734494121</t>
  </si>
  <si>
    <t>Měřicí armatury návarky s metrickým závitem M 20x1,5 délky do 220 mm</t>
  </si>
  <si>
    <t>190808860</t>
  </si>
  <si>
    <t>https://podminky.urs.cz/item/CS_URS_2024_02/734494121</t>
  </si>
  <si>
    <t>172</t>
  </si>
  <si>
    <t>998734121</t>
  </si>
  <si>
    <t>Přesun hmot pro armatury stanovený z hmotnosti přesunovaného materiálu vodorovná dopravní vzdálenost do 50 m ruční (bez užití mechanizace) v objektech výšky do 6 m</t>
  </si>
  <si>
    <t>-1211446643</t>
  </si>
  <si>
    <t>https://podminky.urs.cz/item/CS_URS_2024_02/998734121</t>
  </si>
  <si>
    <t>735</t>
  </si>
  <si>
    <t>Ústřední vytápění - otopná tělesa</t>
  </si>
  <si>
    <t>173</t>
  </si>
  <si>
    <t>735111810</t>
  </si>
  <si>
    <t>Demontáž otopných těles litinových článkových</t>
  </si>
  <si>
    <t>-787693253</t>
  </si>
  <si>
    <t>https://podminky.urs.cz/item/CS_URS_2024_02/735111810</t>
  </si>
  <si>
    <t>174</t>
  </si>
  <si>
    <t>735117110</t>
  </si>
  <si>
    <t>Otopná tělesa litinová článková se základním nátěrem výkon 88-137 W/článek odpojení a připojení po nátěru</t>
  </si>
  <si>
    <t>867943725</t>
  </si>
  <si>
    <t>https://podminky.urs.cz/item/CS_URS_2024_02/735117110</t>
  </si>
  <si>
    <t>175</t>
  </si>
  <si>
    <t>735118110</t>
  </si>
  <si>
    <t>Otopná tělesa litinová zkoušky těsnosti vodou těles článkových</t>
  </si>
  <si>
    <t>-1158961250</t>
  </si>
  <si>
    <t>https://podminky.urs.cz/item/CS_URS_2024_02/735118110</t>
  </si>
  <si>
    <t>176</t>
  </si>
  <si>
    <t>735119140</t>
  </si>
  <si>
    <t>Otopná tělesa litinová montáž těles článkových</t>
  </si>
  <si>
    <t>638602646</t>
  </si>
  <si>
    <t>https://podminky.urs.cz/item/CS_URS_2024_02/735119140</t>
  </si>
  <si>
    <t>177</t>
  </si>
  <si>
    <t>48450720</t>
  </si>
  <si>
    <t>těleso otopné litinové rozteč/hl 500/160mm, 38-152W, výhřevná plocha 0,255m2/kus</t>
  </si>
  <si>
    <t>449200949</t>
  </si>
  <si>
    <t>200</t>
  </si>
  <si>
    <t>998735121</t>
  </si>
  <si>
    <t>Přesun hmot pro otopná tělesa stanovený z hmotnosti přesunovaného materiálu vodorovná dopravní vzdálenost do 50 m ruční (bez užití mechanizace) v objektech výšky do 6 m</t>
  </si>
  <si>
    <t>-2033148705</t>
  </si>
  <si>
    <t>https://podminky.urs.cz/item/CS_URS_2024_02/998735121</t>
  </si>
  <si>
    <t>178</t>
  </si>
  <si>
    <t>751510042</t>
  </si>
  <si>
    <t>Vzduchotechnické potrubí z pozinkovaného plechu kruhové, trouba spirálně vinutá bez příruby, průměru přes 100 do 200 mm</t>
  </si>
  <si>
    <t>-1649884188</t>
  </si>
  <si>
    <t>https://podminky.urs.cz/item/CS_URS_2024_02/751510042</t>
  </si>
  <si>
    <t>179</t>
  </si>
  <si>
    <t>751510043</t>
  </si>
  <si>
    <t>Vzduchotechnické potrubí z pozinkovaného plechu kruhové, trouba spirálně vinutá bez příruby, průměru přes 200 do 300 mm</t>
  </si>
  <si>
    <t>1129667712</t>
  </si>
  <si>
    <t>https://podminky.urs.cz/item/CS_URS_2024_02/751510043</t>
  </si>
  <si>
    <t>180</t>
  </si>
  <si>
    <t>751511850</t>
  </si>
  <si>
    <t>Demontáž potrubí plechového skupiny II kruhového s přírubou nebo bez příruby tloušťky plechu 1,0 mm, průměru do 200 mm</t>
  </si>
  <si>
    <t>-1440724067</t>
  </si>
  <si>
    <t>https://podminky.urs.cz/item/CS_URS_2024_02/751511850</t>
  </si>
  <si>
    <t>181</t>
  </si>
  <si>
    <t>751511852</t>
  </si>
  <si>
    <t>Demontáž potrubí plechového skupiny II kruhového s přírubou nebo bez příruby tloušťky plechu 1,0 mm, průměru přes 300 do 400 mm</t>
  </si>
  <si>
    <t>151934341</t>
  </si>
  <si>
    <t>https://podminky.urs.cz/item/CS_URS_2024_02/751511852</t>
  </si>
  <si>
    <t>182</t>
  </si>
  <si>
    <t>751537146</t>
  </si>
  <si>
    <t>Montáž potrubí ohebného kruhového izolovaného minerální vatou Al hadice (izolace tepelná i hluková), průměru přes 100 do 150 mm</t>
  </si>
  <si>
    <t>261259558</t>
  </si>
  <si>
    <t>https://podminky.urs.cz/item/CS_URS_2024_02/751537146</t>
  </si>
  <si>
    <t>183</t>
  </si>
  <si>
    <t>42981730</t>
  </si>
  <si>
    <t>hadice ohebná z Al s tepelnou a hlukovou izolací 25mm, délka 10m D 127mm</t>
  </si>
  <si>
    <t>2085663023</t>
  </si>
  <si>
    <t>0,25*1,2 'Přepočtené koeficientem množství</t>
  </si>
  <si>
    <t>184</t>
  </si>
  <si>
    <t>751572102</t>
  </si>
  <si>
    <t>Závěs kruhového potrubí pomocí objímky, kotvené do betonu průměru potrubí přes 100 do 200 mm</t>
  </si>
  <si>
    <t>1663975534</t>
  </si>
  <si>
    <t>https://podminky.urs.cz/item/CS_URS_2024_02/751572102</t>
  </si>
  <si>
    <t>185</t>
  </si>
  <si>
    <t>751572103</t>
  </si>
  <si>
    <t>Závěs kruhového potrubí pomocí objímky, kotvené do betonu průměru potrubí přes 200 do 300 mm</t>
  </si>
  <si>
    <t>1582190133</t>
  </si>
  <si>
    <t>https://podminky.urs.cz/item/CS_URS_2024_02/751572103</t>
  </si>
  <si>
    <t>186</t>
  </si>
  <si>
    <t>-308833729</t>
  </si>
  <si>
    <t>187</t>
  </si>
  <si>
    <t>783601711</t>
  </si>
  <si>
    <t>Příprava podkladu armatur a kovových potrubí před provedením nátěru potrubí do DN 50 mm odrezivěním, odrezovačem bezoplachovým</t>
  </si>
  <si>
    <t>-442468394</t>
  </si>
  <si>
    <t>https://podminky.urs.cz/item/CS_URS_2024_02/783601711</t>
  </si>
  <si>
    <t>188</t>
  </si>
  <si>
    <t>783601729</t>
  </si>
  <si>
    <t>Příprava podkladu armatur a kovových potrubí před provedením nátěru potrubí přes DN 50 do DN 100 mm odrezivěním, odrezovačem bezoplachovým</t>
  </si>
  <si>
    <t>-1021809654</t>
  </si>
  <si>
    <t>https://podminky.urs.cz/item/CS_URS_2024_02/783601729</t>
  </si>
  <si>
    <t>189</t>
  </si>
  <si>
    <t>783601773</t>
  </si>
  <si>
    <t>Příprava podkladu armatur a kovových potrubí před provedením nátěru potrubí přes DN 150 do DN 200 mm odrezivěním, odrezovačem bezoplachovým</t>
  </si>
  <si>
    <t>676901267</t>
  </si>
  <si>
    <t>https://podminky.urs.cz/item/CS_URS_2024_02/783601773</t>
  </si>
  <si>
    <t>190</t>
  </si>
  <si>
    <t>783614651</t>
  </si>
  <si>
    <t>Základní antikorozní nátěr armatur a kovových potrubí jednonásobný potrubí do DN 50 mm syntetický standardní</t>
  </si>
  <si>
    <t>12170701</t>
  </si>
  <si>
    <t>https://podminky.urs.cz/item/CS_URS_2024_02/783614651</t>
  </si>
  <si>
    <t>191</t>
  </si>
  <si>
    <t>783614661</t>
  </si>
  <si>
    <t>Základní antikorozní nátěr armatur a kovových potrubí jednonásobný potrubí přes DN 50 do DN 100 mm syntetický standardní</t>
  </si>
  <si>
    <t>1946343344</t>
  </si>
  <si>
    <t>https://podminky.urs.cz/item/CS_URS_2024_02/783614661</t>
  </si>
  <si>
    <t>192</t>
  </si>
  <si>
    <t>783614681</t>
  </si>
  <si>
    <t>Základní antikorozní nátěr armatur a kovových potrubí jednonásobný potrubí přes DN 150 do DN 200 mm syntetický standardní</t>
  </si>
  <si>
    <t>-977803429</t>
  </si>
  <si>
    <t>https://podminky.urs.cz/item/CS_URS_2024_02/783614681</t>
  </si>
  <si>
    <t>193</t>
  </si>
  <si>
    <t>783617601</t>
  </si>
  <si>
    <t>Krycí nátěr (email) armatur a kovových potrubí potrubí do DN 50 mm jednonásobný syntetický standardní</t>
  </si>
  <si>
    <t>174662547</t>
  </si>
  <si>
    <t>https://podminky.urs.cz/item/CS_URS_2024_02/783617601</t>
  </si>
  <si>
    <t>194</t>
  </si>
  <si>
    <t>783617621</t>
  </si>
  <si>
    <t>Krycí nátěr (email) armatur a kovových potrubí potrubí přes DN 50 do DN 100 mm jednonásobný syntetický standardní</t>
  </si>
  <si>
    <t>-1660755031</t>
  </si>
  <si>
    <t>https://podminky.urs.cz/item/CS_URS_2024_02/783617621</t>
  </si>
  <si>
    <t>195</t>
  </si>
  <si>
    <t>783617661</t>
  </si>
  <si>
    <t>Krycí nátěr (email) armatur a kovových potrubí potrubí přes DN 150 do DN 200 mm jednonásobný syntetický standardní</t>
  </si>
  <si>
    <t>1671865444</t>
  </si>
  <si>
    <t>https://podminky.urs.cz/item/CS_URS_2024_02/783617661</t>
  </si>
  <si>
    <t>196</t>
  </si>
  <si>
    <t>HZS2211</t>
  </si>
  <si>
    <t>Hodinové zúčtovací sazby profesí PSV provádění stavebních instalací instalatér</t>
  </si>
  <si>
    <t>-880788915</t>
  </si>
  <si>
    <t>https://podminky.urs.cz/item/CS_URS_2024_02/HZS2211</t>
  </si>
  <si>
    <t>197</t>
  </si>
  <si>
    <t>HZS2221</t>
  </si>
  <si>
    <t>Hodinové zúčtovací sazby profesí PSV provádění stavebních instalací topenář</t>
  </si>
  <si>
    <t>1851230445</t>
  </si>
  <si>
    <t>https://podminky.urs.cz/item/CS_URS_2024_02/HZS2221</t>
  </si>
  <si>
    <t>198</t>
  </si>
  <si>
    <t>HZS2222</t>
  </si>
  <si>
    <t>Hodinové zúčtovací sazby profesí PSV provádění stavebních instalací topenář odborný</t>
  </si>
  <si>
    <t>764052943</t>
  </si>
  <si>
    <t>https://podminky.urs.cz/item/CS_URS_2024_02/HZS2222</t>
  </si>
  <si>
    <t>"topná zkouška"</t>
  </si>
  <si>
    <t>199</t>
  </si>
  <si>
    <t>HZS4212</t>
  </si>
  <si>
    <t>Hodinové zúčtovací sazby ostatních profesí revizní a kontrolní činnost revizní technik specialista</t>
  </si>
  <si>
    <t>1151819650</t>
  </si>
  <si>
    <t>https://podminky.urs.cz/item/CS_URS_2024_02/HZS4212</t>
  </si>
  <si>
    <t>03 - silnoproudá elektrotechnika, měření a regulace</t>
  </si>
  <si>
    <t>Bohumír Holec</t>
  </si>
  <si>
    <t>Rozpočet a výkaz výměr zpracován v SW ASTRA Zlín - rozpočtování v oboru elektro, aktuální cenová úroveň (2024). Import do KROS4.</t>
  </si>
  <si>
    <t>D1 - Silnoproudá elektrotechnika, regulace a měření</t>
  </si>
  <si>
    <t xml:space="preserve">    D2 - Specifikace dodávky-Rk</t>
  </si>
  <si>
    <t xml:space="preserve">    D3 - Elektromontáže</t>
  </si>
  <si>
    <t xml:space="preserve">      D4 - LIŠTA ELEKTROINSTALAČNÍ VČ. DÍLŮ A PŘÍSLUŠENSTVÍ</t>
  </si>
  <si>
    <t xml:space="preserve">      D5 - KRABICOVÁ ROZV.Z LIS.ISOLANTU</t>
  </si>
  <si>
    <t xml:space="preserve">      D6 - KABELOVÝ ŽLAB MARS  VČ. DÍLŮ A PŘÍSLUŠENSTVÍ (BEZ PŘEPÁŽEK), ZINKOVÁNÍ "S"</t>
  </si>
  <si>
    <t xml:space="preserve">      D7 - PŘEPÁŽKA PRO ŽLAB MARS</t>
  </si>
  <si>
    <t xml:space="preserve">      D8 - ÚHELNIK ROVNORAMENNÝ-11373</t>
  </si>
  <si>
    <t xml:space="preserve">      D9 - VODIČ JEDNOŽILOVÝ, IZOLACE PVC</t>
  </si>
  <si>
    <t xml:space="preserve">      D10 - ŠŇŮRA STŘEDNÍ</t>
  </si>
  <si>
    <t xml:space="preserve">      D11 - KABEL SILOVÝ,IZOLACE PVC</t>
  </si>
  <si>
    <t xml:space="preserve">      D12 - KABEL STÍNĚNÝ</t>
  </si>
  <si>
    <t xml:space="preserve">      D13 - UKONČENÍ  VODIČŮ V ROZVADĚČÍCH</t>
  </si>
  <si>
    <t xml:space="preserve">      D14 - UKONČENÍ KABELŮ SMRŠŤOVACÍ ZÁKLOPKOU</t>
  </si>
  <si>
    <t xml:space="preserve">      D15 - SVORKA UZEMŇOVACÍ</t>
  </si>
  <si>
    <t xml:space="preserve">      D16 - SPÍNAČ DO VLHKA V IZOL. IP44  BARVA ŠEDÁ</t>
  </si>
  <si>
    <t xml:space="preserve">      D17 - ZÁSUVKA NASTĚNNÁ V IZOL. IP44</t>
  </si>
  <si>
    <t xml:space="preserve">      D18 - PRIMA LED</t>
  </si>
  <si>
    <t xml:space="preserve">        D19 - MaR</t>
  </si>
  <si>
    <t xml:space="preserve">          D20 - Pohony</t>
  </si>
  <si>
    <t xml:space="preserve">          D21 - Poruchová signalizace</t>
  </si>
  <si>
    <t xml:space="preserve">        D22 - Demontáže</t>
  </si>
  <si>
    <t xml:space="preserve">    D23 - HZS</t>
  </si>
  <si>
    <t xml:space="preserve">      D24 - HODINOVE ZUCTOVACI SAZBY</t>
  </si>
  <si>
    <t xml:space="preserve">      D25 - PROVEDENI REVIZNICH ZKOUSEK</t>
  </si>
  <si>
    <t xml:space="preserve">    D26 - Ostatní náklady</t>
  </si>
  <si>
    <t>D1</t>
  </si>
  <si>
    <t>Silnoproudá elektrotechnika, regulace a měření</t>
  </si>
  <si>
    <t>D2</t>
  </si>
  <si>
    <t>Specifikace dodávky-Rk</t>
  </si>
  <si>
    <t>Pol1</t>
  </si>
  <si>
    <t>R-N-4S96DIN Rozvodnicová skříň, pro nástěnnou montáž, neprůhledné dveře, počet řad 4, počet modulů v řadě 24, krytí IP30, PE+N, barva RAL9003, materiál : ocel-plech</t>
  </si>
  <si>
    <t>Ks</t>
  </si>
  <si>
    <t>Pol2</t>
  </si>
  <si>
    <t>S3L-1000-10 Propojovací lišta</t>
  </si>
  <si>
    <t>Pol3</t>
  </si>
  <si>
    <t>vyp.-32-3 Vypínač</t>
  </si>
  <si>
    <t>Pol4</t>
  </si>
  <si>
    <t>svod. B+C+D250VG-300 TNS 4-pólový</t>
  </si>
  <si>
    <t>ks</t>
  </si>
  <si>
    <t>Pol5</t>
  </si>
  <si>
    <t>jis.-2B-1 Jistič</t>
  </si>
  <si>
    <t>Pol6</t>
  </si>
  <si>
    <t>jis.-6B-1 Jistič</t>
  </si>
  <si>
    <t>Pol7</t>
  </si>
  <si>
    <t>jis.-10B-1 Jistič</t>
  </si>
  <si>
    <t>Pol8</t>
  </si>
  <si>
    <t>jis.-16B-1 Jistič</t>
  </si>
  <si>
    <t>Pol9</t>
  </si>
  <si>
    <t>jis.-16C-1 Jistič</t>
  </si>
  <si>
    <t>Pol10</t>
  </si>
  <si>
    <t>jis.-16B-3 Jistič</t>
  </si>
  <si>
    <t>Pol11</t>
  </si>
  <si>
    <t>jis.-20B-3 Jistič</t>
  </si>
  <si>
    <t>Pol12</t>
  </si>
  <si>
    <t>vyp.spou.-X400 Napěťová spoušť</t>
  </si>
  <si>
    <t>Pol13</t>
  </si>
  <si>
    <t>16B-1N-030AC Proudový chránič s nadproudovou ochranou</t>
  </si>
  <si>
    <t>Pol14</t>
  </si>
  <si>
    <t>16-001-X230-SE Instalační relé</t>
  </si>
  <si>
    <t>Pol15</t>
  </si>
  <si>
    <t>001-10 Kolébkový přepínač</t>
  </si>
  <si>
    <t>Pol16</t>
  </si>
  <si>
    <t>001-102 Kolébkový přepínač,</t>
  </si>
  <si>
    <t>Pol17</t>
  </si>
  <si>
    <t>RI-20-20-A230 Instalační stykač</t>
  </si>
  <si>
    <t>Pol18</t>
  </si>
  <si>
    <t>AE-16-001-A230 Digitální spínací hodiny, Ie 16 A, Uc AC 230 V, 1x přepínací kontakt, týdenní program, šířka 2 moduly, počet kanálů 1, jazyk EN, záloha chodu</t>
  </si>
  <si>
    <t>Pol19</t>
  </si>
  <si>
    <t>sig- akust. 95 S 230AC napětí 230V střídavých.</t>
  </si>
  <si>
    <t>Pol20</t>
  </si>
  <si>
    <t>G-DIN-GSM hlásič</t>
  </si>
  <si>
    <t>Pol21</t>
  </si>
  <si>
    <t>A5 2G-3G-anténa</t>
  </si>
  <si>
    <t>Pol22</t>
  </si>
  <si>
    <t>PV23/24 poruchová signalizace</t>
  </si>
  <si>
    <t>Pol23</t>
  </si>
  <si>
    <t>RSA 6 Řadová svornice</t>
  </si>
  <si>
    <t>Pol24</t>
  </si>
  <si>
    <t>106/16 Vývodka kabelová kuželová Pg 16, šedá</t>
  </si>
  <si>
    <t>Pol25</t>
  </si>
  <si>
    <t>Zásuvková skříň ZK 022-,2x230V,1x400V/16A+chránič</t>
  </si>
  <si>
    <t>D3</t>
  </si>
  <si>
    <t>Elektromontáže</t>
  </si>
  <si>
    <t>Pol26</t>
  </si>
  <si>
    <t>8021 TRUBKA (3m), pevně</t>
  </si>
  <si>
    <t>D4</t>
  </si>
  <si>
    <t>LIŠTA ELEKTROINSTALAČNÍ VČ. DÍLŮ A PŘÍSLUŠENSTVÍ</t>
  </si>
  <si>
    <t>Pol27</t>
  </si>
  <si>
    <t>L20x20 hranatá</t>
  </si>
  <si>
    <t>D5</t>
  </si>
  <si>
    <t>KRABICOVÁ ROZV.Z LIS.ISOLANTU</t>
  </si>
  <si>
    <t>Pol28</t>
  </si>
  <si>
    <t>65-11 do 4 mm2</t>
  </si>
  <si>
    <t>D6</t>
  </si>
  <si>
    <t>KABELOVÝ ŽLAB MARS  VČ. DÍLŮ A PŘÍSLUŠENSTVÍ (BEZ PŘEPÁŽEK), ZINKOVÁNÍ "S"</t>
  </si>
  <si>
    <t>Pol29</t>
  </si>
  <si>
    <t>62/50 s víkem</t>
  </si>
  <si>
    <t>Pol30</t>
  </si>
  <si>
    <t>125/50 s víkem</t>
  </si>
  <si>
    <t>D7</t>
  </si>
  <si>
    <t>PŘEPÁŽKA PRO ŽLAB MARS</t>
  </si>
  <si>
    <t>Pol31</t>
  </si>
  <si>
    <t>50 S výška 50mm</t>
  </si>
  <si>
    <t>D8</t>
  </si>
  <si>
    <t>ÚHELNIK ROVNORAMENNÝ-11373</t>
  </si>
  <si>
    <t>Pol32</t>
  </si>
  <si>
    <t>L 25x25x3mm (1,12 kg/m)</t>
  </si>
  <si>
    <t>kg</t>
  </si>
  <si>
    <t>D9</t>
  </si>
  <si>
    <t>VODIČ JEDNOŽILOVÝ, IZOLACE PVC</t>
  </si>
  <si>
    <t>Pol33</t>
  </si>
  <si>
    <t>CY 4 mm2 zelenožlutý,, pevně</t>
  </si>
  <si>
    <t>D10</t>
  </si>
  <si>
    <t>ŠŇŮRA STŘEDNÍ</t>
  </si>
  <si>
    <t>Pol34</t>
  </si>
  <si>
    <t>H05VV-F 3Xx1.5 mm2, pevně</t>
  </si>
  <si>
    <t>Pol35</t>
  </si>
  <si>
    <t>H05VV-F 3Gx1.5 mm2, pevně</t>
  </si>
  <si>
    <t>D11</t>
  </si>
  <si>
    <t>KABEL SILOVÝ,IZOLACE PVC</t>
  </si>
  <si>
    <t>Pol36</t>
  </si>
  <si>
    <t>CYKY-O 3x1.5 mm2, pevně</t>
  </si>
  <si>
    <t>Pol37</t>
  </si>
  <si>
    <t>CYKY-J 3x1.5 mm2, pevně</t>
  </si>
  <si>
    <t>Pol38</t>
  </si>
  <si>
    <t>CYKY-J 3x2.5 mm2, pevně</t>
  </si>
  <si>
    <t>Pol39</t>
  </si>
  <si>
    <t>CYKY-J 5x1.5 mm2, pevně</t>
  </si>
  <si>
    <t>Pol40</t>
  </si>
  <si>
    <t>CYKY-J 5x4 mm2 , pevně</t>
  </si>
  <si>
    <t>D12</t>
  </si>
  <si>
    <t>KABEL STÍNĚNÝ</t>
  </si>
  <si>
    <t>Pol41</t>
  </si>
  <si>
    <t>JYTY-O 2x1 mm, pevně</t>
  </si>
  <si>
    <t>Pol42</t>
  </si>
  <si>
    <t>JYTY-O 4x1 mm, pevně</t>
  </si>
  <si>
    <t>D13</t>
  </si>
  <si>
    <t>UKONČENÍ  VODIČŮ V ROZVADĚČÍCH</t>
  </si>
  <si>
    <t>Pol43</t>
  </si>
  <si>
    <t>Do 6 mm2</t>
  </si>
  <si>
    <t>D14</t>
  </si>
  <si>
    <t>UKONČENÍ KABELŮ SMRŠŤOVACÍ ZÁKLOPKOU</t>
  </si>
  <si>
    <t>Pol44</t>
  </si>
  <si>
    <t>5x4 mm2</t>
  </si>
  <si>
    <t>D15</t>
  </si>
  <si>
    <t>SVORKA UZEMŇOVACÍ</t>
  </si>
  <si>
    <t>Pol45</t>
  </si>
  <si>
    <t>ZS16-Bernard uzem.na potrubí</t>
  </si>
  <si>
    <t>Pol46</t>
  </si>
  <si>
    <t>Cu pás.ZS16 20x500x0,5mm</t>
  </si>
  <si>
    <t>Pol47</t>
  </si>
  <si>
    <t>T10RU Ovládací hlavice stiskací s hřibovým knoflíkem, rudá</t>
  </si>
  <si>
    <t>Pol48</t>
  </si>
  <si>
    <t>LK4 Ovládač nouzového zastavení ve skříni, standard, 1 V - rudé</t>
  </si>
  <si>
    <t>Pol49</t>
  </si>
  <si>
    <t>T10 Spínací jednotka mžiková pro spínání napětí do 250V ss V+Z</t>
  </si>
  <si>
    <t>D16</t>
  </si>
  <si>
    <t>SPÍNAČ DO VLHKA V IZOL. IP44  BARVA ŠEDÁ</t>
  </si>
  <si>
    <t>Pol50</t>
  </si>
  <si>
    <t>ř.5 sériový přepínač</t>
  </si>
  <si>
    <t>D17</t>
  </si>
  <si>
    <t>ZÁSUVKA NASTĚNNÁ V IZOL. IP44</t>
  </si>
  <si>
    <t>Pol51</t>
  </si>
  <si>
    <t>2p+PE</t>
  </si>
  <si>
    <t>D18</t>
  </si>
  <si>
    <t>PRIMA LED</t>
  </si>
  <si>
    <t>Pol52</t>
  </si>
  <si>
    <t>LED 1.4ft PC 4400/840 /IP66,1272mm,svítidlo průmyslové s modulem LED 1x4400 lm, spektrum 840</t>
  </si>
  <si>
    <t>D19</t>
  </si>
  <si>
    <t>MaR</t>
  </si>
  <si>
    <t>D20</t>
  </si>
  <si>
    <t>Pohony</t>
  </si>
  <si>
    <t>Pol53</t>
  </si>
  <si>
    <t>Servopohon pro směšovací ventily . Napájení 230V, 3-bodový, doba chodu 120s.</t>
  </si>
  <si>
    <t>D21</t>
  </si>
  <si>
    <t>Poruchová signalizace</t>
  </si>
  <si>
    <t>Pol54</t>
  </si>
  <si>
    <t>Regulátor tlaku vlnovcový /40-400kPa/</t>
  </si>
  <si>
    <t>Pol55</t>
  </si>
  <si>
    <t>Tlakoměrný kohout k regulátoru M20x1,5</t>
  </si>
  <si>
    <t>Pol56</t>
  </si>
  <si>
    <t>G20 detektor plynu</t>
  </si>
  <si>
    <t>Pol57</t>
  </si>
  <si>
    <t>NZ-DIN-osazen v rozvaděči RK</t>
  </si>
  <si>
    <t>Pol58</t>
  </si>
  <si>
    <t>Čidlo zaplavení ZAPLAV 823</t>
  </si>
  <si>
    <t>D22</t>
  </si>
  <si>
    <t>Demontáže</t>
  </si>
  <si>
    <t>Pol59</t>
  </si>
  <si>
    <t>Demontaz stavajiciho zarizeni</t>
  </si>
  <si>
    <t>D23</t>
  </si>
  <si>
    <t>D24</t>
  </si>
  <si>
    <t>HODINOVE ZUCTOVACI SAZBY</t>
  </si>
  <si>
    <t>Pol60</t>
  </si>
  <si>
    <t>Uprava stavajiciho rozvadece</t>
  </si>
  <si>
    <t>Pol61</t>
  </si>
  <si>
    <t>Napojeni na stavajici zarizeni</t>
  </si>
  <si>
    <t>Pol62</t>
  </si>
  <si>
    <t>Zkusebni provoz,zaškolení</t>
  </si>
  <si>
    <t>Pol63</t>
  </si>
  <si>
    <t>Práce spojené s montáží</t>
  </si>
  <si>
    <t>D25</t>
  </si>
  <si>
    <t>PROVEDENI REVIZNICH ZKOUSEK</t>
  </si>
  <si>
    <t>Pol64</t>
  </si>
  <si>
    <t>Revizni technik</t>
  </si>
  <si>
    <t>D26</t>
  </si>
  <si>
    <t>Ostatní náklady</t>
  </si>
  <si>
    <t>Pol65</t>
  </si>
  <si>
    <t>Doprava</t>
  </si>
  <si>
    <t>sbr</t>
  </si>
  <si>
    <t>Pol66</t>
  </si>
  <si>
    <t>Přesun</t>
  </si>
  <si>
    <t>Pol67</t>
  </si>
  <si>
    <t>PPV</t>
  </si>
  <si>
    <t>Pol68</t>
  </si>
  <si>
    <t>Podružný materiál</t>
  </si>
  <si>
    <t>VON - Vedlejší a ostatní náklady</t>
  </si>
  <si>
    <t>D1 - VON - vedlejší a ostatní náklady</t>
  </si>
  <si>
    <t>VON - vedlejší a ostatní náklady</t>
  </si>
  <si>
    <t>002-004.1</t>
  </si>
  <si>
    <t>Zařízení staveniště - zřízení a odstranění</t>
  </si>
  <si>
    <t>kpl</t>
  </si>
  <si>
    <t>1024</t>
  </si>
  <si>
    <t>1651010692</t>
  </si>
  <si>
    <t>002-006.1</t>
  </si>
  <si>
    <t>Poskytnutí zařízení staveniště (jeho části) pro umožnění činnosti TDS, AD, SÚ, BOZP na stavbě / Pro zástupce objednatele (TDS, technici, AD, SÚ, koordinátor BOZP, .... )</t>
  </si>
  <si>
    <t>-1391899117</t>
  </si>
  <si>
    <t>002-201.1</t>
  </si>
  <si>
    <t>Projektová dokumentace skutečného provedení / Projektová dokumentace skutečného provedení dle vyhl. č. 230/2012Sb. §10 odst. 2 - 4x tištěně a 1x elektronicky na CD nosiči</t>
  </si>
  <si>
    <t>1147910267</t>
  </si>
  <si>
    <t>002-301.1</t>
  </si>
  <si>
    <t>Kompletace atestů, certifikátů, revizních zpráv a ostatních dokladů</t>
  </si>
  <si>
    <t>2077268773</t>
  </si>
  <si>
    <t>002-302.1</t>
  </si>
  <si>
    <t>Zpracování a předložení harmonogramů. Náklady na vyhotovení a předložení finančního a časového harmonogramu prací</t>
  </si>
  <si>
    <t>1100734929</t>
  </si>
  <si>
    <t>041403000</t>
  </si>
  <si>
    <t>Inženýrská činnost dozory koordinátor BOZP na staveništi</t>
  </si>
  <si>
    <t>1563495817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</si>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</sst>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800080"/>
      <name val="Arial CE"/>
    </font>
    <font>
      <i/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40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2" fillId="0" borderId="4" xfId="0" applyFont="1" applyBorder="1" applyAlignment="1" applyProtection="1"/>
    <xf numFmtId="0" fontId="12" fillId="0" borderId="0" xfId="0" applyFont="1" applyAlignment="1" applyProtection="1"/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>
      <protection locked="0"/>
    </xf>
    <xf numFmtId="4" fontId="12" fillId="0" borderId="0" xfId="0" applyNumberFormat="1" applyFont="1" applyAlignment="1" applyProtection="1"/>
    <xf numFmtId="0" fontId="12" fillId="0" borderId="4" xfId="0" applyFont="1" applyBorder="1" applyAlignment="1"/>
    <xf numFmtId="0" fontId="12" fillId="0" borderId="15" xfId="0" applyFont="1" applyBorder="1" applyAlignment="1" applyProtection="1"/>
    <xf numFmtId="0" fontId="12" fillId="0" borderId="0" xfId="0" applyFont="1" applyBorder="1" applyAlignment="1" applyProtection="1"/>
    <xf numFmtId="166" fontId="12" fillId="0" borderId="0" xfId="0" applyNumberFormat="1" applyFont="1" applyBorder="1" applyAlignment="1" applyProtection="1"/>
    <xf numFmtId="166" fontId="12" fillId="0" borderId="16" xfId="0" applyNumberFormat="1" applyFont="1" applyBorder="1" applyAlignment="1" applyProtection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left" vertical="center" wrapText="1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4_02/619995001" TargetMode="External"/><Relationship Id="rId21" Type="http://schemas.openxmlformats.org/officeDocument/2006/relationships/hyperlink" Target="https://podminky.urs.cz/item/CS_URS_2024_02/611325421" TargetMode="External"/><Relationship Id="rId42" Type="http://schemas.openxmlformats.org/officeDocument/2006/relationships/hyperlink" Target="https://podminky.urs.cz/item/CS_URS_2024_02/919735124" TargetMode="External"/><Relationship Id="rId47" Type="http://schemas.openxmlformats.org/officeDocument/2006/relationships/hyperlink" Target="https://podminky.urs.cz/item/CS_URS_2024_02/766411811" TargetMode="External"/><Relationship Id="rId63" Type="http://schemas.openxmlformats.org/officeDocument/2006/relationships/hyperlink" Target="https://podminky.urs.cz/item/CS_URS_2024_02/751398022" TargetMode="External"/><Relationship Id="rId68" Type="http://schemas.openxmlformats.org/officeDocument/2006/relationships/hyperlink" Target="https://podminky.urs.cz/item/CS_URS_2024_02/767649191" TargetMode="External"/><Relationship Id="rId16" Type="http://schemas.openxmlformats.org/officeDocument/2006/relationships/hyperlink" Target="https://podminky.urs.cz/item/CS_URS_2024_02/451572111" TargetMode="External"/><Relationship Id="rId11" Type="http://schemas.openxmlformats.org/officeDocument/2006/relationships/hyperlink" Target="https://podminky.urs.cz/item/CS_URS_2024_02/310231055" TargetMode="External"/><Relationship Id="rId32" Type="http://schemas.openxmlformats.org/officeDocument/2006/relationships/hyperlink" Target="https://podminky.urs.cz/item/CS_URS_2024_02/644941111" TargetMode="External"/><Relationship Id="rId37" Type="http://schemas.openxmlformats.org/officeDocument/2006/relationships/hyperlink" Target="https://podminky.urs.cz/item/CS_URS_2024_02/953845123" TargetMode="External"/><Relationship Id="rId53" Type="http://schemas.openxmlformats.org/officeDocument/2006/relationships/hyperlink" Target="https://podminky.urs.cz/item/CS_URS_2024_02/997013509" TargetMode="External"/><Relationship Id="rId58" Type="http://schemas.openxmlformats.org/officeDocument/2006/relationships/hyperlink" Target="https://podminky.urs.cz/item/CS_URS_2024_02/711112001" TargetMode="External"/><Relationship Id="rId74" Type="http://schemas.openxmlformats.org/officeDocument/2006/relationships/hyperlink" Target="https://podminky.urs.cz/item/CS_URS_2024_02/783314203" TargetMode="External"/><Relationship Id="rId79" Type="http://schemas.openxmlformats.org/officeDocument/2006/relationships/hyperlink" Target="https://podminky.urs.cz/item/CS_URS_2024_02/784121001" TargetMode="External"/><Relationship Id="rId5" Type="http://schemas.openxmlformats.org/officeDocument/2006/relationships/hyperlink" Target="https://podminky.urs.cz/item/CS_URS_2024_02/171201221" TargetMode="External"/><Relationship Id="rId61" Type="http://schemas.openxmlformats.org/officeDocument/2006/relationships/hyperlink" Target="https://podminky.urs.cz/item/CS_URS_2024_02/711199097" TargetMode="External"/><Relationship Id="rId82" Type="http://schemas.openxmlformats.org/officeDocument/2006/relationships/drawing" Target="../drawings/drawing2.xml"/><Relationship Id="rId19" Type="http://schemas.openxmlformats.org/officeDocument/2006/relationships/hyperlink" Target="https://podminky.urs.cz/item/CS_URS_2024_02/564730101" TargetMode="External"/><Relationship Id="rId14" Type="http://schemas.openxmlformats.org/officeDocument/2006/relationships/hyperlink" Target="https://podminky.urs.cz/item/CS_URS_2024_02/342291121" TargetMode="External"/><Relationship Id="rId22" Type="http://schemas.openxmlformats.org/officeDocument/2006/relationships/hyperlink" Target="https://podminky.urs.cz/item/CS_URS_2024_02/612325422" TargetMode="External"/><Relationship Id="rId27" Type="http://schemas.openxmlformats.org/officeDocument/2006/relationships/hyperlink" Target="https://podminky.urs.cz/item/CS_URS_2024_02/612325205" TargetMode="External"/><Relationship Id="rId30" Type="http://schemas.openxmlformats.org/officeDocument/2006/relationships/hyperlink" Target="https://podminky.urs.cz/item/CS_URS_2024_02/631312141" TargetMode="External"/><Relationship Id="rId35" Type="http://schemas.openxmlformats.org/officeDocument/2006/relationships/hyperlink" Target="https://podminky.urs.cz/item/CS_URS_2024_02/952901411" TargetMode="External"/><Relationship Id="rId43" Type="http://schemas.openxmlformats.org/officeDocument/2006/relationships/hyperlink" Target="https://podminky.urs.cz/item/CS_URS_2024_02/974042587" TargetMode="External"/><Relationship Id="rId48" Type="http://schemas.openxmlformats.org/officeDocument/2006/relationships/hyperlink" Target="https://podminky.urs.cz/item/CS_URS_2024_02/766411822" TargetMode="External"/><Relationship Id="rId56" Type="http://schemas.openxmlformats.org/officeDocument/2006/relationships/hyperlink" Target="https://podminky.urs.cz/item/CS_URS_2024_02/711111001" TargetMode="External"/><Relationship Id="rId64" Type="http://schemas.openxmlformats.org/officeDocument/2006/relationships/hyperlink" Target="https://podminky.urs.cz/item/CS_URS_2024_02/751398024" TargetMode="External"/><Relationship Id="rId69" Type="http://schemas.openxmlformats.org/officeDocument/2006/relationships/hyperlink" Target="https://podminky.urs.cz/item/CS_URS_2024_02/998767121" TargetMode="External"/><Relationship Id="rId77" Type="http://schemas.openxmlformats.org/officeDocument/2006/relationships/hyperlink" Target="https://podminky.urs.cz/item/CS_URS_2024_02/619991001" TargetMode="External"/><Relationship Id="rId8" Type="http://schemas.openxmlformats.org/officeDocument/2006/relationships/hyperlink" Target="https://podminky.urs.cz/item/CS_URS_2024_02/113107342" TargetMode="External"/><Relationship Id="rId51" Type="http://schemas.openxmlformats.org/officeDocument/2006/relationships/hyperlink" Target="https://podminky.urs.cz/item/CS_URS_2024_02/997013211" TargetMode="External"/><Relationship Id="rId72" Type="http://schemas.openxmlformats.org/officeDocument/2006/relationships/hyperlink" Target="https://podminky.urs.cz/item/CS_URS_2024_02/771574906" TargetMode="External"/><Relationship Id="rId80" Type="http://schemas.openxmlformats.org/officeDocument/2006/relationships/hyperlink" Target="https://podminky.urs.cz/item/CS_URS_2024_02/784185001" TargetMode="External"/><Relationship Id="rId3" Type="http://schemas.openxmlformats.org/officeDocument/2006/relationships/hyperlink" Target="https://podminky.urs.cz/item/CS_URS_2024_02/162751117" TargetMode="External"/><Relationship Id="rId12" Type="http://schemas.openxmlformats.org/officeDocument/2006/relationships/hyperlink" Target="https://podminky.urs.cz/item/CS_URS_2024_02/310238411" TargetMode="External"/><Relationship Id="rId17" Type="http://schemas.openxmlformats.org/officeDocument/2006/relationships/hyperlink" Target="https://podminky.urs.cz/item/CS_URS_2024_02/596211210" TargetMode="External"/><Relationship Id="rId25" Type="http://schemas.openxmlformats.org/officeDocument/2006/relationships/hyperlink" Target="https://podminky.urs.cz/item/CS_URS_2024_02/612325302" TargetMode="External"/><Relationship Id="rId33" Type="http://schemas.openxmlformats.org/officeDocument/2006/relationships/hyperlink" Target="https://podminky.urs.cz/item/CS_URS_2024_02/949101111" TargetMode="External"/><Relationship Id="rId38" Type="http://schemas.openxmlformats.org/officeDocument/2006/relationships/hyperlink" Target="https://podminky.urs.cz/item/CS_URS_2024_02/963012510" TargetMode="External"/><Relationship Id="rId46" Type="http://schemas.openxmlformats.org/officeDocument/2006/relationships/hyperlink" Target="https://podminky.urs.cz/item/CS_URS_2024_02/978013141" TargetMode="External"/><Relationship Id="rId59" Type="http://schemas.openxmlformats.org/officeDocument/2006/relationships/hyperlink" Target="https://podminky.urs.cz/item/CS_URS_2024_02/711142559" TargetMode="External"/><Relationship Id="rId67" Type="http://schemas.openxmlformats.org/officeDocument/2006/relationships/hyperlink" Target="https://podminky.urs.cz/item/CS_URS_2024_02/767646510" TargetMode="External"/><Relationship Id="rId20" Type="http://schemas.openxmlformats.org/officeDocument/2006/relationships/hyperlink" Target="https://podminky.urs.cz/item/CS_URS_2024_02/174151101" TargetMode="External"/><Relationship Id="rId41" Type="http://schemas.openxmlformats.org/officeDocument/2006/relationships/hyperlink" Target="https://podminky.urs.cz/item/CS_URS_2024_02/977151125" TargetMode="External"/><Relationship Id="rId54" Type="http://schemas.openxmlformats.org/officeDocument/2006/relationships/hyperlink" Target="https://podminky.urs.cz/item/CS_URS_2024_02/997013871" TargetMode="External"/><Relationship Id="rId62" Type="http://schemas.openxmlformats.org/officeDocument/2006/relationships/hyperlink" Target="https://podminky.urs.cz/item/CS_URS_2024_02/998711121" TargetMode="External"/><Relationship Id="rId70" Type="http://schemas.openxmlformats.org/officeDocument/2006/relationships/hyperlink" Target="https://podminky.urs.cz/item/CS_URS_2024_02/771571810" TargetMode="External"/><Relationship Id="rId75" Type="http://schemas.openxmlformats.org/officeDocument/2006/relationships/hyperlink" Target="https://podminky.urs.cz/item/CS_URS_2024_02/783315101" TargetMode="External"/><Relationship Id="rId1" Type="http://schemas.openxmlformats.org/officeDocument/2006/relationships/hyperlink" Target="https://podminky.urs.cz/item/CS_URS_2024_02/139711111" TargetMode="External"/><Relationship Id="rId6" Type="http://schemas.openxmlformats.org/officeDocument/2006/relationships/hyperlink" Target="https://podminky.urs.cz/item/CS_URS_2024_02/919735112" TargetMode="External"/><Relationship Id="rId15" Type="http://schemas.openxmlformats.org/officeDocument/2006/relationships/hyperlink" Target="https://podminky.urs.cz/item/CS_URS_2024_02/346244811" TargetMode="External"/><Relationship Id="rId23" Type="http://schemas.openxmlformats.org/officeDocument/2006/relationships/hyperlink" Target="https://podminky.urs.cz/item/CS_URS_2024_02/612325223" TargetMode="External"/><Relationship Id="rId28" Type="http://schemas.openxmlformats.org/officeDocument/2006/relationships/hyperlink" Target="https://podminky.urs.cz/item/CS_URS_2024_02/612315212" TargetMode="External"/><Relationship Id="rId36" Type="http://schemas.openxmlformats.org/officeDocument/2006/relationships/hyperlink" Target="https://podminky.urs.cz/item/CS_URS_2024_02/953845113" TargetMode="External"/><Relationship Id="rId49" Type="http://schemas.openxmlformats.org/officeDocument/2006/relationships/hyperlink" Target="https://podminky.urs.cz/item/CS_URS_2024_02/977331111" TargetMode="External"/><Relationship Id="rId57" Type="http://schemas.openxmlformats.org/officeDocument/2006/relationships/hyperlink" Target="https://podminky.urs.cz/item/CS_URS_2024_02/711141559" TargetMode="External"/><Relationship Id="rId10" Type="http://schemas.openxmlformats.org/officeDocument/2006/relationships/hyperlink" Target="https://podminky.urs.cz/item/CS_URS_2024_02/113107322" TargetMode="External"/><Relationship Id="rId31" Type="http://schemas.openxmlformats.org/officeDocument/2006/relationships/hyperlink" Target="https://podminky.urs.cz/item/CS_URS_2024_02/642942111" TargetMode="External"/><Relationship Id="rId44" Type="http://schemas.openxmlformats.org/officeDocument/2006/relationships/hyperlink" Target="https://podminky.urs.cz/item/CS_URS_2024_02/971033471" TargetMode="External"/><Relationship Id="rId52" Type="http://schemas.openxmlformats.org/officeDocument/2006/relationships/hyperlink" Target="https://podminky.urs.cz/item/CS_URS_2024_02/997013501" TargetMode="External"/><Relationship Id="rId60" Type="http://schemas.openxmlformats.org/officeDocument/2006/relationships/hyperlink" Target="https://podminky.urs.cz/item/CS_URS_2024_02/711199095" TargetMode="External"/><Relationship Id="rId65" Type="http://schemas.openxmlformats.org/officeDocument/2006/relationships/hyperlink" Target="https://podminky.urs.cz/item/CS_URS_2024_02/998751121" TargetMode="External"/><Relationship Id="rId73" Type="http://schemas.openxmlformats.org/officeDocument/2006/relationships/hyperlink" Target="https://podminky.urs.cz/item/CS_URS_2024_02/998771121" TargetMode="External"/><Relationship Id="rId78" Type="http://schemas.openxmlformats.org/officeDocument/2006/relationships/hyperlink" Target="https://podminky.urs.cz/item/CS_URS_2024_02/619991011" TargetMode="External"/><Relationship Id="rId81" Type="http://schemas.openxmlformats.org/officeDocument/2006/relationships/hyperlink" Target="https://podminky.urs.cz/item/CS_URS_2024_02/784211101" TargetMode="External"/><Relationship Id="rId4" Type="http://schemas.openxmlformats.org/officeDocument/2006/relationships/hyperlink" Target="https://podminky.urs.cz/item/CS_URS_2024_02/171251201" TargetMode="External"/><Relationship Id="rId9" Type="http://schemas.openxmlformats.org/officeDocument/2006/relationships/hyperlink" Target="https://podminky.urs.cz/item/CS_URS_2024_02/113107122" TargetMode="External"/><Relationship Id="rId13" Type="http://schemas.openxmlformats.org/officeDocument/2006/relationships/hyperlink" Target="https://podminky.urs.cz/item/CS_URS_2024_02/342244201" TargetMode="External"/><Relationship Id="rId18" Type="http://schemas.openxmlformats.org/officeDocument/2006/relationships/hyperlink" Target="https://podminky.urs.cz/item/CS_URS_2024_02/564730001" TargetMode="External"/><Relationship Id="rId39" Type="http://schemas.openxmlformats.org/officeDocument/2006/relationships/hyperlink" Target="https://podminky.urs.cz/item/CS_URS_2024_02/968072456" TargetMode="External"/><Relationship Id="rId34" Type="http://schemas.openxmlformats.org/officeDocument/2006/relationships/hyperlink" Target="https://podminky.urs.cz/item/CS_URS_2024_02/952901111" TargetMode="External"/><Relationship Id="rId50" Type="http://schemas.openxmlformats.org/officeDocument/2006/relationships/hyperlink" Target="https://podminky.urs.cz/item/CS_URS_2024_02/997006012" TargetMode="External"/><Relationship Id="rId55" Type="http://schemas.openxmlformats.org/officeDocument/2006/relationships/hyperlink" Target="https://podminky.urs.cz/item/CS_URS_2024_02/998012021" TargetMode="External"/><Relationship Id="rId76" Type="http://schemas.openxmlformats.org/officeDocument/2006/relationships/hyperlink" Target="https://podminky.urs.cz/item/CS_URS_2024_02/783317101" TargetMode="External"/><Relationship Id="rId7" Type="http://schemas.openxmlformats.org/officeDocument/2006/relationships/hyperlink" Target="https://podminky.urs.cz/item/CS_URS_2024_02/113107142" TargetMode="External"/><Relationship Id="rId71" Type="http://schemas.openxmlformats.org/officeDocument/2006/relationships/hyperlink" Target="https://podminky.urs.cz/item/CS_URS_2024_02/771573932" TargetMode="External"/><Relationship Id="rId2" Type="http://schemas.openxmlformats.org/officeDocument/2006/relationships/hyperlink" Target="https://podminky.urs.cz/item/CS_URS_2024_02/162211201" TargetMode="External"/><Relationship Id="rId29" Type="http://schemas.openxmlformats.org/officeDocument/2006/relationships/hyperlink" Target="https://podminky.urs.cz/item/CS_URS_2024_02/622385102" TargetMode="External"/><Relationship Id="rId24" Type="http://schemas.openxmlformats.org/officeDocument/2006/relationships/hyperlink" Target="https://podminky.urs.cz/item/CS_URS_2024_02/612325225" TargetMode="External"/><Relationship Id="rId40" Type="http://schemas.openxmlformats.org/officeDocument/2006/relationships/hyperlink" Target="https://podminky.urs.cz/item/CS_URS_2024_02/967031142" TargetMode="External"/><Relationship Id="rId45" Type="http://schemas.openxmlformats.org/officeDocument/2006/relationships/hyperlink" Target="https://podminky.urs.cz/item/CS_URS_2024_02/978011121" TargetMode="External"/><Relationship Id="rId66" Type="http://schemas.openxmlformats.org/officeDocument/2006/relationships/hyperlink" Target="https://podminky.urs.cz/item/CS_URS_2024_02/998766311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dminky.urs.cz/item/CS_URS_2024_02/733141102" TargetMode="External"/><Relationship Id="rId21" Type="http://schemas.openxmlformats.org/officeDocument/2006/relationships/hyperlink" Target="https://podminky.urs.cz/item/CS_URS_2024_02/722170804" TargetMode="External"/><Relationship Id="rId42" Type="http://schemas.openxmlformats.org/officeDocument/2006/relationships/hyperlink" Target="https://podminky.urs.cz/item/CS_URS_2024_02/722232044" TargetMode="External"/><Relationship Id="rId63" Type="http://schemas.openxmlformats.org/officeDocument/2006/relationships/hyperlink" Target="https://podminky.urs.cz/item/CS_URS_2024_02/723231162" TargetMode="External"/><Relationship Id="rId84" Type="http://schemas.openxmlformats.org/officeDocument/2006/relationships/hyperlink" Target="https://podminky.urs.cz/item/CS_URS_2024_02/732331627" TargetMode="External"/><Relationship Id="rId138" Type="http://schemas.openxmlformats.org/officeDocument/2006/relationships/hyperlink" Target="https://podminky.urs.cz/item/CS_URS_2024_02/734291277" TargetMode="External"/><Relationship Id="rId159" Type="http://schemas.openxmlformats.org/officeDocument/2006/relationships/hyperlink" Target="https://podminky.urs.cz/item/CS_URS_2024_02/751511850" TargetMode="External"/><Relationship Id="rId170" Type="http://schemas.openxmlformats.org/officeDocument/2006/relationships/hyperlink" Target="https://podminky.urs.cz/item/CS_URS_2024_02/783614681" TargetMode="External"/><Relationship Id="rId107" Type="http://schemas.openxmlformats.org/officeDocument/2006/relationships/hyperlink" Target="https://podminky.urs.cz/item/CS_URS_2024_02/733111118" TargetMode="External"/><Relationship Id="rId11" Type="http://schemas.openxmlformats.org/officeDocument/2006/relationships/hyperlink" Target="https://podminky.urs.cz/item/CS_URS_2024_02/721173401" TargetMode="External"/><Relationship Id="rId32" Type="http://schemas.openxmlformats.org/officeDocument/2006/relationships/hyperlink" Target="https://podminky.urs.cz/item/CS_URS_2024_02/722190402" TargetMode="External"/><Relationship Id="rId53" Type="http://schemas.openxmlformats.org/officeDocument/2006/relationships/hyperlink" Target="https://podminky.urs.cz/item/CS_URS_2024_02/723190203" TargetMode="External"/><Relationship Id="rId74" Type="http://schemas.openxmlformats.org/officeDocument/2006/relationships/hyperlink" Target="https://podminky.urs.cz/item/CS_URS_2024_02/998725121" TargetMode="External"/><Relationship Id="rId128" Type="http://schemas.openxmlformats.org/officeDocument/2006/relationships/hyperlink" Target="https://podminky.urs.cz/item/CS_URS_2024_02/734242414" TargetMode="External"/><Relationship Id="rId149" Type="http://schemas.openxmlformats.org/officeDocument/2006/relationships/hyperlink" Target="https://podminky.urs.cz/item/CS_URS_2024_02/734424101" TargetMode="External"/><Relationship Id="rId5" Type="http://schemas.openxmlformats.org/officeDocument/2006/relationships/hyperlink" Target="https://podminky.urs.cz/item/CS_URS_2024_02/713463211" TargetMode="External"/><Relationship Id="rId95" Type="http://schemas.openxmlformats.org/officeDocument/2006/relationships/hyperlink" Target="https://podminky.urs.cz/item/CS_URS_2024_02/732422212" TargetMode="External"/><Relationship Id="rId160" Type="http://schemas.openxmlformats.org/officeDocument/2006/relationships/hyperlink" Target="https://podminky.urs.cz/item/CS_URS_2024_02/751511852" TargetMode="External"/><Relationship Id="rId22" Type="http://schemas.openxmlformats.org/officeDocument/2006/relationships/hyperlink" Target="https://podminky.urs.cz/item/CS_URS_2024_02/722174002" TargetMode="External"/><Relationship Id="rId43" Type="http://schemas.openxmlformats.org/officeDocument/2006/relationships/hyperlink" Target="https://podminky.urs.cz/item/CS_URS_2024_02/722232045" TargetMode="External"/><Relationship Id="rId64" Type="http://schemas.openxmlformats.org/officeDocument/2006/relationships/hyperlink" Target="https://podminky.urs.cz/item/CS_URS_2024_02/723231163" TargetMode="External"/><Relationship Id="rId118" Type="http://schemas.openxmlformats.org/officeDocument/2006/relationships/hyperlink" Target="https://podminky.urs.cz/item/CS_URS_2024_02/733190107" TargetMode="External"/><Relationship Id="rId139" Type="http://schemas.openxmlformats.org/officeDocument/2006/relationships/hyperlink" Target="https://podminky.urs.cz/item/CS_URS_2024_02/734292715" TargetMode="External"/><Relationship Id="rId85" Type="http://schemas.openxmlformats.org/officeDocument/2006/relationships/hyperlink" Target="https://podminky.urs.cz/item/CS_URS_2024_02/732331771" TargetMode="External"/><Relationship Id="rId150" Type="http://schemas.openxmlformats.org/officeDocument/2006/relationships/hyperlink" Target="https://podminky.urs.cz/item/CS_URS_2024_02/734494121" TargetMode="External"/><Relationship Id="rId171" Type="http://schemas.openxmlformats.org/officeDocument/2006/relationships/hyperlink" Target="https://podminky.urs.cz/item/CS_URS_2024_02/783617601" TargetMode="External"/><Relationship Id="rId12" Type="http://schemas.openxmlformats.org/officeDocument/2006/relationships/hyperlink" Target="https://podminky.urs.cz/item/CS_URS_2024_02/721174042" TargetMode="External"/><Relationship Id="rId33" Type="http://schemas.openxmlformats.org/officeDocument/2006/relationships/hyperlink" Target="https://podminky.urs.cz/item/CS_URS_2024_02/722220111" TargetMode="External"/><Relationship Id="rId108" Type="http://schemas.openxmlformats.org/officeDocument/2006/relationships/hyperlink" Target="https://podminky.urs.cz/item/CS_URS_2024_02/733113113" TargetMode="External"/><Relationship Id="rId129" Type="http://schemas.openxmlformats.org/officeDocument/2006/relationships/hyperlink" Target="https://podminky.urs.cz/item/CS_URS_2024_02/734242415" TargetMode="External"/><Relationship Id="rId54" Type="http://schemas.openxmlformats.org/officeDocument/2006/relationships/hyperlink" Target="https://podminky.urs.cz/item/CS_URS_2024_02/723190206" TargetMode="External"/><Relationship Id="rId75" Type="http://schemas.openxmlformats.org/officeDocument/2006/relationships/hyperlink" Target="https://podminky.urs.cz/item/CS_URS_2024_02/731202810" TargetMode="External"/><Relationship Id="rId96" Type="http://schemas.openxmlformats.org/officeDocument/2006/relationships/hyperlink" Target="https://podminky.urs.cz/item/CS_URS_2024_02/732422222" TargetMode="External"/><Relationship Id="rId140" Type="http://schemas.openxmlformats.org/officeDocument/2006/relationships/hyperlink" Target="https://podminky.urs.cz/item/CS_URS_2024_02/734292716" TargetMode="External"/><Relationship Id="rId161" Type="http://schemas.openxmlformats.org/officeDocument/2006/relationships/hyperlink" Target="https://podminky.urs.cz/item/CS_URS_2024_02/751537146" TargetMode="External"/><Relationship Id="rId6" Type="http://schemas.openxmlformats.org/officeDocument/2006/relationships/hyperlink" Target="https://podminky.urs.cz/item/CS_URS_2024_02/713463213" TargetMode="External"/><Relationship Id="rId23" Type="http://schemas.openxmlformats.org/officeDocument/2006/relationships/hyperlink" Target="https://podminky.urs.cz/item/CS_URS_2024_02/722174003" TargetMode="External"/><Relationship Id="rId28" Type="http://schemas.openxmlformats.org/officeDocument/2006/relationships/hyperlink" Target="https://podminky.urs.cz/item/CS_URS_2024_02/722182012" TargetMode="External"/><Relationship Id="rId49" Type="http://schemas.openxmlformats.org/officeDocument/2006/relationships/hyperlink" Target="https://podminky.urs.cz/item/CS_URS_2024_02/723111206" TargetMode="External"/><Relationship Id="rId114" Type="http://schemas.openxmlformats.org/officeDocument/2006/relationships/hyperlink" Target="https://podminky.urs.cz/item/CS_URS_2024_02/733121225" TargetMode="External"/><Relationship Id="rId119" Type="http://schemas.openxmlformats.org/officeDocument/2006/relationships/hyperlink" Target="https://podminky.urs.cz/item/CS_URS_2024_02/733190108" TargetMode="External"/><Relationship Id="rId44" Type="http://schemas.openxmlformats.org/officeDocument/2006/relationships/hyperlink" Target="https://podminky.urs.cz/item/CS_URS_2024_02/722232046" TargetMode="External"/><Relationship Id="rId60" Type="http://schemas.openxmlformats.org/officeDocument/2006/relationships/hyperlink" Target="https://podminky.urs.cz/item/CS_URS_2024_02/723219104" TargetMode="External"/><Relationship Id="rId65" Type="http://schemas.openxmlformats.org/officeDocument/2006/relationships/hyperlink" Target="https://podminky.urs.cz/item/CS_URS_2024_02/723231166" TargetMode="External"/><Relationship Id="rId81" Type="http://schemas.openxmlformats.org/officeDocument/2006/relationships/hyperlink" Target="https://podminky.urs.cz/item/CS_URS_2024_02/732320815" TargetMode="External"/><Relationship Id="rId86" Type="http://schemas.openxmlformats.org/officeDocument/2006/relationships/hyperlink" Target="https://podminky.urs.cz/item/CS_URS_2024_02/732331772" TargetMode="External"/><Relationship Id="rId130" Type="http://schemas.openxmlformats.org/officeDocument/2006/relationships/hyperlink" Target="https://podminky.urs.cz/item/CS_URS_2024_02/734242416" TargetMode="External"/><Relationship Id="rId135" Type="http://schemas.openxmlformats.org/officeDocument/2006/relationships/hyperlink" Target="https://podminky.urs.cz/item/CS_URS_2024_02/734291274" TargetMode="External"/><Relationship Id="rId151" Type="http://schemas.openxmlformats.org/officeDocument/2006/relationships/hyperlink" Target="https://podminky.urs.cz/item/CS_URS_2024_02/998734121" TargetMode="External"/><Relationship Id="rId156" Type="http://schemas.openxmlformats.org/officeDocument/2006/relationships/hyperlink" Target="https://podminky.urs.cz/item/CS_URS_2024_02/998735121" TargetMode="External"/><Relationship Id="rId177" Type="http://schemas.openxmlformats.org/officeDocument/2006/relationships/hyperlink" Target="https://podminky.urs.cz/item/CS_URS_2024_02/HZS4212" TargetMode="External"/><Relationship Id="rId172" Type="http://schemas.openxmlformats.org/officeDocument/2006/relationships/hyperlink" Target="https://podminky.urs.cz/item/CS_URS_2024_02/783617621" TargetMode="External"/><Relationship Id="rId13" Type="http://schemas.openxmlformats.org/officeDocument/2006/relationships/hyperlink" Target="https://podminky.urs.cz/item/CS_URS_2024_02/721174043" TargetMode="External"/><Relationship Id="rId18" Type="http://schemas.openxmlformats.org/officeDocument/2006/relationships/hyperlink" Target="https://podminky.urs.cz/item/CS_URS_2024_02/721910922" TargetMode="External"/><Relationship Id="rId39" Type="http://schemas.openxmlformats.org/officeDocument/2006/relationships/hyperlink" Target="https://podminky.urs.cz/item/CS_URS_2024_02/722224152" TargetMode="External"/><Relationship Id="rId109" Type="http://schemas.openxmlformats.org/officeDocument/2006/relationships/hyperlink" Target="https://podminky.urs.cz/item/CS_URS_2024_02/733113115" TargetMode="External"/><Relationship Id="rId34" Type="http://schemas.openxmlformats.org/officeDocument/2006/relationships/hyperlink" Target="https://podminky.urs.cz/item/CS_URS_2024_02/722220851" TargetMode="External"/><Relationship Id="rId50" Type="http://schemas.openxmlformats.org/officeDocument/2006/relationships/hyperlink" Target="https://podminky.urs.cz/item/CS_URS_2024_02/723120804" TargetMode="External"/><Relationship Id="rId55" Type="http://schemas.openxmlformats.org/officeDocument/2006/relationships/hyperlink" Target="https://podminky.urs.cz/item/CS_URS_2024_02/723190901" TargetMode="External"/><Relationship Id="rId76" Type="http://schemas.openxmlformats.org/officeDocument/2006/relationships/hyperlink" Target="https://podminky.urs.cz/item/CS_URS_2024_02/998731121" TargetMode="External"/><Relationship Id="rId97" Type="http://schemas.openxmlformats.org/officeDocument/2006/relationships/hyperlink" Target="https://podminky.urs.cz/item/CS_URS_2024_02/998732121" TargetMode="External"/><Relationship Id="rId104" Type="http://schemas.openxmlformats.org/officeDocument/2006/relationships/hyperlink" Target="https://podminky.urs.cz/item/CS_URS_2024_02/733111115" TargetMode="External"/><Relationship Id="rId120" Type="http://schemas.openxmlformats.org/officeDocument/2006/relationships/hyperlink" Target="https://podminky.urs.cz/item/CS_URS_2024_02/733190225" TargetMode="External"/><Relationship Id="rId125" Type="http://schemas.openxmlformats.org/officeDocument/2006/relationships/hyperlink" Target="https://podminky.urs.cz/item/CS_URS_2024_02/734211112" TargetMode="External"/><Relationship Id="rId141" Type="http://schemas.openxmlformats.org/officeDocument/2006/relationships/hyperlink" Target="https://podminky.urs.cz/item/CS_URS_2024_02/734292717" TargetMode="External"/><Relationship Id="rId146" Type="http://schemas.openxmlformats.org/officeDocument/2006/relationships/hyperlink" Target="https://podminky.urs.cz/item/CS_URS_2024_02/734411103" TargetMode="External"/><Relationship Id="rId167" Type="http://schemas.openxmlformats.org/officeDocument/2006/relationships/hyperlink" Target="https://podminky.urs.cz/item/CS_URS_2024_02/783601773" TargetMode="External"/><Relationship Id="rId7" Type="http://schemas.openxmlformats.org/officeDocument/2006/relationships/hyperlink" Target="https://podminky.urs.cz/item/CS_URS_2024_02/998713121" TargetMode="External"/><Relationship Id="rId71" Type="http://schemas.openxmlformats.org/officeDocument/2006/relationships/hyperlink" Target="https://podminky.urs.cz/item/CS_URS_2024_02/725510802" TargetMode="External"/><Relationship Id="rId92" Type="http://schemas.openxmlformats.org/officeDocument/2006/relationships/hyperlink" Target="https://podminky.urs.cz/item/CS_URS_2024_02/732421402" TargetMode="External"/><Relationship Id="rId162" Type="http://schemas.openxmlformats.org/officeDocument/2006/relationships/hyperlink" Target="https://podminky.urs.cz/item/CS_URS_2024_02/751572102" TargetMode="External"/><Relationship Id="rId2" Type="http://schemas.openxmlformats.org/officeDocument/2006/relationships/hyperlink" Target="https://podminky.urs.cz/item/CS_URS_2024_02/713311221" TargetMode="External"/><Relationship Id="rId29" Type="http://schemas.openxmlformats.org/officeDocument/2006/relationships/hyperlink" Target="https://podminky.urs.cz/item/CS_URS_2024_02/722182013" TargetMode="External"/><Relationship Id="rId24" Type="http://schemas.openxmlformats.org/officeDocument/2006/relationships/hyperlink" Target="https://podminky.urs.cz/item/CS_URS_2024_02/722174004" TargetMode="External"/><Relationship Id="rId40" Type="http://schemas.openxmlformats.org/officeDocument/2006/relationships/hyperlink" Target="https://podminky.urs.cz/item/CS_URS_2024_02/722231074" TargetMode="External"/><Relationship Id="rId45" Type="http://schemas.openxmlformats.org/officeDocument/2006/relationships/hyperlink" Target="https://podminky.urs.cz/item/CS_URS_2024_02/722290226" TargetMode="External"/><Relationship Id="rId66" Type="http://schemas.openxmlformats.org/officeDocument/2006/relationships/hyperlink" Target="https://podminky.urs.cz/item/CS_URS_2024_02/998723121" TargetMode="External"/><Relationship Id="rId87" Type="http://schemas.openxmlformats.org/officeDocument/2006/relationships/hyperlink" Target="https://podminky.urs.cz/item/CS_URS_2024_02/732331777" TargetMode="External"/><Relationship Id="rId110" Type="http://schemas.openxmlformats.org/officeDocument/2006/relationships/hyperlink" Target="https://podminky.urs.cz/item/CS_URS_2024_02/733113116" TargetMode="External"/><Relationship Id="rId115" Type="http://schemas.openxmlformats.org/officeDocument/2006/relationships/hyperlink" Target="https://podminky.urs.cz/item/CS_URS_2024_02/733123123" TargetMode="External"/><Relationship Id="rId131" Type="http://schemas.openxmlformats.org/officeDocument/2006/relationships/hyperlink" Target="https://podminky.urs.cz/item/CS_URS_2024_02/734242417" TargetMode="External"/><Relationship Id="rId136" Type="http://schemas.openxmlformats.org/officeDocument/2006/relationships/hyperlink" Target="https://podminky.urs.cz/item/CS_URS_2024_02/734291275" TargetMode="External"/><Relationship Id="rId157" Type="http://schemas.openxmlformats.org/officeDocument/2006/relationships/hyperlink" Target="https://podminky.urs.cz/item/CS_URS_2024_02/751510042" TargetMode="External"/><Relationship Id="rId178" Type="http://schemas.openxmlformats.org/officeDocument/2006/relationships/drawing" Target="../drawings/drawing3.xml"/><Relationship Id="rId61" Type="http://schemas.openxmlformats.org/officeDocument/2006/relationships/hyperlink" Target="https://podminky.urs.cz/item/CS_URS_2024_02/723221304" TargetMode="External"/><Relationship Id="rId82" Type="http://schemas.openxmlformats.org/officeDocument/2006/relationships/hyperlink" Target="https://podminky.urs.cz/item/CS_URS_2024_02/732331107" TargetMode="External"/><Relationship Id="rId152" Type="http://schemas.openxmlformats.org/officeDocument/2006/relationships/hyperlink" Target="https://podminky.urs.cz/item/CS_URS_2024_02/735111810" TargetMode="External"/><Relationship Id="rId173" Type="http://schemas.openxmlformats.org/officeDocument/2006/relationships/hyperlink" Target="https://podminky.urs.cz/item/CS_URS_2024_02/783617661" TargetMode="External"/><Relationship Id="rId19" Type="http://schemas.openxmlformats.org/officeDocument/2006/relationships/hyperlink" Target="https://podminky.urs.cz/item/CS_URS_2024_02/998721121" TargetMode="External"/><Relationship Id="rId14" Type="http://schemas.openxmlformats.org/officeDocument/2006/relationships/hyperlink" Target="https://podminky.urs.cz/item/CS_URS_2024_02/721194104" TargetMode="External"/><Relationship Id="rId30" Type="http://schemas.openxmlformats.org/officeDocument/2006/relationships/hyperlink" Target="https://podminky.urs.cz/item/CS_URS_2024_02/722182014" TargetMode="External"/><Relationship Id="rId35" Type="http://schemas.openxmlformats.org/officeDocument/2006/relationships/hyperlink" Target="https://podminky.urs.cz/item/CS_URS_2024_02/722220861" TargetMode="External"/><Relationship Id="rId56" Type="http://schemas.openxmlformats.org/officeDocument/2006/relationships/hyperlink" Target="https://podminky.urs.cz/item/CS_URS_2024_02/723190907" TargetMode="External"/><Relationship Id="rId77" Type="http://schemas.openxmlformats.org/officeDocument/2006/relationships/hyperlink" Target="https://podminky.urs.cz/item/CS_URS_2024_02/732111314" TargetMode="External"/><Relationship Id="rId100" Type="http://schemas.openxmlformats.org/officeDocument/2006/relationships/hyperlink" Target="https://podminky.urs.cz/item/CS_URS_2024_02/733110808" TargetMode="External"/><Relationship Id="rId105" Type="http://schemas.openxmlformats.org/officeDocument/2006/relationships/hyperlink" Target="https://podminky.urs.cz/item/CS_URS_2024_02/733111116" TargetMode="External"/><Relationship Id="rId126" Type="http://schemas.openxmlformats.org/officeDocument/2006/relationships/hyperlink" Target="https://podminky.urs.cz/item/CS_URS_2024_02/734211127" TargetMode="External"/><Relationship Id="rId147" Type="http://schemas.openxmlformats.org/officeDocument/2006/relationships/hyperlink" Target="https://podminky.urs.cz/item/CS_URS_2024_02/734411601" TargetMode="External"/><Relationship Id="rId168" Type="http://schemas.openxmlformats.org/officeDocument/2006/relationships/hyperlink" Target="https://podminky.urs.cz/item/CS_URS_2024_02/783614651" TargetMode="External"/><Relationship Id="rId8" Type="http://schemas.openxmlformats.org/officeDocument/2006/relationships/hyperlink" Target="https://podminky.urs.cz/item/CS_URS_2024_02/721110951" TargetMode="External"/><Relationship Id="rId51" Type="http://schemas.openxmlformats.org/officeDocument/2006/relationships/hyperlink" Target="https://podminky.urs.cz/item/CS_URS_2024_02/723120805" TargetMode="External"/><Relationship Id="rId72" Type="http://schemas.openxmlformats.org/officeDocument/2006/relationships/hyperlink" Target="https://podminky.urs.cz/item/CS_URS_2024_02/725515274" TargetMode="External"/><Relationship Id="rId93" Type="http://schemas.openxmlformats.org/officeDocument/2006/relationships/hyperlink" Target="https://podminky.urs.cz/item/CS_URS_2024_02/732421412" TargetMode="External"/><Relationship Id="rId98" Type="http://schemas.openxmlformats.org/officeDocument/2006/relationships/hyperlink" Target="https://podminky.urs.cz/item/CS_URS_2024_02/733110803" TargetMode="External"/><Relationship Id="rId121" Type="http://schemas.openxmlformats.org/officeDocument/2006/relationships/hyperlink" Target="https://podminky.urs.cz/item/CS_URS_2024_02/733191112" TargetMode="External"/><Relationship Id="rId142" Type="http://schemas.openxmlformats.org/officeDocument/2006/relationships/hyperlink" Target="https://podminky.urs.cz/item/CS_URS_2024_02/734292718" TargetMode="External"/><Relationship Id="rId163" Type="http://schemas.openxmlformats.org/officeDocument/2006/relationships/hyperlink" Target="https://podminky.urs.cz/item/CS_URS_2024_02/751572103" TargetMode="External"/><Relationship Id="rId3" Type="http://schemas.openxmlformats.org/officeDocument/2006/relationships/hyperlink" Target="https://podminky.urs.cz/item/CS_URS_2024_02/713410811" TargetMode="External"/><Relationship Id="rId25" Type="http://schemas.openxmlformats.org/officeDocument/2006/relationships/hyperlink" Target="https://podminky.urs.cz/item/CS_URS_2024_02/722174005" TargetMode="External"/><Relationship Id="rId46" Type="http://schemas.openxmlformats.org/officeDocument/2006/relationships/hyperlink" Target="https://podminky.urs.cz/item/CS_URS_2024_02/998722121" TargetMode="External"/><Relationship Id="rId67" Type="http://schemas.openxmlformats.org/officeDocument/2006/relationships/hyperlink" Target="https://podminky.urs.cz/item/CS_URS_2024_02/724234108" TargetMode="External"/><Relationship Id="rId116" Type="http://schemas.openxmlformats.org/officeDocument/2006/relationships/hyperlink" Target="https://podminky.urs.cz/item/CS_URS_2024_02/733123125" TargetMode="External"/><Relationship Id="rId137" Type="http://schemas.openxmlformats.org/officeDocument/2006/relationships/hyperlink" Target="https://podminky.urs.cz/item/CS_URS_2024_02/734291276" TargetMode="External"/><Relationship Id="rId158" Type="http://schemas.openxmlformats.org/officeDocument/2006/relationships/hyperlink" Target="https://podminky.urs.cz/item/CS_URS_2024_02/751510043" TargetMode="External"/><Relationship Id="rId20" Type="http://schemas.openxmlformats.org/officeDocument/2006/relationships/hyperlink" Target="https://podminky.urs.cz/item/CS_URS_2024_02/722170801" TargetMode="External"/><Relationship Id="rId41" Type="http://schemas.openxmlformats.org/officeDocument/2006/relationships/hyperlink" Target="https://podminky.urs.cz/item/CS_URS_2024_02/722231211" TargetMode="External"/><Relationship Id="rId62" Type="http://schemas.openxmlformats.org/officeDocument/2006/relationships/hyperlink" Target="https://podminky.urs.cz/item/CS_URS_2024_02/723230153" TargetMode="External"/><Relationship Id="rId83" Type="http://schemas.openxmlformats.org/officeDocument/2006/relationships/hyperlink" Target="https://podminky.urs.cz/item/CS_URS_2024_02/732331617" TargetMode="External"/><Relationship Id="rId88" Type="http://schemas.openxmlformats.org/officeDocument/2006/relationships/hyperlink" Target="https://podminky.urs.cz/item/CS_URS_2024_02/732420811" TargetMode="External"/><Relationship Id="rId111" Type="http://schemas.openxmlformats.org/officeDocument/2006/relationships/hyperlink" Target="https://podminky.urs.cz/item/CS_URS_2024_02/733113117" TargetMode="External"/><Relationship Id="rId132" Type="http://schemas.openxmlformats.org/officeDocument/2006/relationships/hyperlink" Target="https://podminky.urs.cz/item/CS_URS_2024_02/734251214" TargetMode="External"/><Relationship Id="rId153" Type="http://schemas.openxmlformats.org/officeDocument/2006/relationships/hyperlink" Target="https://podminky.urs.cz/item/CS_URS_2024_02/735117110" TargetMode="External"/><Relationship Id="rId174" Type="http://schemas.openxmlformats.org/officeDocument/2006/relationships/hyperlink" Target="https://podminky.urs.cz/item/CS_URS_2024_02/HZS2211" TargetMode="External"/><Relationship Id="rId15" Type="http://schemas.openxmlformats.org/officeDocument/2006/relationships/hyperlink" Target="https://podminky.urs.cz/item/CS_URS_2024_02/721211521" TargetMode="External"/><Relationship Id="rId36" Type="http://schemas.openxmlformats.org/officeDocument/2006/relationships/hyperlink" Target="https://podminky.urs.cz/item/CS_URS_2024_02/722220862" TargetMode="External"/><Relationship Id="rId57" Type="http://schemas.openxmlformats.org/officeDocument/2006/relationships/hyperlink" Target="https://podminky.urs.cz/item/CS_URS_2024_02/723190909" TargetMode="External"/><Relationship Id="rId106" Type="http://schemas.openxmlformats.org/officeDocument/2006/relationships/hyperlink" Target="https://podminky.urs.cz/item/CS_URS_2024_02/733111117" TargetMode="External"/><Relationship Id="rId127" Type="http://schemas.openxmlformats.org/officeDocument/2006/relationships/hyperlink" Target="https://podminky.urs.cz/item/CS_URS_2024_02/734221681" TargetMode="External"/><Relationship Id="rId10" Type="http://schemas.openxmlformats.org/officeDocument/2006/relationships/hyperlink" Target="https://podminky.urs.cz/item/CS_URS_2024_02/721110971" TargetMode="External"/><Relationship Id="rId31" Type="http://schemas.openxmlformats.org/officeDocument/2006/relationships/hyperlink" Target="https://podminky.urs.cz/item/CS_URS_2024_02/722190401" TargetMode="External"/><Relationship Id="rId52" Type="http://schemas.openxmlformats.org/officeDocument/2006/relationships/hyperlink" Target="https://podminky.urs.cz/item/CS_URS_2024_02/723120809" TargetMode="External"/><Relationship Id="rId73" Type="http://schemas.openxmlformats.org/officeDocument/2006/relationships/hyperlink" Target="https://podminky.urs.cz/item/CS_URS_2024_02/725811115" TargetMode="External"/><Relationship Id="rId78" Type="http://schemas.openxmlformats.org/officeDocument/2006/relationships/hyperlink" Target="https://podminky.urs.cz/item/CS_URS_2024_02/732111315" TargetMode="External"/><Relationship Id="rId94" Type="http://schemas.openxmlformats.org/officeDocument/2006/relationships/hyperlink" Target="https://podminky.urs.cz/item/CS_URS_2024_02/732421453" TargetMode="External"/><Relationship Id="rId99" Type="http://schemas.openxmlformats.org/officeDocument/2006/relationships/hyperlink" Target="https://podminky.urs.cz/item/CS_URS_2024_02/733110806" TargetMode="External"/><Relationship Id="rId101" Type="http://schemas.openxmlformats.org/officeDocument/2006/relationships/hyperlink" Target="https://podminky.urs.cz/item/CS_URS_2024_02/733110810" TargetMode="External"/><Relationship Id="rId122" Type="http://schemas.openxmlformats.org/officeDocument/2006/relationships/hyperlink" Target="https://podminky.urs.cz/item/CS_URS_2024_02/998733121" TargetMode="External"/><Relationship Id="rId143" Type="http://schemas.openxmlformats.org/officeDocument/2006/relationships/hyperlink" Target="https://podminky.urs.cz/item/CS_URS_2024_02/734295011" TargetMode="External"/><Relationship Id="rId148" Type="http://schemas.openxmlformats.org/officeDocument/2006/relationships/hyperlink" Target="https://podminky.urs.cz/item/CS_URS_2024_02/734421112" TargetMode="External"/><Relationship Id="rId164" Type="http://schemas.openxmlformats.org/officeDocument/2006/relationships/hyperlink" Target="https://podminky.urs.cz/item/CS_URS_2024_02/998751121" TargetMode="External"/><Relationship Id="rId169" Type="http://schemas.openxmlformats.org/officeDocument/2006/relationships/hyperlink" Target="https://podminky.urs.cz/item/CS_URS_2024_02/783614661" TargetMode="External"/><Relationship Id="rId4" Type="http://schemas.openxmlformats.org/officeDocument/2006/relationships/hyperlink" Target="https://podminky.urs.cz/item/CS_URS_2024_02/713410861" TargetMode="External"/><Relationship Id="rId9" Type="http://schemas.openxmlformats.org/officeDocument/2006/relationships/hyperlink" Target="https://podminky.urs.cz/item/CS_URS_2024_02/721110961" TargetMode="External"/><Relationship Id="rId26" Type="http://schemas.openxmlformats.org/officeDocument/2006/relationships/hyperlink" Target="https://podminky.urs.cz/item/CS_URS_2024_02/722181231" TargetMode="External"/><Relationship Id="rId47" Type="http://schemas.openxmlformats.org/officeDocument/2006/relationships/hyperlink" Target="https://podminky.urs.cz/item/CS_URS_2024_02/723111202" TargetMode="External"/><Relationship Id="rId68" Type="http://schemas.openxmlformats.org/officeDocument/2006/relationships/hyperlink" Target="https://podminky.urs.cz/item/CS_URS_2024_02/724242223" TargetMode="External"/><Relationship Id="rId89" Type="http://schemas.openxmlformats.org/officeDocument/2006/relationships/hyperlink" Target="https://podminky.urs.cz/item/CS_URS_2024_02/732420812" TargetMode="External"/><Relationship Id="rId112" Type="http://schemas.openxmlformats.org/officeDocument/2006/relationships/hyperlink" Target="https://podminky.urs.cz/item/CS_URS_2024_02/733113118" TargetMode="External"/><Relationship Id="rId133" Type="http://schemas.openxmlformats.org/officeDocument/2006/relationships/hyperlink" Target="https://podminky.urs.cz/item/CS_URS_2024_02/734261717" TargetMode="External"/><Relationship Id="rId154" Type="http://schemas.openxmlformats.org/officeDocument/2006/relationships/hyperlink" Target="https://podminky.urs.cz/item/CS_URS_2024_02/735118110" TargetMode="External"/><Relationship Id="rId175" Type="http://schemas.openxmlformats.org/officeDocument/2006/relationships/hyperlink" Target="https://podminky.urs.cz/item/CS_URS_2024_02/HZS2221" TargetMode="External"/><Relationship Id="rId16" Type="http://schemas.openxmlformats.org/officeDocument/2006/relationships/hyperlink" Target="https://podminky.urs.cz/item/CS_URS_2024_02/721229111" TargetMode="External"/><Relationship Id="rId37" Type="http://schemas.openxmlformats.org/officeDocument/2006/relationships/hyperlink" Target="https://podminky.urs.cz/item/CS_URS_2024_02/722220863" TargetMode="External"/><Relationship Id="rId58" Type="http://schemas.openxmlformats.org/officeDocument/2006/relationships/hyperlink" Target="https://podminky.urs.cz/item/CS_URS_2024_02/723190913" TargetMode="External"/><Relationship Id="rId79" Type="http://schemas.openxmlformats.org/officeDocument/2006/relationships/hyperlink" Target="https://podminky.urs.cz/item/CS_URS_2024_02/732111325" TargetMode="External"/><Relationship Id="rId102" Type="http://schemas.openxmlformats.org/officeDocument/2006/relationships/hyperlink" Target="https://podminky.urs.cz/item/CS_URS_2024_02/733111113" TargetMode="External"/><Relationship Id="rId123" Type="http://schemas.openxmlformats.org/officeDocument/2006/relationships/hyperlink" Target="https://podminky.urs.cz/item/CS_URS_2024_02/734193115" TargetMode="External"/><Relationship Id="rId144" Type="http://schemas.openxmlformats.org/officeDocument/2006/relationships/hyperlink" Target="https://podminky.urs.cz/item/CS_URS_2024_02/734295013" TargetMode="External"/><Relationship Id="rId90" Type="http://schemas.openxmlformats.org/officeDocument/2006/relationships/hyperlink" Target="https://podminky.urs.cz/item/CS_URS_2024_02/732420813" TargetMode="External"/><Relationship Id="rId165" Type="http://schemas.openxmlformats.org/officeDocument/2006/relationships/hyperlink" Target="https://podminky.urs.cz/item/CS_URS_2024_02/783601711" TargetMode="External"/><Relationship Id="rId27" Type="http://schemas.openxmlformats.org/officeDocument/2006/relationships/hyperlink" Target="https://podminky.urs.cz/item/CS_URS_2024_02/722181232" TargetMode="External"/><Relationship Id="rId48" Type="http://schemas.openxmlformats.org/officeDocument/2006/relationships/hyperlink" Target="https://podminky.urs.cz/item/CS_URS_2024_02/723111203" TargetMode="External"/><Relationship Id="rId69" Type="http://schemas.openxmlformats.org/officeDocument/2006/relationships/hyperlink" Target="https://podminky.urs.cz/item/CS_URS_2024_02/724311811" TargetMode="External"/><Relationship Id="rId113" Type="http://schemas.openxmlformats.org/officeDocument/2006/relationships/hyperlink" Target="https://podminky.urs.cz/item/CS_URS_2024_02/733121222" TargetMode="External"/><Relationship Id="rId134" Type="http://schemas.openxmlformats.org/officeDocument/2006/relationships/hyperlink" Target="https://podminky.urs.cz/item/CS_URS_2024_02/734291123" TargetMode="External"/><Relationship Id="rId80" Type="http://schemas.openxmlformats.org/officeDocument/2006/relationships/hyperlink" Target="https://podminky.urs.cz/item/CS_URS_2024_02/732199100" TargetMode="External"/><Relationship Id="rId155" Type="http://schemas.openxmlformats.org/officeDocument/2006/relationships/hyperlink" Target="https://podminky.urs.cz/item/CS_URS_2024_02/735119140" TargetMode="External"/><Relationship Id="rId176" Type="http://schemas.openxmlformats.org/officeDocument/2006/relationships/hyperlink" Target="https://podminky.urs.cz/item/CS_URS_2024_02/HZS2222" TargetMode="External"/><Relationship Id="rId17" Type="http://schemas.openxmlformats.org/officeDocument/2006/relationships/hyperlink" Target="https://podminky.urs.cz/item/CS_URS_2024_02/721290111" TargetMode="External"/><Relationship Id="rId38" Type="http://schemas.openxmlformats.org/officeDocument/2006/relationships/hyperlink" Target="https://podminky.urs.cz/item/CS_URS_2024_02/722224115" TargetMode="External"/><Relationship Id="rId59" Type="http://schemas.openxmlformats.org/officeDocument/2006/relationships/hyperlink" Target="https://podminky.urs.cz/item/CS_URS_2024_02/723190916" TargetMode="External"/><Relationship Id="rId103" Type="http://schemas.openxmlformats.org/officeDocument/2006/relationships/hyperlink" Target="https://podminky.urs.cz/item/CS_URS_2024_02/733111114" TargetMode="External"/><Relationship Id="rId124" Type="http://schemas.openxmlformats.org/officeDocument/2006/relationships/hyperlink" Target="https://podminky.urs.cz/item/CS_URS_2024_02/734193116" TargetMode="External"/><Relationship Id="rId70" Type="http://schemas.openxmlformats.org/officeDocument/2006/relationships/hyperlink" Target="https://podminky.urs.cz/item/CS_URS_2024_02/998724121" TargetMode="External"/><Relationship Id="rId91" Type="http://schemas.openxmlformats.org/officeDocument/2006/relationships/hyperlink" Target="https://podminky.urs.cz/item/CS_URS_2024_02/732420922" TargetMode="External"/><Relationship Id="rId145" Type="http://schemas.openxmlformats.org/officeDocument/2006/relationships/hyperlink" Target="https://podminky.urs.cz/item/CS_URS_2024_02/734295014" TargetMode="External"/><Relationship Id="rId166" Type="http://schemas.openxmlformats.org/officeDocument/2006/relationships/hyperlink" Target="https://podminky.urs.cz/item/CS_URS_2024_02/783601729" TargetMode="External"/><Relationship Id="rId1" Type="http://schemas.openxmlformats.org/officeDocument/2006/relationships/hyperlink" Target="https://podminky.urs.cz/item/CS_URS_2024_02/71330082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0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pans="1:74" s="1" customFormat="1" ht="36.950000000000003" customHeight="1">
      <c r="AR2" s="385"/>
      <c r="AS2" s="385"/>
      <c r="AT2" s="385"/>
      <c r="AU2" s="385"/>
      <c r="AV2" s="385"/>
      <c r="AW2" s="385"/>
      <c r="AX2" s="385"/>
      <c r="AY2" s="385"/>
      <c r="AZ2" s="385"/>
      <c r="BA2" s="385"/>
      <c r="BB2" s="385"/>
      <c r="BC2" s="385"/>
      <c r="BD2" s="385"/>
      <c r="BE2" s="385"/>
      <c r="BS2" s="20" t="s">
        <v>6</v>
      </c>
      <c r="BT2" s="20" t="s">
        <v>7</v>
      </c>
    </row>
    <row r="3" spans="1:74" s="1" customFormat="1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pans="1:74" s="1" customFormat="1" ht="24.95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pans="1:74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69" t="s">
        <v>14</v>
      </c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0"/>
      <c r="AJ5" s="370"/>
      <c r="AK5" s="370"/>
      <c r="AL5" s="370"/>
      <c r="AM5" s="370"/>
      <c r="AN5" s="370"/>
      <c r="AO5" s="370"/>
      <c r="AP5" s="25"/>
      <c r="AQ5" s="25"/>
      <c r="AR5" s="23"/>
      <c r="BE5" s="366" t="s">
        <v>15</v>
      </c>
      <c r="BS5" s="20" t="s">
        <v>6</v>
      </c>
    </row>
    <row r="6" spans="1:74" s="1" customFormat="1" ht="36.950000000000003" customHeight="1">
      <c r="B6" s="24"/>
      <c r="C6" s="25"/>
      <c r="D6" s="31" t="s">
        <v>16</v>
      </c>
      <c r="E6" s="25"/>
      <c r="F6" s="25"/>
      <c r="G6" s="25"/>
      <c r="H6" s="25"/>
      <c r="I6" s="25"/>
      <c r="J6" s="25"/>
      <c r="K6" s="371" t="s">
        <v>17</v>
      </c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370"/>
      <c r="AL6" s="370"/>
      <c r="AM6" s="370"/>
      <c r="AN6" s="370"/>
      <c r="AO6" s="370"/>
      <c r="AP6" s="25"/>
      <c r="AQ6" s="25"/>
      <c r="AR6" s="23"/>
      <c r="BE6" s="367"/>
      <c r="BS6" s="20" t="s">
        <v>6</v>
      </c>
    </row>
    <row r="7" spans="1:74" s="1" customFormat="1" ht="12" customHeight="1">
      <c r="B7" s="24"/>
      <c r="C7" s="25"/>
      <c r="D7" s="32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2" t="s">
        <v>20</v>
      </c>
      <c r="AL7" s="25"/>
      <c r="AM7" s="25"/>
      <c r="AN7" s="30" t="s">
        <v>19</v>
      </c>
      <c r="AO7" s="25"/>
      <c r="AP7" s="25"/>
      <c r="AQ7" s="25"/>
      <c r="AR7" s="23"/>
      <c r="BE7" s="367"/>
      <c r="BS7" s="20" t="s">
        <v>6</v>
      </c>
    </row>
    <row r="8" spans="1:74" s="1" customFormat="1" ht="12" customHeight="1">
      <c r="B8" s="24"/>
      <c r="C8" s="25"/>
      <c r="D8" s="32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2" t="s">
        <v>23</v>
      </c>
      <c r="AL8" s="25"/>
      <c r="AM8" s="25"/>
      <c r="AN8" s="33" t="s">
        <v>24</v>
      </c>
      <c r="AO8" s="25"/>
      <c r="AP8" s="25"/>
      <c r="AQ8" s="25"/>
      <c r="AR8" s="23"/>
      <c r="BE8" s="367"/>
      <c r="BS8" s="20" t="s">
        <v>6</v>
      </c>
    </row>
    <row r="9" spans="1:74" s="1" customFormat="1" ht="14.45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67"/>
      <c r="BS9" s="20" t="s">
        <v>6</v>
      </c>
    </row>
    <row r="10" spans="1:74" s="1" customFormat="1" ht="12" customHeight="1">
      <c r="B10" s="24"/>
      <c r="C10" s="25"/>
      <c r="D10" s="32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2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67"/>
      <c r="BS10" s="20" t="s">
        <v>6</v>
      </c>
    </row>
    <row r="11" spans="1:74" s="1" customFormat="1" ht="18.399999999999999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2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67"/>
      <c r="BS11" s="20" t="s">
        <v>6</v>
      </c>
    </row>
    <row r="12" spans="1:74" s="1" customFormat="1" ht="6.95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67"/>
      <c r="BS12" s="20" t="s">
        <v>6</v>
      </c>
    </row>
    <row r="13" spans="1:74" s="1" customFormat="1" ht="12" customHeight="1">
      <c r="B13" s="24"/>
      <c r="C13" s="25"/>
      <c r="D13" s="32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2" t="s">
        <v>26</v>
      </c>
      <c r="AL13" s="25"/>
      <c r="AM13" s="25"/>
      <c r="AN13" s="34" t="s">
        <v>30</v>
      </c>
      <c r="AO13" s="25"/>
      <c r="AP13" s="25"/>
      <c r="AQ13" s="25"/>
      <c r="AR13" s="23"/>
      <c r="BE13" s="367"/>
      <c r="BS13" s="20" t="s">
        <v>6</v>
      </c>
    </row>
    <row r="14" spans="1:74" ht="12.75">
      <c r="B14" s="24"/>
      <c r="C14" s="25"/>
      <c r="D14" s="25"/>
      <c r="E14" s="372" t="s">
        <v>30</v>
      </c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  <c r="AJ14" s="373"/>
      <c r="AK14" s="32" t="s">
        <v>28</v>
      </c>
      <c r="AL14" s="25"/>
      <c r="AM14" s="25"/>
      <c r="AN14" s="34" t="s">
        <v>30</v>
      </c>
      <c r="AO14" s="25"/>
      <c r="AP14" s="25"/>
      <c r="AQ14" s="25"/>
      <c r="AR14" s="23"/>
      <c r="BE14" s="367"/>
      <c r="BS14" s="20" t="s">
        <v>6</v>
      </c>
    </row>
    <row r="15" spans="1:74" s="1" customFormat="1" ht="6.95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67"/>
      <c r="BS15" s="20" t="s">
        <v>4</v>
      </c>
    </row>
    <row r="16" spans="1:74" s="1" customFormat="1" ht="12" customHeight="1">
      <c r="B16" s="24"/>
      <c r="C16" s="25"/>
      <c r="D16" s="32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2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67"/>
      <c r="BS16" s="20" t="s">
        <v>4</v>
      </c>
    </row>
    <row r="17" spans="1:71" s="1" customFormat="1" ht="18.399999999999999" customHeight="1">
      <c r="B17" s="24"/>
      <c r="C17" s="25"/>
      <c r="D17" s="25"/>
      <c r="E17" s="30" t="s">
        <v>32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2" t="s">
        <v>28</v>
      </c>
      <c r="AL17" s="25"/>
      <c r="AM17" s="25"/>
      <c r="AN17" s="30" t="s">
        <v>19</v>
      </c>
      <c r="AO17" s="25"/>
      <c r="AP17" s="25"/>
      <c r="AQ17" s="25"/>
      <c r="AR17" s="23"/>
      <c r="BE17" s="367"/>
      <c r="BS17" s="20" t="s">
        <v>33</v>
      </c>
    </row>
    <row r="18" spans="1:71" s="1" customFormat="1" ht="6.95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67"/>
      <c r="BS18" s="20" t="s">
        <v>6</v>
      </c>
    </row>
    <row r="19" spans="1:71" s="1" customFormat="1" ht="12" customHeight="1">
      <c r="B19" s="24"/>
      <c r="C19" s="25"/>
      <c r="D19" s="32" t="s">
        <v>34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2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67"/>
      <c r="BS19" s="20" t="s">
        <v>6</v>
      </c>
    </row>
    <row r="20" spans="1:71" s="1" customFormat="1" ht="18.399999999999999" customHeight="1">
      <c r="B20" s="24"/>
      <c r="C20" s="25"/>
      <c r="D20" s="25"/>
      <c r="E20" s="30" t="s">
        <v>35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2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67"/>
      <c r="BS20" s="20" t="s">
        <v>4</v>
      </c>
    </row>
    <row r="21" spans="1:71" s="1" customFormat="1" ht="6.95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67"/>
    </row>
    <row r="22" spans="1:71" s="1" customFormat="1" ht="12" customHeight="1">
      <c r="B22" s="24"/>
      <c r="C22" s="25"/>
      <c r="D22" s="32" t="s">
        <v>36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67"/>
    </row>
    <row r="23" spans="1:71" s="1" customFormat="1" ht="47.25" customHeight="1">
      <c r="B23" s="24"/>
      <c r="C23" s="25"/>
      <c r="D23" s="25"/>
      <c r="E23" s="374" t="s">
        <v>37</v>
      </c>
      <c r="F23" s="374"/>
      <c r="G23" s="374"/>
      <c r="H23" s="374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4"/>
      <c r="W23" s="374"/>
      <c r="X23" s="374"/>
      <c r="Y23" s="374"/>
      <c r="Z23" s="374"/>
      <c r="AA23" s="374"/>
      <c r="AB23" s="374"/>
      <c r="AC23" s="374"/>
      <c r="AD23" s="374"/>
      <c r="AE23" s="374"/>
      <c r="AF23" s="374"/>
      <c r="AG23" s="374"/>
      <c r="AH23" s="374"/>
      <c r="AI23" s="374"/>
      <c r="AJ23" s="374"/>
      <c r="AK23" s="374"/>
      <c r="AL23" s="374"/>
      <c r="AM23" s="374"/>
      <c r="AN23" s="374"/>
      <c r="AO23" s="25"/>
      <c r="AP23" s="25"/>
      <c r="AQ23" s="25"/>
      <c r="AR23" s="23"/>
      <c r="BE23" s="367"/>
    </row>
    <row r="24" spans="1:71" s="1" customFormat="1" ht="6.95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67"/>
    </row>
    <row r="25" spans="1:71" s="1" customFormat="1" ht="6.95" customHeight="1">
      <c r="B25" s="24"/>
      <c r="C25" s="2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5"/>
      <c r="AQ25" s="25"/>
      <c r="AR25" s="23"/>
      <c r="BE25" s="367"/>
    </row>
    <row r="26" spans="1:71" s="2" customFormat="1" ht="25.9" customHeight="1">
      <c r="A26" s="37"/>
      <c r="B26" s="38"/>
      <c r="C26" s="39"/>
      <c r="D26" s="40" t="s">
        <v>38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375">
        <f>ROUND(AG54,2)</f>
        <v>0</v>
      </c>
      <c r="AL26" s="376"/>
      <c r="AM26" s="376"/>
      <c r="AN26" s="376"/>
      <c r="AO26" s="376"/>
      <c r="AP26" s="39"/>
      <c r="AQ26" s="39"/>
      <c r="AR26" s="42"/>
      <c r="BE26" s="367"/>
    </row>
    <row r="27" spans="1:71" s="2" customFormat="1" ht="6.95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2"/>
      <c r="BE27" s="367"/>
    </row>
    <row r="28" spans="1:71" s="2" customFormat="1" ht="12.75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77" t="s">
        <v>39</v>
      </c>
      <c r="M28" s="377"/>
      <c r="N28" s="377"/>
      <c r="O28" s="377"/>
      <c r="P28" s="377"/>
      <c r="Q28" s="39"/>
      <c r="R28" s="39"/>
      <c r="S28" s="39"/>
      <c r="T28" s="39"/>
      <c r="U28" s="39"/>
      <c r="V28" s="39"/>
      <c r="W28" s="377" t="s">
        <v>40</v>
      </c>
      <c r="X28" s="377"/>
      <c r="Y28" s="377"/>
      <c r="Z28" s="377"/>
      <c r="AA28" s="377"/>
      <c r="AB28" s="377"/>
      <c r="AC28" s="377"/>
      <c r="AD28" s="377"/>
      <c r="AE28" s="377"/>
      <c r="AF28" s="39"/>
      <c r="AG28" s="39"/>
      <c r="AH28" s="39"/>
      <c r="AI28" s="39"/>
      <c r="AJ28" s="39"/>
      <c r="AK28" s="377" t="s">
        <v>41</v>
      </c>
      <c r="AL28" s="377"/>
      <c r="AM28" s="377"/>
      <c r="AN28" s="377"/>
      <c r="AO28" s="377"/>
      <c r="AP28" s="39"/>
      <c r="AQ28" s="39"/>
      <c r="AR28" s="42"/>
      <c r="BE28" s="367"/>
    </row>
    <row r="29" spans="1:71" s="3" customFormat="1" ht="14.45" customHeight="1">
      <c r="B29" s="43"/>
      <c r="C29" s="44"/>
      <c r="D29" s="32" t="s">
        <v>42</v>
      </c>
      <c r="E29" s="44"/>
      <c r="F29" s="32" t="s">
        <v>43</v>
      </c>
      <c r="G29" s="44"/>
      <c r="H29" s="44"/>
      <c r="I29" s="44"/>
      <c r="J29" s="44"/>
      <c r="K29" s="44"/>
      <c r="L29" s="380">
        <v>0.21</v>
      </c>
      <c r="M29" s="379"/>
      <c r="N29" s="379"/>
      <c r="O29" s="379"/>
      <c r="P29" s="379"/>
      <c r="Q29" s="44"/>
      <c r="R29" s="44"/>
      <c r="S29" s="44"/>
      <c r="T29" s="44"/>
      <c r="U29" s="44"/>
      <c r="V29" s="44"/>
      <c r="W29" s="378">
        <f>ROUND(AZ54, 2)</f>
        <v>0</v>
      </c>
      <c r="X29" s="379"/>
      <c r="Y29" s="379"/>
      <c r="Z29" s="379"/>
      <c r="AA29" s="379"/>
      <c r="AB29" s="379"/>
      <c r="AC29" s="379"/>
      <c r="AD29" s="379"/>
      <c r="AE29" s="379"/>
      <c r="AF29" s="44"/>
      <c r="AG29" s="44"/>
      <c r="AH29" s="44"/>
      <c r="AI29" s="44"/>
      <c r="AJ29" s="44"/>
      <c r="AK29" s="378">
        <f>ROUND(AV54, 2)</f>
        <v>0</v>
      </c>
      <c r="AL29" s="379"/>
      <c r="AM29" s="379"/>
      <c r="AN29" s="379"/>
      <c r="AO29" s="379"/>
      <c r="AP29" s="44"/>
      <c r="AQ29" s="44"/>
      <c r="AR29" s="45"/>
      <c r="BE29" s="368"/>
    </row>
    <row r="30" spans="1:71" s="3" customFormat="1" ht="14.45" customHeight="1">
      <c r="B30" s="43"/>
      <c r="C30" s="44"/>
      <c r="D30" s="44"/>
      <c r="E30" s="44"/>
      <c r="F30" s="32" t="s">
        <v>44</v>
      </c>
      <c r="G30" s="44"/>
      <c r="H30" s="44"/>
      <c r="I30" s="44"/>
      <c r="J30" s="44"/>
      <c r="K30" s="44"/>
      <c r="L30" s="380">
        <v>0.12</v>
      </c>
      <c r="M30" s="379"/>
      <c r="N30" s="379"/>
      <c r="O30" s="379"/>
      <c r="P30" s="379"/>
      <c r="Q30" s="44"/>
      <c r="R30" s="44"/>
      <c r="S30" s="44"/>
      <c r="T30" s="44"/>
      <c r="U30" s="44"/>
      <c r="V30" s="44"/>
      <c r="W30" s="378">
        <f>ROUND(BA54, 2)</f>
        <v>0</v>
      </c>
      <c r="X30" s="379"/>
      <c r="Y30" s="379"/>
      <c r="Z30" s="379"/>
      <c r="AA30" s="379"/>
      <c r="AB30" s="379"/>
      <c r="AC30" s="379"/>
      <c r="AD30" s="379"/>
      <c r="AE30" s="379"/>
      <c r="AF30" s="44"/>
      <c r="AG30" s="44"/>
      <c r="AH30" s="44"/>
      <c r="AI30" s="44"/>
      <c r="AJ30" s="44"/>
      <c r="AK30" s="378">
        <f>ROUND(AW54, 2)</f>
        <v>0</v>
      </c>
      <c r="AL30" s="379"/>
      <c r="AM30" s="379"/>
      <c r="AN30" s="379"/>
      <c r="AO30" s="379"/>
      <c r="AP30" s="44"/>
      <c r="AQ30" s="44"/>
      <c r="AR30" s="45"/>
      <c r="BE30" s="368"/>
    </row>
    <row r="31" spans="1:71" s="3" customFormat="1" ht="14.45" hidden="1" customHeight="1">
      <c r="B31" s="43"/>
      <c r="C31" s="44"/>
      <c r="D31" s="44"/>
      <c r="E31" s="44"/>
      <c r="F31" s="32" t="s">
        <v>45</v>
      </c>
      <c r="G31" s="44"/>
      <c r="H31" s="44"/>
      <c r="I31" s="44"/>
      <c r="J31" s="44"/>
      <c r="K31" s="44"/>
      <c r="L31" s="380">
        <v>0.21</v>
      </c>
      <c r="M31" s="379"/>
      <c r="N31" s="379"/>
      <c r="O31" s="379"/>
      <c r="P31" s="379"/>
      <c r="Q31" s="44"/>
      <c r="R31" s="44"/>
      <c r="S31" s="44"/>
      <c r="T31" s="44"/>
      <c r="U31" s="44"/>
      <c r="V31" s="44"/>
      <c r="W31" s="378">
        <f>ROUND(BB54, 2)</f>
        <v>0</v>
      </c>
      <c r="X31" s="379"/>
      <c r="Y31" s="379"/>
      <c r="Z31" s="379"/>
      <c r="AA31" s="379"/>
      <c r="AB31" s="379"/>
      <c r="AC31" s="379"/>
      <c r="AD31" s="379"/>
      <c r="AE31" s="379"/>
      <c r="AF31" s="44"/>
      <c r="AG31" s="44"/>
      <c r="AH31" s="44"/>
      <c r="AI31" s="44"/>
      <c r="AJ31" s="44"/>
      <c r="AK31" s="378">
        <v>0</v>
      </c>
      <c r="AL31" s="379"/>
      <c r="AM31" s="379"/>
      <c r="AN31" s="379"/>
      <c r="AO31" s="379"/>
      <c r="AP31" s="44"/>
      <c r="AQ31" s="44"/>
      <c r="AR31" s="45"/>
      <c r="BE31" s="368"/>
    </row>
    <row r="32" spans="1:71" s="3" customFormat="1" ht="14.45" hidden="1" customHeight="1">
      <c r="B32" s="43"/>
      <c r="C32" s="44"/>
      <c r="D32" s="44"/>
      <c r="E32" s="44"/>
      <c r="F32" s="32" t="s">
        <v>46</v>
      </c>
      <c r="G32" s="44"/>
      <c r="H32" s="44"/>
      <c r="I32" s="44"/>
      <c r="J32" s="44"/>
      <c r="K32" s="44"/>
      <c r="L32" s="380">
        <v>0.12</v>
      </c>
      <c r="M32" s="379"/>
      <c r="N32" s="379"/>
      <c r="O32" s="379"/>
      <c r="P32" s="379"/>
      <c r="Q32" s="44"/>
      <c r="R32" s="44"/>
      <c r="S32" s="44"/>
      <c r="T32" s="44"/>
      <c r="U32" s="44"/>
      <c r="V32" s="44"/>
      <c r="W32" s="378">
        <f>ROUND(BC54, 2)</f>
        <v>0</v>
      </c>
      <c r="X32" s="379"/>
      <c r="Y32" s="379"/>
      <c r="Z32" s="379"/>
      <c r="AA32" s="379"/>
      <c r="AB32" s="379"/>
      <c r="AC32" s="379"/>
      <c r="AD32" s="379"/>
      <c r="AE32" s="379"/>
      <c r="AF32" s="44"/>
      <c r="AG32" s="44"/>
      <c r="AH32" s="44"/>
      <c r="AI32" s="44"/>
      <c r="AJ32" s="44"/>
      <c r="AK32" s="378">
        <v>0</v>
      </c>
      <c r="AL32" s="379"/>
      <c r="AM32" s="379"/>
      <c r="AN32" s="379"/>
      <c r="AO32" s="379"/>
      <c r="AP32" s="44"/>
      <c r="AQ32" s="44"/>
      <c r="AR32" s="45"/>
      <c r="BE32" s="368"/>
    </row>
    <row r="33" spans="1:57" s="3" customFormat="1" ht="14.45" hidden="1" customHeight="1">
      <c r="B33" s="43"/>
      <c r="C33" s="44"/>
      <c r="D33" s="44"/>
      <c r="E33" s="44"/>
      <c r="F33" s="32" t="s">
        <v>47</v>
      </c>
      <c r="G33" s="44"/>
      <c r="H33" s="44"/>
      <c r="I33" s="44"/>
      <c r="J33" s="44"/>
      <c r="K33" s="44"/>
      <c r="L33" s="380">
        <v>0</v>
      </c>
      <c r="M33" s="379"/>
      <c r="N33" s="379"/>
      <c r="O33" s="379"/>
      <c r="P33" s="379"/>
      <c r="Q33" s="44"/>
      <c r="R33" s="44"/>
      <c r="S33" s="44"/>
      <c r="T33" s="44"/>
      <c r="U33" s="44"/>
      <c r="V33" s="44"/>
      <c r="W33" s="378">
        <f>ROUND(BD54, 2)</f>
        <v>0</v>
      </c>
      <c r="X33" s="379"/>
      <c r="Y33" s="379"/>
      <c r="Z33" s="379"/>
      <c r="AA33" s="379"/>
      <c r="AB33" s="379"/>
      <c r="AC33" s="379"/>
      <c r="AD33" s="379"/>
      <c r="AE33" s="379"/>
      <c r="AF33" s="44"/>
      <c r="AG33" s="44"/>
      <c r="AH33" s="44"/>
      <c r="AI33" s="44"/>
      <c r="AJ33" s="44"/>
      <c r="AK33" s="378">
        <v>0</v>
      </c>
      <c r="AL33" s="379"/>
      <c r="AM33" s="379"/>
      <c r="AN33" s="379"/>
      <c r="AO33" s="379"/>
      <c r="AP33" s="44"/>
      <c r="AQ33" s="44"/>
      <c r="AR33" s="45"/>
    </row>
    <row r="34" spans="1:57" s="2" customFormat="1" ht="6.95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2"/>
      <c r="BE34" s="37"/>
    </row>
    <row r="35" spans="1:57" s="2" customFormat="1" ht="25.9" customHeight="1">
      <c r="A35" s="37"/>
      <c r="B35" s="38"/>
      <c r="C35" s="46"/>
      <c r="D35" s="47" t="s">
        <v>48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49</v>
      </c>
      <c r="U35" s="48"/>
      <c r="V35" s="48"/>
      <c r="W35" s="48"/>
      <c r="X35" s="384" t="s">
        <v>50</v>
      </c>
      <c r="Y35" s="382"/>
      <c r="Z35" s="382"/>
      <c r="AA35" s="382"/>
      <c r="AB35" s="382"/>
      <c r="AC35" s="48"/>
      <c r="AD35" s="48"/>
      <c r="AE35" s="48"/>
      <c r="AF35" s="48"/>
      <c r="AG35" s="48"/>
      <c r="AH35" s="48"/>
      <c r="AI35" s="48"/>
      <c r="AJ35" s="48"/>
      <c r="AK35" s="381">
        <f>SUM(AK26:AK33)</f>
        <v>0</v>
      </c>
      <c r="AL35" s="382"/>
      <c r="AM35" s="382"/>
      <c r="AN35" s="382"/>
      <c r="AO35" s="383"/>
      <c r="AP35" s="46"/>
      <c r="AQ35" s="46"/>
      <c r="AR35" s="42"/>
      <c r="BE35" s="37"/>
    </row>
    <row r="36" spans="1:57" s="2" customFormat="1" ht="6.95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2"/>
      <c r="BE36" s="37"/>
    </row>
    <row r="37" spans="1:57" s="2" customFormat="1" ht="6.95" customHeight="1">
      <c r="A37" s="37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42"/>
      <c r="BE37" s="37"/>
    </row>
    <row r="41" spans="1:57" s="2" customFormat="1" ht="6.95" customHeight="1">
      <c r="A41" s="37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42"/>
      <c r="BE41" s="37"/>
    </row>
    <row r="42" spans="1:57" s="2" customFormat="1" ht="24.95" customHeight="1">
      <c r="A42" s="37"/>
      <c r="B42" s="38"/>
      <c r="C42" s="26" t="s">
        <v>51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2"/>
      <c r="BE42" s="37"/>
    </row>
    <row r="43" spans="1:57" s="2" customFormat="1" ht="6.95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2"/>
      <c r="BE43" s="37"/>
    </row>
    <row r="44" spans="1:57" s="4" customFormat="1" ht="12" customHeight="1">
      <c r="B44" s="54"/>
      <c r="C44" s="32" t="s">
        <v>13</v>
      </c>
      <c r="D44" s="55"/>
      <c r="E44" s="55"/>
      <c r="F44" s="55"/>
      <c r="G44" s="55"/>
      <c r="H44" s="55"/>
      <c r="I44" s="55"/>
      <c r="J44" s="55"/>
      <c r="K44" s="55"/>
      <c r="L44" s="55" t="str">
        <f>K5</f>
        <v>2024_11</v>
      </c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6"/>
    </row>
    <row r="45" spans="1:57" s="5" customFormat="1" ht="36.950000000000003" customHeight="1">
      <c r="B45" s="57"/>
      <c r="C45" s="58" t="s">
        <v>16</v>
      </c>
      <c r="D45" s="59"/>
      <c r="E45" s="59"/>
      <c r="F45" s="59"/>
      <c r="G45" s="59"/>
      <c r="H45" s="59"/>
      <c r="I45" s="59"/>
      <c r="J45" s="59"/>
      <c r="K45" s="59"/>
      <c r="L45" s="346" t="str">
        <f>K6</f>
        <v>Oprava plynové kotelny ZŠ Havlíčkova 71, Jihlava</v>
      </c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7"/>
      <c r="X45" s="347"/>
      <c r="Y45" s="347"/>
      <c r="Z45" s="347"/>
      <c r="AA45" s="347"/>
      <c r="AB45" s="347"/>
      <c r="AC45" s="347"/>
      <c r="AD45" s="347"/>
      <c r="AE45" s="347"/>
      <c r="AF45" s="347"/>
      <c r="AG45" s="347"/>
      <c r="AH45" s="347"/>
      <c r="AI45" s="347"/>
      <c r="AJ45" s="347"/>
      <c r="AK45" s="347"/>
      <c r="AL45" s="347"/>
      <c r="AM45" s="347"/>
      <c r="AN45" s="347"/>
      <c r="AO45" s="347"/>
      <c r="AP45" s="59"/>
      <c r="AQ45" s="59"/>
      <c r="AR45" s="60"/>
    </row>
    <row r="46" spans="1:57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2"/>
      <c r="BE46" s="37"/>
    </row>
    <row r="47" spans="1:57" s="2" customFormat="1" ht="12" customHeight="1">
      <c r="A47" s="37"/>
      <c r="B47" s="38"/>
      <c r="C47" s="32" t="s">
        <v>21</v>
      </c>
      <c r="D47" s="39"/>
      <c r="E47" s="39"/>
      <c r="F47" s="39"/>
      <c r="G47" s="39"/>
      <c r="H47" s="39"/>
      <c r="I47" s="39"/>
      <c r="J47" s="39"/>
      <c r="K47" s="39"/>
      <c r="L47" s="61" t="str">
        <f>IF(K8="","",K8)</f>
        <v>Jihlava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2" t="s">
        <v>23</v>
      </c>
      <c r="AJ47" s="39"/>
      <c r="AK47" s="39"/>
      <c r="AL47" s="39"/>
      <c r="AM47" s="348" t="str">
        <f>IF(AN8= "","",AN8)</f>
        <v>10. 11. 2024</v>
      </c>
      <c r="AN47" s="348"/>
      <c r="AO47" s="39"/>
      <c r="AP47" s="39"/>
      <c r="AQ47" s="39"/>
      <c r="AR47" s="42"/>
      <c r="BE47" s="37"/>
    </row>
    <row r="48" spans="1:57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2"/>
      <c r="BE48" s="37"/>
    </row>
    <row r="49" spans="1:91" s="2" customFormat="1" ht="15.2" customHeight="1">
      <c r="A49" s="37"/>
      <c r="B49" s="38"/>
      <c r="C49" s="32" t="s">
        <v>25</v>
      </c>
      <c r="D49" s="39"/>
      <c r="E49" s="39"/>
      <c r="F49" s="39"/>
      <c r="G49" s="39"/>
      <c r="H49" s="39"/>
      <c r="I49" s="39"/>
      <c r="J49" s="39"/>
      <c r="K49" s="39"/>
      <c r="L49" s="55" t="str">
        <f>IF(E11= "","",E11)</f>
        <v>Statutární město Jihlava, Masarykovo náměstí 97/1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2" t="s">
        <v>31</v>
      </c>
      <c r="AJ49" s="39"/>
      <c r="AK49" s="39"/>
      <c r="AL49" s="39"/>
      <c r="AM49" s="349" t="str">
        <f>IF(E17="","",E17)</f>
        <v>Ing.Lubomír Jonáš</v>
      </c>
      <c r="AN49" s="350"/>
      <c r="AO49" s="350"/>
      <c r="AP49" s="350"/>
      <c r="AQ49" s="39"/>
      <c r="AR49" s="42"/>
      <c r="AS49" s="351" t="s">
        <v>52</v>
      </c>
      <c r="AT49" s="352"/>
      <c r="AU49" s="63"/>
      <c r="AV49" s="63"/>
      <c r="AW49" s="63"/>
      <c r="AX49" s="63"/>
      <c r="AY49" s="63"/>
      <c r="AZ49" s="63"/>
      <c r="BA49" s="63"/>
      <c r="BB49" s="63"/>
      <c r="BC49" s="63"/>
      <c r="BD49" s="64"/>
      <c r="BE49" s="37"/>
    </row>
    <row r="50" spans="1:91" s="2" customFormat="1" ht="15.2" customHeight="1">
      <c r="A50" s="37"/>
      <c r="B50" s="38"/>
      <c r="C50" s="32" t="s">
        <v>29</v>
      </c>
      <c r="D50" s="39"/>
      <c r="E50" s="39"/>
      <c r="F50" s="39"/>
      <c r="G50" s="39"/>
      <c r="H50" s="39"/>
      <c r="I50" s="39"/>
      <c r="J50" s="39"/>
      <c r="K50" s="39"/>
      <c r="L50" s="55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2" t="s">
        <v>34</v>
      </c>
      <c r="AJ50" s="39"/>
      <c r="AK50" s="39"/>
      <c r="AL50" s="39"/>
      <c r="AM50" s="349" t="str">
        <f>IF(E20="","",E20)</f>
        <v>Fr.Neuwirth</v>
      </c>
      <c r="AN50" s="350"/>
      <c r="AO50" s="350"/>
      <c r="AP50" s="350"/>
      <c r="AQ50" s="39"/>
      <c r="AR50" s="42"/>
      <c r="AS50" s="353"/>
      <c r="AT50" s="354"/>
      <c r="AU50" s="65"/>
      <c r="AV50" s="65"/>
      <c r="AW50" s="65"/>
      <c r="AX50" s="65"/>
      <c r="AY50" s="65"/>
      <c r="AZ50" s="65"/>
      <c r="BA50" s="65"/>
      <c r="BB50" s="65"/>
      <c r="BC50" s="65"/>
      <c r="BD50" s="66"/>
      <c r="BE50" s="37"/>
    </row>
    <row r="51" spans="1:91" s="2" customFormat="1" ht="10.9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2"/>
      <c r="AS51" s="355"/>
      <c r="AT51" s="356"/>
      <c r="AU51" s="67"/>
      <c r="AV51" s="67"/>
      <c r="AW51" s="67"/>
      <c r="AX51" s="67"/>
      <c r="AY51" s="67"/>
      <c r="AZ51" s="67"/>
      <c r="BA51" s="67"/>
      <c r="BB51" s="67"/>
      <c r="BC51" s="67"/>
      <c r="BD51" s="68"/>
      <c r="BE51" s="37"/>
    </row>
    <row r="52" spans="1:91" s="2" customFormat="1" ht="29.25" customHeight="1">
      <c r="A52" s="37"/>
      <c r="B52" s="38"/>
      <c r="C52" s="357" t="s">
        <v>53</v>
      </c>
      <c r="D52" s="358"/>
      <c r="E52" s="358"/>
      <c r="F52" s="358"/>
      <c r="G52" s="358"/>
      <c r="H52" s="69"/>
      <c r="I52" s="360" t="s">
        <v>54</v>
      </c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9" t="s">
        <v>55</v>
      </c>
      <c r="AH52" s="358"/>
      <c r="AI52" s="358"/>
      <c r="AJ52" s="358"/>
      <c r="AK52" s="358"/>
      <c r="AL52" s="358"/>
      <c r="AM52" s="358"/>
      <c r="AN52" s="360" t="s">
        <v>56</v>
      </c>
      <c r="AO52" s="358"/>
      <c r="AP52" s="358"/>
      <c r="AQ52" s="70" t="s">
        <v>57</v>
      </c>
      <c r="AR52" s="42"/>
      <c r="AS52" s="71" t="s">
        <v>58</v>
      </c>
      <c r="AT52" s="72" t="s">
        <v>59</v>
      </c>
      <c r="AU52" s="72" t="s">
        <v>60</v>
      </c>
      <c r="AV52" s="72" t="s">
        <v>61</v>
      </c>
      <c r="AW52" s="72" t="s">
        <v>62</v>
      </c>
      <c r="AX52" s="72" t="s">
        <v>63</v>
      </c>
      <c r="AY52" s="72" t="s">
        <v>64</v>
      </c>
      <c r="AZ52" s="72" t="s">
        <v>65</v>
      </c>
      <c r="BA52" s="72" t="s">
        <v>66</v>
      </c>
      <c r="BB52" s="72" t="s">
        <v>67</v>
      </c>
      <c r="BC52" s="72" t="s">
        <v>68</v>
      </c>
      <c r="BD52" s="73" t="s">
        <v>69</v>
      </c>
      <c r="BE52" s="37"/>
    </row>
    <row r="53" spans="1:91" s="2" customFormat="1" ht="10.9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2"/>
      <c r="AS53" s="74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6"/>
      <c r="BE53" s="37"/>
    </row>
    <row r="54" spans="1:91" s="6" customFormat="1" ht="32.450000000000003" customHeight="1">
      <c r="B54" s="77"/>
      <c r="C54" s="78" t="s">
        <v>70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364">
        <f>ROUND(SUM(AG55:AG58),2)</f>
        <v>0</v>
      </c>
      <c r="AH54" s="364"/>
      <c r="AI54" s="364"/>
      <c r="AJ54" s="364"/>
      <c r="AK54" s="364"/>
      <c r="AL54" s="364"/>
      <c r="AM54" s="364"/>
      <c r="AN54" s="365">
        <f>SUM(AG54,AT54)</f>
        <v>0</v>
      </c>
      <c r="AO54" s="365"/>
      <c r="AP54" s="365"/>
      <c r="AQ54" s="81" t="s">
        <v>19</v>
      </c>
      <c r="AR54" s="82"/>
      <c r="AS54" s="83">
        <f>ROUND(SUM(AS55:AS58),2)</f>
        <v>0</v>
      </c>
      <c r="AT54" s="84">
        <f>ROUND(SUM(AV54:AW54),2)</f>
        <v>0</v>
      </c>
      <c r="AU54" s="85">
        <f>ROUND(SUM(AU55:AU58),5)</f>
        <v>0</v>
      </c>
      <c r="AV54" s="84">
        <f>ROUND(AZ54*L29,2)</f>
        <v>0</v>
      </c>
      <c r="AW54" s="84">
        <f>ROUND(BA54*L30,2)</f>
        <v>0</v>
      </c>
      <c r="AX54" s="84">
        <f>ROUND(BB54*L29,2)</f>
        <v>0</v>
      </c>
      <c r="AY54" s="84">
        <f>ROUND(BC54*L30,2)</f>
        <v>0</v>
      </c>
      <c r="AZ54" s="84">
        <f>ROUND(SUM(AZ55:AZ58),2)</f>
        <v>0</v>
      </c>
      <c r="BA54" s="84">
        <f>ROUND(SUM(BA55:BA58),2)</f>
        <v>0</v>
      </c>
      <c r="BB54" s="84">
        <f>ROUND(SUM(BB55:BB58),2)</f>
        <v>0</v>
      </c>
      <c r="BC54" s="84">
        <f>ROUND(SUM(BC55:BC58),2)</f>
        <v>0</v>
      </c>
      <c r="BD54" s="86">
        <f>ROUND(SUM(BD55:BD58),2)</f>
        <v>0</v>
      </c>
      <c r="BS54" s="87" t="s">
        <v>71</v>
      </c>
      <c r="BT54" s="87" t="s">
        <v>72</v>
      </c>
      <c r="BU54" s="88" t="s">
        <v>73</v>
      </c>
      <c r="BV54" s="87" t="s">
        <v>74</v>
      </c>
      <c r="BW54" s="87" t="s">
        <v>5</v>
      </c>
      <c r="BX54" s="87" t="s">
        <v>75</v>
      </c>
      <c r="CL54" s="87" t="s">
        <v>19</v>
      </c>
    </row>
    <row r="55" spans="1:91" s="7" customFormat="1" ht="16.5" customHeight="1">
      <c r="A55" s="89" t="s">
        <v>76</v>
      </c>
      <c r="B55" s="90"/>
      <c r="C55" s="91"/>
      <c r="D55" s="361" t="s">
        <v>77</v>
      </c>
      <c r="E55" s="361"/>
      <c r="F55" s="361"/>
      <c r="G55" s="361"/>
      <c r="H55" s="361"/>
      <c r="I55" s="92"/>
      <c r="J55" s="361" t="s">
        <v>78</v>
      </c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361"/>
      <c r="Z55" s="361"/>
      <c r="AA55" s="361"/>
      <c r="AB55" s="361"/>
      <c r="AC55" s="361"/>
      <c r="AD55" s="361"/>
      <c r="AE55" s="361"/>
      <c r="AF55" s="361"/>
      <c r="AG55" s="362">
        <f>'01 - stavební část'!J30</f>
        <v>0</v>
      </c>
      <c r="AH55" s="363"/>
      <c r="AI55" s="363"/>
      <c r="AJ55" s="363"/>
      <c r="AK55" s="363"/>
      <c r="AL55" s="363"/>
      <c r="AM55" s="363"/>
      <c r="AN55" s="362">
        <f>SUM(AG55,AT55)</f>
        <v>0</v>
      </c>
      <c r="AO55" s="363"/>
      <c r="AP55" s="363"/>
      <c r="AQ55" s="93" t="s">
        <v>79</v>
      </c>
      <c r="AR55" s="94"/>
      <c r="AS55" s="95">
        <v>0</v>
      </c>
      <c r="AT55" s="96">
        <f>ROUND(SUM(AV55:AW55),2)</f>
        <v>0</v>
      </c>
      <c r="AU55" s="97">
        <f>'01 - stavební část'!P105</f>
        <v>0</v>
      </c>
      <c r="AV55" s="96">
        <f>'01 - stavební část'!J33</f>
        <v>0</v>
      </c>
      <c r="AW55" s="96">
        <f>'01 - stavební část'!J34</f>
        <v>0</v>
      </c>
      <c r="AX55" s="96">
        <f>'01 - stavební část'!J35</f>
        <v>0</v>
      </c>
      <c r="AY55" s="96">
        <f>'01 - stavební část'!J36</f>
        <v>0</v>
      </c>
      <c r="AZ55" s="96">
        <f>'01 - stavební část'!F33</f>
        <v>0</v>
      </c>
      <c r="BA55" s="96">
        <f>'01 - stavební část'!F34</f>
        <v>0</v>
      </c>
      <c r="BB55" s="96">
        <f>'01 - stavební část'!F35</f>
        <v>0</v>
      </c>
      <c r="BC55" s="96">
        <f>'01 - stavební část'!F36</f>
        <v>0</v>
      </c>
      <c r="BD55" s="98">
        <f>'01 - stavební část'!F37</f>
        <v>0</v>
      </c>
      <c r="BT55" s="99" t="s">
        <v>80</v>
      </c>
      <c r="BV55" s="99" t="s">
        <v>74</v>
      </c>
      <c r="BW55" s="99" t="s">
        <v>81</v>
      </c>
      <c r="BX55" s="99" t="s">
        <v>5</v>
      </c>
      <c r="CL55" s="99" t="s">
        <v>19</v>
      </c>
      <c r="CM55" s="99" t="s">
        <v>82</v>
      </c>
    </row>
    <row r="56" spans="1:91" s="7" customFormat="1" ht="24.75" customHeight="1">
      <c r="A56" s="89" t="s">
        <v>76</v>
      </c>
      <c r="B56" s="90"/>
      <c r="C56" s="91"/>
      <c r="D56" s="361" t="s">
        <v>83</v>
      </c>
      <c r="E56" s="361"/>
      <c r="F56" s="361"/>
      <c r="G56" s="361"/>
      <c r="H56" s="361"/>
      <c r="I56" s="92"/>
      <c r="J56" s="361" t="s">
        <v>84</v>
      </c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62">
        <f>'02 - ZTI, kotelna a stroj...'!J30</f>
        <v>0</v>
      </c>
      <c r="AH56" s="363"/>
      <c r="AI56" s="363"/>
      <c r="AJ56" s="363"/>
      <c r="AK56" s="363"/>
      <c r="AL56" s="363"/>
      <c r="AM56" s="363"/>
      <c r="AN56" s="362">
        <f>SUM(AG56,AT56)</f>
        <v>0</v>
      </c>
      <c r="AO56" s="363"/>
      <c r="AP56" s="363"/>
      <c r="AQ56" s="93" t="s">
        <v>79</v>
      </c>
      <c r="AR56" s="94"/>
      <c r="AS56" s="95">
        <v>0</v>
      </c>
      <c r="AT56" s="96">
        <f>ROUND(SUM(AV56:AW56),2)</f>
        <v>0</v>
      </c>
      <c r="AU56" s="97">
        <f>'02 - ZTI, kotelna a stroj...'!P94</f>
        <v>0</v>
      </c>
      <c r="AV56" s="96">
        <f>'02 - ZTI, kotelna a stroj...'!J33</f>
        <v>0</v>
      </c>
      <c r="AW56" s="96">
        <f>'02 - ZTI, kotelna a stroj...'!J34</f>
        <v>0</v>
      </c>
      <c r="AX56" s="96">
        <f>'02 - ZTI, kotelna a stroj...'!J35</f>
        <v>0</v>
      </c>
      <c r="AY56" s="96">
        <f>'02 - ZTI, kotelna a stroj...'!J36</f>
        <v>0</v>
      </c>
      <c r="AZ56" s="96">
        <f>'02 - ZTI, kotelna a stroj...'!F33</f>
        <v>0</v>
      </c>
      <c r="BA56" s="96">
        <f>'02 - ZTI, kotelna a stroj...'!F34</f>
        <v>0</v>
      </c>
      <c r="BB56" s="96">
        <f>'02 - ZTI, kotelna a stroj...'!F35</f>
        <v>0</v>
      </c>
      <c r="BC56" s="96">
        <f>'02 - ZTI, kotelna a stroj...'!F36</f>
        <v>0</v>
      </c>
      <c r="BD56" s="98">
        <f>'02 - ZTI, kotelna a stroj...'!F37</f>
        <v>0</v>
      </c>
      <c r="BT56" s="99" t="s">
        <v>80</v>
      </c>
      <c r="BV56" s="99" t="s">
        <v>74</v>
      </c>
      <c r="BW56" s="99" t="s">
        <v>85</v>
      </c>
      <c r="BX56" s="99" t="s">
        <v>5</v>
      </c>
      <c r="CL56" s="99" t="s">
        <v>19</v>
      </c>
      <c r="CM56" s="99" t="s">
        <v>82</v>
      </c>
    </row>
    <row r="57" spans="1:91" s="7" customFormat="1" ht="24.75" customHeight="1">
      <c r="A57" s="89" t="s">
        <v>76</v>
      </c>
      <c r="B57" s="90"/>
      <c r="C57" s="91"/>
      <c r="D57" s="361" t="s">
        <v>86</v>
      </c>
      <c r="E57" s="361"/>
      <c r="F57" s="361"/>
      <c r="G57" s="361"/>
      <c r="H57" s="361"/>
      <c r="I57" s="92"/>
      <c r="J57" s="361" t="s">
        <v>87</v>
      </c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2">
        <f>'03 - silnoproudá elektrot...'!J30</f>
        <v>0</v>
      </c>
      <c r="AH57" s="363"/>
      <c r="AI57" s="363"/>
      <c r="AJ57" s="363"/>
      <c r="AK57" s="363"/>
      <c r="AL57" s="363"/>
      <c r="AM57" s="363"/>
      <c r="AN57" s="362">
        <f>SUM(AG57,AT57)</f>
        <v>0</v>
      </c>
      <c r="AO57" s="363"/>
      <c r="AP57" s="363"/>
      <c r="AQ57" s="93" t="s">
        <v>79</v>
      </c>
      <c r="AR57" s="94"/>
      <c r="AS57" s="95">
        <v>0</v>
      </c>
      <c r="AT57" s="96">
        <f>ROUND(SUM(AV57:AW57),2)</f>
        <v>0</v>
      </c>
      <c r="AU57" s="97">
        <f>'03 - silnoproudá elektrot...'!P106</f>
        <v>0</v>
      </c>
      <c r="AV57" s="96">
        <f>'03 - silnoproudá elektrot...'!J33</f>
        <v>0</v>
      </c>
      <c r="AW57" s="96">
        <f>'03 - silnoproudá elektrot...'!J34</f>
        <v>0</v>
      </c>
      <c r="AX57" s="96">
        <f>'03 - silnoproudá elektrot...'!J35</f>
        <v>0</v>
      </c>
      <c r="AY57" s="96">
        <f>'03 - silnoproudá elektrot...'!J36</f>
        <v>0</v>
      </c>
      <c r="AZ57" s="96">
        <f>'03 - silnoproudá elektrot...'!F33</f>
        <v>0</v>
      </c>
      <c r="BA57" s="96">
        <f>'03 - silnoproudá elektrot...'!F34</f>
        <v>0</v>
      </c>
      <c r="BB57" s="96">
        <f>'03 - silnoproudá elektrot...'!F35</f>
        <v>0</v>
      </c>
      <c r="BC57" s="96">
        <f>'03 - silnoproudá elektrot...'!F36</f>
        <v>0</v>
      </c>
      <c r="BD57" s="98">
        <f>'03 - silnoproudá elektrot...'!F37</f>
        <v>0</v>
      </c>
      <c r="BT57" s="99" t="s">
        <v>80</v>
      </c>
      <c r="BV57" s="99" t="s">
        <v>74</v>
      </c>
      <c r="BW57" s="99" t="s">
        <v>88</v>
      </c>
      <c r="BX57" s="99" t="s">
        <v>5</v>
      </c>
      <c r="CL57" s="99" t="s">
        <v>19</v>
      </c>
      <c r="CM57" s="99" t="s">
        <v>82</v>
      </c>
    </row>
    <row r="58" spans="1:91" s="7" customFormat="1" ht="16.5" customHeight="1">
      <c r="A58" s="89" t="s">
        <v>76</v>
      </c>
      <c r="B58" s="90"/>
      <c r="C58" s="91"/>
      <c r="D58" s="361" t="s">
        <v>89</v>
      </c>
      <c r="E58" s="361"/>
      <c r="F58" s="361"/>
      <c r="G58" s="361"/>
      <c r="H58" s="361"/>
      <c r="I58" s="92"/>
      <c r="J58" s="361" t="s">
        <v>90</v>
      </c>
      <c r="K58" s="361"/>
      <c r="L58" s="361"/>
      <c r="M58" s="361"/>
      <c r="N58" s="361"/>
      <c r="O58" s="361"/>
      <c r="P58" s="361"/>
      <c r="Q58" s="361"/>
      <c r="R58" s="361"/>
      <c r="S58" s="361"/>
      <c r="T58" s="361"/>
      <c r="U58" s="361"/>
      <c r="V58" s="361"/>
      <c r="W58" s="361"/>
      <c r="X58" s="361"/>
      <c r="Y58" s="361"/>
      <c r="Z58" s="361"/>
      <c r="AA58" s="361"/>
      <c r="AB58" s="361"/>
      <c r="AC58" s="361"/>
      <c r="AD58" s="361"/>
      <c r="AE58" s="361"/>
      <c r="AF58" s="361"/>
      <c r="AG58" s="362">
        <f>'VON - Vedlejší a ostatní ...'!J30</f>
        <v>0</v>
      </c>
      <c r="AH58" s="363"/>
      <c r="AI58" s="363"/>
      <c r="AJ58" s="363"/>
      <c r="AK58" s="363"/>
      <c r="AL58" s="363"/>
      <c r="AM58" s="363"/>
      <c r="AN58" s="362">
        <f>SUM(AG58,AT58)</f>
        <v>0</v>
      </c>
      <c r="AO58" s="363"/>
      <c r="AP58" s="363"/>
      <c r="AQ58" s="93" t="s">
        <v>79</v>
      </c>
      <c r="AR58" s="94"/>
      <c r="AS58" s="100">
        <v>0</v>
      </c>
      <c r="AT58" s="101">
        <f>ROUND(SUM(AV58:AW58),2)</f>
        <v>0</v>
      </c>
      <c r="AU58" s="102">
        <f>'VON - Vedlejší a ostatní ...'!P80</f>
        <v>0</v>
      </c>
      <c r="AV58" s="101">
        <f>'VON - Vedlejší a ostatní ...'!J33</f>
        <v>0</v>
      </c>
      <c r="AW58" s="101">
        <f>'VON - Vedlejší a ostatní ...'!J34</f>
        <v>0</v>
      </c>
      <c r="AX58" s="101">
        <f>'VON - Vedlejší a ostatní ...'!J35</f>
        <v>0</v>
      </c>
      <c r="AY58" s="101">
        <f>'VON - Vedlejší a ostatní ...'!J36</f>
        <v>0</v>
      </c>
      <c r="AZ58" s="101">
        <f>'VON - Vedlejší a ostatní ...'!F33</f>
        <v>0</v>
      </c>
      <c r="BA58" s="101">
        <f>'VON - Vedlejší a ostatní ...'!F34</f>
        <v>0</v>
      </c>
      <c r="BB58" s="101">
        <f>'VON - Vedlejší a ostatní ...'!F35</f>
        <v>0</v>
      </c>
      <c r="BC58" s="101">
        <f>'VON - Vedlejší a ostatní ...'!F36</f>
        <v>0</v>
      </c>
      <c r="BD58" s="103">
        <f>'VON - Vedlejší a ostatní ...'!F37</f>
        <v>0</v>
      </c>
      <c r="BT58" s="99" t="s">
        <v>80</v>
      </c>
      <c r="BV58" s="99" t="s">
        <v>74</v>
      </c>
      <c r="BW58" s="99" t="s">
        <v>91</v>
      </c>
      <c r="BX58" s="99" t="s">
        <v>5</v>
      </c>
      <c r="CL58" s="99" t="s">
        <v>19</v>
      </c>
      <c r="CM58" s="99" t="s">
        <v>82</v>
      </c>
    </row>
    <row r="59" spans="1:91" s="2" customFormat="1" ht="30" customHeight="1">
      <c r="A59" s="37"/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42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</row>
    <row r="60" spans="1:91" s="2" customFormat="1" ht="6.95" customHeight="1">
      <c r="A60" s="37"/>
      <c r="B60" s="50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42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</row>
  </sheetData>
  <sheetProtection algorithmName="SHA-512" hashValue="OS+doBtafvIyP0XQdnIQnz2F8ZOJUBlx3Pa9sBvIQa3q4Xfy4so5gLBdVkT6a+DPQ+oWm43GSadqLEBgdw+Wfw==" saltValue="42nf6US3FJj1e7Ajif45IQLIhQthUeDfWqzBf8qSg8hg39RPUma18NbGxFA/6qx/amEBvQKBCvwQeHgPXaH7lQ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58:AP58"/>
    <mergeCell ref="AG58:AM58"/>
    <mergeCell ref="D58:H58"/>
    <mergeCell ref="J58:AF58"/>
    <mergeCell ref="AG54:AM54"/>
    <mergeCell ref="AN54:AP54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L45:AO45"/>
    <mergeCell ref="AM47:AN47"/>
    <mergeCell ref="AM49:AP49"/>
    <mergeCell ref="AS49:AT51"/>
    <mergeCell ref="AM50:AP50"/>
  </mergeCells>
  <hyperlinks>
    <hyperlink ref="A55" location="'01 - stavební část'!C2" display="/"/>
    <hyperlink ref="A56" location="'02 - ZTI, kotelna a stroj...'!C2" display="/"/>
    <hyperlink ref="A57" location="'03 - silnoproudá elektrot...'!C2" display="/"/>
    <hyperlink ref="A58" location="'VON - Vedlejší a ostatní 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9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AT2" s="20" t="s">
        <v>81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82</v>
      </c>
    </row>
    <row r="4" spans="1:46" s="1" customFormat="1" ht="24.95" customHeight="1">
      <c r="B4" s="23"/>
      <c r="D4" s="106" t="s">
        <v>92</v>
      </c>
      <c r="L4" s="23"/>
      <c r="M4" s="107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08" t="s">
        <v>16</v>
      </c>
      <c r="L6" s="23"/>
    </row>
    <row r="7" spans="1:46" s="1" customFormat="1" ht="16.5" customHeight="1">
      <c r="B7" s="23"/>
      <c r="E7" s="386" t="str">
        <f>'Rekapitulace stavby'!K6</f>
        <v>Oprava plynové kotelny ZŠ Havlíčkova 71, Jihlava</v>
      </c>
      <c r="F7" s="387"/>
      <c r="G7" s="387"/>
      <c r="H7" s="387"/>
      <c r="L7" s="23"/>
    </row>
    <row r="8" spans="1:46" s="2" customFormat="1" ht="12" customHeight="1">
      <c r="A8" s="37"/>
      <c r="B8" s="42"/>
      <c r="C8" s="37"/>
      <c r="D8" s="108" t="s">
        <v>93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88" t="s">
        <v>94</v>
      </c>
      <c r="F9" s="389"/>
      <c r="G9" s="389"/>
      <c r="H9" s="389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1.25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21</v>
      </c>
      <c r="E12" s="37"/>
      <c r="F12" s="110" t="s">
        <v>22</v>
      </c>
      <c r="G12" s="37"/>
      <c r="H12" s="37"/>
      <c r="I12" s="108" t="s">
        <v>23</v>
      </c>
      <c r="J12" s="111" t="str">
        <f>'Rekapitulace stavby'!AN8</f>
        <v>10. 11. 2024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25</v>
      </c>
      <c r="E14" s="37"/>
      <c r="F14" s="37"/>
      <c r="G14" s="37"/>
      <c r="H14" s="37"/>
      <c r="I14" s="108" t="s">
        <v>26</v>
      </c>
      <c r="J14" s="110" t="s">
        <v>19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27</v>
      </c>
      <c r="F15" s="37"/>
      <c r="G15" s="37"/>
      <c r="H15" s="37"/>
      <c r="I15" s="108" t="s">
        <v>28</v>
      </c>
      <c r="J15" s="110" t="s">
        <v>19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29</v>
      </c>
      <c r="E17" s="37"/>
      <c r="F17" s="37"/>
      <c r="G17" s="37"/>
      <c r="H17" s="37"/>
      <c r="I17" s="108" t="s">
        <v>26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90" t="str">
        <f>'Rekapitulace stavby'!E14</f>
        <v>Vyplň údaj</v>
      </c>
      <c r="F18" s="391"/>
      <c r="G18" s="391"/>
      <c r="H18" s="391"/>
      <c r="I18" s="108" t="s">
        <v>28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31</v>
      </c>
      <c r="E20" s="37"/>
      <c r="F20" s="37"/>
      <c r="G20" s="37"/>
      <c r="H20" s="37"/>
      <c r="I20" s="108" t="s">
        <v>26</v>
      </c>
      <c r="J20" s="110" t="s">
        <v>19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32</v>
      </c>
      <c r="F21" s="37"/>
      <c r="G21" s="37"/>
      <c r="H21" s="37"/>
      <c r="I21" s="108" t="s">
        <v>28</v>
      </c>
      <c r="J21" s="110" t="s">
        <v>19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34</v>
      </c>
      <c r="E23" s="37"/>
      <c r="F23" s="37"/>
      <c r="G23" s="37"/>
      <c r="H23" s="37"/>
      <c r="I23" s="108" t="s">
        <v>26</v>
      </c>
      <c r="J23" s="110" t="s">
        <v>19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35</v>
      </c>
      <c r="F24" s="37"/>
      <c r="G24" s="37"/>
      <c r="H24" s="37"/>
      <c r="I24" s="108" t="s">
        <v>28</v>
      </c>
      <c r="J24" s="110" t="s">
        <v>19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36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16.5" customHeight="1">
      <c r="A27" s="112"/>
      <c r="B27" s="113"/>
      <c r="C27" s="112"/>
      <c r="D27" s="112"/>
      <c r="E27" s="392" t="s">
        <v>19</v>
      </c>
      <c r="F27" s="392"/>
      <c r="G27" s="392"/>
      <c r="H27" s="392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38</v>
      </c>
      <c r="E30" s="37"/>
      <c r="F30" s="37"/>
      <c r="G30" s="37"/>
      <c r="H30" s="37"/>
      <c r="I30" s="37"/>
      <c r="J30" s="117">
        <f>ROUND(J105,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40</v>
      </c>
      <c r="G32" s="37"/>
      <c r="H32" s="37"/>
      <c r="I32" s="118" t="s">
        <v>39</v>
      </c>
      <c r="J32" s="118" t="s">
        <v>41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42</v>
      </c>
      <c r="E33" s="108" t="s">
        <v>43</v>
      </c>
      <c r="F33" s="120">
        <f>ROUND((SUM(BE105:BE489)),  2)</f>
        <v>0</v>
      </c>
      <c r="G33" s="37"/>
      <c r="H33" s="37"/>
      <c r="I33" s="121">
        <v>0.21</v>
      </c>
      <c r="J33" s="120">
        <f>ROUND(((SUM(BE105:BE489))*I33),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44</v>
      </c>
      <c r="F34" s="120">
        <f>ROUND((SUM(BF105:BF489)),  2)</f>
        <v>0</v>
      </c>
      <c r="G34" s="37"/>
      <c r="H34" s="37"/>
      <c r="I34" s="121">
        <v>0.12</v>
      </c>
      <c r="J34" s="120">
        <f>ROUND(((SUM(BF105:BF489))*I34),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45</v>
      </c>
      <c r="F35" s="120">
        <f>ROUND((SUM(BG105:BG489)),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46</v>
      </c>
      <c r="F36" s="120">
        <f>ROUND((SUM(BH105:BH489)),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47</v>
      </c>
      <c r="F37" s="120">
        <f>ROUND((SUM(BI105:BI489)),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48</v>
      </c>
      <c r="E39" s="124"/>
      <c r="F39" s="124"/>
      <c r="G39" s="125" t="s">
        <v>49</v>
      </c>
      <c r="H39" s="126" t="s">
        <v>50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6" t="s">
        <v>95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393" t="str">
        <f>E7</f>
        <v>Oprava plynové kotelny ZŠ Havlíčkova 71, Jihlava</v>
      </c>
      <c r="F48" s="394"/>
      <c r="G48" s="394"/>
      <c r="H48" s="394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93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46" t="str">
        <f>E9</f>
        <v>01 - stavební část</v>
      </c>
      <c r="F50" s="395"/>
      <c r="G50" s="395"/>
      <c r="H50" s="395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21</v>
      </c>
      <c r="D52" s="39"/>
      <c r="E52" s="39"/>
      <c r="F52" s="30" t="str">
        <f>F12</f>
        <v>Jihlava</v>
      </c>
      <c r="G52" s="39"/>
      <c r="H52" s="39"/>
      <c r="I52" s="32" t="s">
        <v>23</v>
      </c>
      <c r="J52" s="62" t="str">
        <f>IF(J12="","",J12)</f>
        <v>10. 11. 2024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5.2" customHeight="1">
      <c r="A54" s="37"/>
      <c r="B54" s="38"/>
      <c r="C54" s="32" t="s">
        <v>25</v>
      </c>
      <c r="D54" s="39"/>
      <c r="E54" s="39"/>
      <c r="F54" s="30" t="str">
        <f>E15</f>
        <v>Statutární město Jihlava, Masarykovo náměstí 97/1</v>
      </c>
      <c r="G54" s="39"/>
      <c r="H54" s="39"/>
      <c r="I54" s="32" t="s">
        <v>31</v>
      </c>
      <c r="J54" s="35" t="str">
        <f>E21</f>
        <v>Ing.Lubomír Jonáš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2" t="s">
        <v>29</v>
      </c>
      <c r="D55" s="39"/>
      <c r="E55" s="39"/>
      <c r="F55" s="30" t="str">
        <f>IF(E18="","",E18)</f>
        <v>Vyplň údaj</v>
      </c>
      <c r="G55" s="39"/>
      <c r="H55" s="39"/>
      <c r="I55" s="32" t="s">
        <v>34</v>
      </c>
      <c r="J55" s="35" t="str">
        <f>E24</f>
        <v>Fr.Neuwirth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96</v>
      </c>
      <c r="D57" s="134"/>
      <c r="E57" s="134"/>
      <c r="F57" s="134"/>
      <c r="G57" s="134"/>
      <c r="H57" s="134"/>
      <c r="I57" s="134"/>
      <c r="J57" s="135" t="s">
        <v>97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70</v>
      </c>
      <c r="D59" s="39"/>
      <c r="E59" s="39"/>
      <c r="F59" s="39"/>
      <c r="G59" s="39"/>
      <c r="H59" s="39"/>
      <c r="I59" s="39"/>
      <c r="J59" s="80">
        <f>J105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98</v>
      </c>
    </row>
    <row r="60" spans="1:47" s="9" customFormat="1" ht="24.95" customHeight="1">
      <c r="B60" s="137"/>
      <c r="C60" s="138"/>
      <c r="D60" s="139" t="s">
        <v>99</v>
      </c>
      <c r="E60" s="140"/>
      <c r="F60" s="140"/>
      <c r="G60" s="140"/>
      <c r="H60" s="140"/>
      <c r="I60" s="140"/>
      <c r="J60" s="141">
        <f>J106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100</v>
      </c>
      <c r="E61" s="146"/>
      <c r="F61" s="146"/>
      <c r="G61" s="146"/>
      <c r="H61" s="146"/>
      <c r="I61" s="146"/>
      <c r="J61" s="147">
        <f>J107</f>
        <v>0</v>
      </c>
      <c r="K61" s="144"/>
      <c r="L61" s="148"/>
    </row>
    <row r="62" spans="1:47" s="10" customFormat="1" ht="14.85" customHeight="1">
      <c r="B62" s="143"/>
      <c r="C62" s="144"/>
      <c r="D62" s="145" t="s">
        <v>101</v>
      </c>
      <c r="E62" s="146"/>
      <c r="F62" s="146"/>
      <c r="G62" s="146"/>
      <c r="H62" s="146"/>
      <c r="I62" s="146"/>
      <c r="J62" s="147">
        <f>J121</f>
        <v>0</v>
      </c>
      <c r="K62" s="144"/>
      <c r="L62" s="148"/>
    </row>
    <row r="63" spans="1:47" s="10" customFormat="1" ht="19.899999999999999" customHeight="1">
      <c r="B63" s="143"/>
      <c r="C63" s="144"/>
      <c r="D63" s="145" t="s">
        <v>102</v>
      </c>
      <c r="E63" s="146"/>
      <c r="F63" s="146"/>
      <c r="G63" s="146"/>
      <c r="H63" s="146"/>
      <c r="I63" s="146"/>
      <c r="J63" s="147">
        <f>J146</f>
        <v>0</v>
      </c>
      <c r="K63" s="144"/>
      <c r="L63" s="148"/>
    </row>
    <row r="64" spans="1:47" s="10" customFormat="1" ht="19.899999999999999" customHeight="1">
      <c r="B64" s="143"/>
      <c r="C64" s="144"/>
      <c r="D64" s="145" t="s">
        <v>103</v>
      </c>
      <c r="E64" s="146"/>
      <c r="F64" s="146"/>
      <c r="G64" s="146"/>
      <c r="H64" s="146"/>
      <c r="I64" s="146"/>
      <c r="J64" s="147">
        <f>J167</f>
        <v>0</v>
      </c>
      <c r="K64" s="144"/>
      <c r="L64" s="148"/>
    </row>
    <row r="65" spans="2:12" s="10" customFormat="1" ht="19.899999999999999" customHeight="1">
      <c r="B65" s="143"/>
      <c r="C65" s="144"/>
      <c r="D65" s="145" t="s">
        <v>104</v>
      </c>
      <c r="E65" s="146"/>
      <c r="F65" s="146"/>
      <c r="G65" s="146"/>
      <c r="H65" s="146"/>
      <c r="I65" s="146"/>
      <c r="J65" s="147">
        <f>J173</f>
        <v>0</v>
      </c>
      <c r="K65" s="144"/>
      <c r="L65" s="148"/>
    </row>
    <row r="66" spans="2:12" s="10" customFormat="1" ht="19.899999999999999" customHeight="1">
      <c r="B66" s="143"/>
      <c r="C66" s="144"/>
      <c r="D66" s="145" t="s">
        <v>105</v>
      </c>
      <c r="E66" s="146"/>
      <c r="F66" s="146"/>
      <c r="G66" s="146"/>
      <c r="H66" s="146"/>
      <c r="I66" s="146"/>
      <c r="J66" s="147">
        <f>J194</f>
        <v>0</v>
      </c>
      <c r="K66" s="144"/>
      <c r="L66" s="148"/>
    </row>
    <row r="67" spans="2:12" s="10" customFormat="1" ht="14.85" customHeight="1">
      <c r="B67" s="143"/>
      <c r="C67" s="144"/>
      <c r="D67" s="145" t="s">
        <v>106</v>
      </c>
      <c r="E67" s="146"/>
      <c r="F67" s="146"/>
      <c r="G67" s="146"/>
      <c r="H67" s="146"/>
      <c r="I67" s="146"/>
      <c r="J67" s="147">
        <f>J195</f>
        <v>0</v>
      </c>
      <c r="K67" s="144"/>
      <c r="L67" s="148"/>
    </row>
    <row r="68" spans="2:12" s="10" customFormat="1" ht="14.85" customHeight="1">
      <c r="B68" s="143"/>
      <c r="C68" s="144"/>
      <c r="D68" s="145" t="s">
        <v>107</v>
      </c>
      <c r="E68" s="146"/>
      <c r="F68" s="146"/>
      <c r="G68" s="146"/>
      <c r="H68" s="146"/>
      <c r="I68" s="146"/>
      <c r="J68" s="147">
        <f>J223</f>
        <v>0</v>
      </c>
      <c r="K68" s="144"/>
      <c r="L68" s="148"/>
    </row>
    <row r="69" spans="2:12" s="10" customFormat="1" ht="14.85" customHeight="1">
      <c r="B69" s="143"/>
      <c r="C69" s="144"/>
      <c r="D69" s="145" t="s">
        <v>108</v>
      </c>
      <c r="E69" s="146"/>
      <c r="F69" s="146"/>
      <c r="G69" s="146"/>
      <c r="H69" s="146"/>
      <c r="I69" s="146"/>
      <c r="J69" s="147">
        <f>J241</f>
        <v>0</v>
      </c>
      <c r="K69" s="144"/>
      <c r="L69" s="148"/>
    </row>
    <row r="70" spans="2:12" s="10" customFormat="1" ht="14.85" customHeight="1">
      <c r="B70" s="143"/>
      <c r="C70" s="144"/>
      <c r="D70" s="145" t="s">
        <v>109</v>
      </c>
      <c r="E70" s="146"/>
      <c r="F70" s="146"/>
      <c r="G70" s="146"/>
      <c r="H70" s="146"/>
      <c r="I70" s="146"/>
      <c r="J70" s="147">
        <f>J252</f>
        <v>0</v>
      </c>
      <c r="K70" s="144"/>
      <c r="L70" s="148"/>
    </row>
    <row r="71" spans="2:12" s="10" customFormat="1" ht="19.899999999999999" customHeight="1">
      <c r="B71" s="143"/>
      <c r="C71" s="144"/>
      <c r="D71" s="145" t="s">
        <v>110</v>
      </c>
      <c r="E71" s="146"/>
      <c r="F71" s="146"/>
      <c r="G71" s="146"/>
      <c r="H71" s="146"/>
      <c r="I71" s="146"/>
      <c r="J71" s="147">
        <f>J262</f>
        <v>0</v>
      </c>
      <c r="K71" s="144"/>
      <c r="L71" s="148"/>
    </row>
    <row r="72" spans="2:12" s="10" customFormat="1" ht="14.85" customHeight="1">
      <c r="B72" s="143"/>
      <c r="C72" s="144"/>
      <c r="D72" s="145" t="s">
        <v>111</v>
      </c>
      <c r="E72" s="146"/>
      <c r="F72" s="146"/>
      <c r="G72" s="146"/>
      <c r="H72" s="146"/>
      <c r="I72" s="146"/>
      <c r="J72" s="147">
        <f>J263</f>
        <v>0</v>
      </c>
      <c r="K72" s="144"/>
      <c r="L72" s="148"/>
    </row>
    <row r="73" spans="2:12" s="10" customFormat="1" ht="14.85" customHeight="1">
      <c r="B73" s="143"/>
      <c r="C73" s="144"/>
      <c r="D73" s="145" t="s">
        <v>112</v>
      </c>
      <c r="E73" s="146"/>
      <c r="F73" s="146"/>
      <c r="G73" s="146"/>
      <c r="H73" s="146"/>
      <c r="I73" s="146"/>
      <c r="J73" s="147">
        <f>J268</f>
        <v>0</v>
      </c>
      <c r="K73" s="144"/>
      <c r="L73" s="148"/>
    </row>
    <row r="74" spans="2:12" s="10" customFormat="1" ht="14.85" customHeight="1">
      <c r="B74" s="143"/>
      <c r="C74" s="144"/>
      <c r="D74" s="145" t="s">
        <v>113</v>
      </c>
      <c r="E74" s="146"/>
      <c r="F74" s="146"/>
      <c r="G74" s="146"/>
      <c r="H74" s="146"/>
      <c r="I74" s="146"/>
      <c r="J74" s="147">
        <f>J284</f>
        <v>0</v>
      </c>
      <c r="K74" s="144"/>
      <c r="L74" s="148"/>
    </row>
    <row r="75" spans="2:12" s="10" customFormat="1" ht="19.899999999999999" customHeight="1">
      <c r="B75" s="143"/>
      <c r="C75" s="144"/>
      <c r="D75" s="145" t="s">
        <v>114</v>
      </c>
      <c r="E75" s="146"/>
      <c r="F75" s="146"/>
      <c r="G75" s="146"/>
      <c r="H75" s="146"/>
      <c r="I75" s="146"/>
      <c r="J75" s="147">
        <f>J337</f>
        <v>0</v>
      </c>
      <c r="K75" s="144"/>
      <c r="L75" s="148"/>
    </row>
    <row r="76" spans="2:12" s="10" customFormat="1" ht="19.899999999999999" customHeight="1">
      <c r="B76" s="143"/>
      <c r="C76" s="144"/>
      <c r="D76" s="145" t="s">
        <v>115</v>
      </c>
      <c r="E76" s="146"/>
      <c r="F76" s="146"/>
      <c r="G76" s="146"/>
      <c r="H76" s="146"/>
      <c r="I76" s="146"/>
      <c r="J76" s="147">
        <f>J349</f>
        <v>0</v>
      </c>
      <c r="K76" s="144"/>
      <c r="L76" s="148"/>
    </row>
    <row r="77" spans="2:12" s="9" customFormat="1" ht="24.95" customHeight="1">
      <c r="B77" s="137"/>
      <c r="C77" s="138"/>
      <c r="D77" s="139" t="s">
        <v>116</v>
      </c>
      <c r="E77" s="140"/>
      <c r="F77" s="140"/>
      <c r="G77" s="140"/>
      <c r="H77" s="140"/>
      <c r="I77" s="140"/>
      <c r="J77" s="141">
        <f>J352</f>
        <v>0</v>
      </c>
      <c r="K77" s="138"/>
      <c r="L77" s="142"/>
    </row>
    <row r="78" spans="2:12" s="10" customFormat="1" ht="19.899999999999999" customHeight="1">
      <c r="B78" s="143"/>
      <c r="C78" s="144"/>
      <c r="D78" s="145" t="s">
        <v>117</v>
      </c>
      <c r="E78" s="146"/>
      <c r="F78" s="146"/>
      <c r="G78" s="146"/>
      <c r="H78" s="146"/>
      <c r="I78" s="146"/>
      <c r="J78" s="147">
        <f>J353</f>
        <v>0</v>
      </c>
      <c r="K78" s="144"/>
      <c r="L78" s="148"/>
    </row>
    <row r="79" spans="2:12" s="10" customFormat="1" ht="19.899999999999999" customHeight="1">
      <c r="B79" s="143"/>
      <c r="C79" s="144"/>
      <c r="D79" s="145" t="s">
        <v>118</v>
      </c>
      <c r="E79" s="146"/>
      <c r="F79" s="146"/>
      <c r="G79" s="146"/>
      <c r="H79" s="146"/>
      <c r="I79" s="146"/>
      <c r="J79" s="147">
        <f>J393</f>
        <v>0</v>
      </c>
      <c r="K79" s="144"/>
      <c r="L79" s="148"/>
    </row>
    <row r="80" spans="2:12" s="10" customFormat="1" ht="19.899999999999999" customHeight="1">
      <c r="B80" s="143"/>
      <c r="C80" s="144"/>
      <c r="D80" s="145" t="s">
        <v>119</v>
      </c>
      <c r="E80" s="146"/>
      <c r="F80" s="146"/>
      <c r="G80" s="146"/>
      <c r="H80" s="146"/>
      <c r="I80" s="146"/>
      <c r="J80" s="147">
        <f>J406</f>
        <v>0</v>
      </c>
      <c r="K80" s="144"/>
      <c r="L80" s="148"/>
    </row>
    <row r="81" spans="1:31" s="10" customFormat="1" ht="19.899999999999999" customHeight="1">
      <c r="B81" s="143"/>
      <c r="C81" s="144"/>
      <c r="D81" s="145" t="s">
        <v>120</v>
      </c>
      <c r="E81" s="146"/>
      <c r="F81" s="146"/>
      <c r="G81" s="146"/>
      <c r="H81" s="146"/>
      <c r="I81" s="146"/>
      <c r="J81" s="147">
        <f>J412</f>
        <v>0</v>
      </c>
      <c r="K81" s="144"/>
      <c r="L81" s="148"/>
    </row>
    <row r="82" spans="1:31" s="10" customFormat="1" ht="19.899999999999999" customHeight="1">
      <c r="B82" s="143"/>
      <c r="C82" s="144"/>
      <c r="D82" s="145" t="s">
        <v>121</v>
      </c>
      <c r="E82" s="146"/>
      <c r="F82" s="146"/>
      <c r="G82" s="146"/>
      <c r="H82" s="146"/>
      <c r="I82" s="146"/>
      <c r="J82" s="147">
        <f>J421</f>
        <v>0</v>
      </c>
      <c r="K82" s="144"/>
      <c r="L82" s="148"/>
    </row>
    <row r="83" spans="1:31" s="10" customFormat="1" ht="19.899999999999999" customHeight="1">
      <c r="B83" s="143"/>
      <c r="C83" s="144"/>
      <c r="D83" s="145" t="s">
        <v>122</v>
      </c>
      <c r="E83" s="146"/>
      <c r="F83" s="146"/>
      <c r="G83" s="146"/>
      <c r="H83" s="146"/>
      <c r="I83" s="146"/>
      <c r="J83" s="147">
        <f>J442</f>
        <v>0</v>
      </c>
      <c r="K83" s="144"/>
      <c r="L83" s="148"/>
    </row>
    <row r="84" spans="1:31" s="10" customFormat="1" ht="19.899999999999999" customHeight="1">
      <c r="B84" s="143"/>
      <c r="C84" s="144"/>
      <c r="D84" s="145" t="s">
        <v>123</v>
      </c>
      <c r="E84" s="146"/>
      <c r="F84" s="146"/>
      <c r="G84" s="146"/>
      <c r="H84" s="146"/>
      <c r="I84" s="146"/>
      <c r="J84" s="147">
        <f>J453</f>
        <v>0</v>
      </c>
      <c r="K84" s="144"/>
      <c r="L84" s="148"/>
    </row>
    <row r="85" spans="1:31" s="9" customFormat="1" ht="24.95" customHeight="1">
      <c r="B85" s="137"/>
      <c r="C85" s="138"/>
      <c r="D85" s="139" t="s">
        <v>124</v>
      </c>
      <c r="E85" s="140"/>
      <c r="F85" s="140"/>
      <c r="G85" s="140"/>
      <c r="H85" s="140"/>
      <c r="I85" s="140"/>
      <c r="J85" s="141">
        <f>J488</f>
        <v>0</v>
      </c>
      <c r="K85" s="138"/>
      <c r="L85" s="142"/>
    </row>
    <row r="86" spans="1:31" s="2" customFormat="1" ht="21.75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10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31" s="2" customFormat="1" ht="6.95" customHeight="1">
      <c r="A87" s="37"/>
      <c r="B87" s="50"/>
      <c r="C87" s="51"/>
      <c r="D87" s="51"/>
      <c r="E87" s="51"/>
      <c r="F87" s="51"/>
      <c r="G87" s="51"/>
      <c r="H87" s="51"/>
      <c r="I87" s="51"/>
      <c r="J87" s="51"/>
      <c r="K87" s="51"/>
      <c r="L87" s="10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91" spans="1:31" s="2" customFormat="1" ht="6.95" customHeight="1">
      <c r="A91" s="37"/>
      <c r="B91" s="52"/>
      <c r="C91" s="53"/>
      <c r="D91" s="53"/>
      <c r="E91" s="53"/>
      <c r="F91" s="53"/>
      <c r="G91" s="53"/>
      <c r="H91" s="53"/>
      <c r="I91" s="53"/>
      <c r="J91" s="53"/>
      <c r="K91" s="53"/>
      <c r="L91" s="10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pans="1:31" s="2" customFormat="1" ht="24.95" customHeight="1">
      <c r="A92" s="37"/>
      <c r="B92" s="38"/>
      <c r="C92" s="26" t="s">
        <v>125</v>
      </c>
      <c r="D92" s="39"/>
      <c r="E92" s="39"/>
      <c r="F92" s="39"/>
      <c r="G92" s="39"/>
      <c r="H92" s="39"/>
      <c r="I92" s="39"/>
      <c r="J92" s="39"/>
      <c r="K92" s="39"/>
      <c r="L92" s="10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pans="1:31" s="2" customFormat="1" ht="6.95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10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pans="1:31" s="2" customFormat="1" ht="12" customHeight="1">
      <c r="A94" s="37"/>
      <c r="B94" s="38"/>
      <c r="C94" s="32" t="s">
        <v>16</v>
      </c>
      <c r="D94" s="39"/>
      <c r="E94" s="39"/>
      <c r="F94" s="39"/>
      <c r="G94" s="39"/>
      <c r="H94" s="39"/>
      <c r="I94" s="39"/>
      <c r="J94" s="39"/>
      <c r="K94" s="39"/>
      <c r="L94" s="10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pans="1:31" s="2" customFormat="1" ht="16.5" customHeight="1">
      <c r="A95" s="37"/>
      <c r="B95" s="38"/>
      <c r="C95" s="39"/>
      <c r="D95" s="39"/>
      <c r="E95" s="393" t="str">
        <f>E7</f>
        <v>Oprava plynové kotelny ZŠ Havlíčkova 71, Jihlava</v>
      </c>
      <c r="F95" s="394"/>
      <c r="G95" s="394"/>
      <c r="H95" s="394"/>
      <c r="I95" s="39"/>
      <c r="J95" s="39"/>
      <c r="K95" s="39"/>
      <c r="L95" s="10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pans="1:31" s="2" customFormat="1" ht="12" customHeight="1">
      <c r="A96" s="37"/>
      <c r="B96" s="38"/>
      <c r="C96" s="32" t="s">
        <v>93</v>
      </c>
      <c r="D96" s="39"/>
      <c r="E96" s="39"/>
      <c r="F96" s="39"/>
      <c r="G96" s="39"/>
      <c r="H96" s="39"/>
      <c r="I96" s="39"/>
      <c r="J96" s="39"/>
      <c r="K96" s="39"/>
      <c r="L96" s="10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pans="1:65" s="2" customFormat="1" ht="16.5" customHeight="1">
      <c r="A97" s="37"/>
      <c r="B97" s="38"/>
      <c r="C97" s="39"/>
      <c r="D97" s="39"/>
      <c r="E97" s="346" t="str">
        <f>E9</f>
        <v>01 - stavební část</v>
      </c>
      <c r="F97" s="395"/>
      <c r="G97" s="395"/>
      <c r="H97" s="395"/>
      <c r="I97" s="39"/>
      <c r="J97" s="39"/>
      <c r="K97" s="39"/>
      <c r="L97" s="109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pans="1:65" s="2" customFormat="1" ht="6.95" customHeight="1">
      <c r="A98" s="3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109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pans="1:65" s="2" customFormat="1" ht="12" customHeight="1">
      <c r="A99" s="37"/>
      <c r="B99" s="38"/>
      <c r="C99" s="32" t="s">
        <v>21</v>
      </c>
      <c r="D99" s="39"/>
      <c r="E99" s="39"/>
      <c r="F99" s="30" t="str">
        <f>F12</f>
        <v>Jihlava</v>
      </c>
      <c r="G99" s="39"/>
      <c r="H99" s="39"/>
      <c r="I99" s="32" t="s">
        <v>23</v>
      </c>
      <c r="J99" s="62" t="str">
        <f>IF(J12="","",J12)</f>
        <v>10. 11. 2024</v>
      </c>
      <c r="K99" s="39"/>
      <c r="L99" s="109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pans="1:65" s="2" customFormat="1" ht="6.95" customHeight="1">
      <c r="A100" s="37"/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109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pans="1:65" s="2" customFormat="1" ht="15.2" customHeight="1">
      <c r="A101" s="37"/>
      <c r="B101" s="38"/>
      <c r="C101" s="32" t="s">
        <v>25</v>
      </c>
      <c r="D101" s="39"/>
      <c r="E101" s="39"/>
      <c r="F101" s="30" t="str">
        <f>E15</f>
        <v>Statutární město Jihlava, Masarykovo náměstí 97/1</v>
      </c>
      <c r="G101" s="39"/>
      <c r="H101" s="39"/>
      <c r="I101" s="32" t="s">
        <v>31</v>
      </c>
      <c r="J101" s="35" t="str">
        <f>E21</f>
        <v>Ing.Lubomír Jonáš</v>
      </c>
      <c r="K101" s="39"/>
      <c r="L101" s="109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pans="1:65" s="2" customFormat="1" ht="15.2" customHeight="1">
      <c r="A102" s="37"/>
      <c r="B102" s="38"/>
      <c r="C102" s="32" t="s">
        <v>29</v>
      </c>
      <c r="D102" s="39"/>
      <c r="E102" s="39"/>
      <c r="F102" s="30" t="str">
        <f>IF(E18="","",E18)</f>
        <v>Vyplň údaj</v>
      </c>
      <c r="G102" s="39"/>
      <c r="H102" s="39"/>
      <c r="I102" s="32" t="s">
        <v>34</v>
      </c>
      <c r="J102" s="35" t="str">
        <f>E24</f>
        <v>Fr.Neuwirth</v>
      </c>
      <c r="K102" s="39"/>
      <c r="L102" s="109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pans="1:65" s="2" customFormat="1" ht="10.35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109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pans="1:65" s="11" customFormat="1" ht="29.25" customHeight="1">
      <c r="A104" s="149"/>
      <c r="B104" s="150"/>
      <c r="C104" s="151" t="s">
        <v>126</v>
      </c>
      <c r="D104" s="152" t="s">
        <v>57</v>
      </c>
      <c r="E104" s="152" t="s">
        <v>53</v>
      </c>
      <c r="F104" s="152" t="s">
        <v>54</v>
      </c>
      <c r="G104" s="152" t="s">
        <v>127</v>
      </c>
      <c r="H104" s="152" t="s">
        <v>128</v>
      </c>
      <c r="I104" s="152" t="s">
        <v>129</v>
      </c>
      <c r="J104" s="152" t="s">
        <v>97</v>
      </c>
      <c r="K104" s="153" t="s">
        <v>130</v>
      </c>
      <c r="L104" s="154"/>
      <c r="M104" s="71" t="s">
        <v>19</v>
      </c>
      <c r="N104" s="72" t="s">
        <v>42</v>
      </c>
      <c r="O104" s="72" t="s">
        <v>131</v>
      </c>
      <c r="P104" s="72" t="s">
        <v>132</v>
      </c>
      <c r="Q104" s="72" t="s">
        <v>133</v>
      </c>
      <c r="R104" s="72" t="s">
        <v>134</v>
      </c>
      <c r="S104" s="72" t="s">
        <v>135</v>
      </c>
      <c r="T104" s="73" t="s">
        <v>136</v>
      </c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</row>
    <row r="105" spans="1:65" s="2" customFormat="1" ht="22.9" customHeight="1">
      <c r="A105" s="37"/>
      <c r="B105" s="38"/>
      <c r="C105" s="78" t="s">
        <v>137</v>
      </c>
      <c r="D105" s="39"/>
      <c r="E105" s="39"/>
      <c r="F105" s="39"/>
      <c r="G105" s="39"/>
      <c r="H105" s="39"/>
      <c r="I105" s="39"/>
      <c r="J105" s="155">
        <f>BK105</f>
        <v>0</v>
      </c>
      <c r="K105" s="39"/>
      <c r="L105" s="42"/>
      <c r="M105" s="74"/>
      <c r="N105" s="156"/>
      <c r="O105" s="75"/>
      <c r="P105" s="157">
        <f>P106+P352+P488</f>
        <v>0</v>
      </c>
      <c r="Q105" s="75"/>
      <c r="R105" s="157">
        <f>R106+R352+R488</f>
        <v>22.827128609999999</v>
      </c>
      <c r="S105" s="75"/>
      <c r="T105" s="158">
        <f>T106+T352+T488</f>
        <v>7.0690585499999994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T105" s="20" t="s">
        <v>71</v>
      </c>
      <c r="AU105" s="20" t="s">
        <v>98</v>
      </c>
      <c r="BK105" s="159">
        <f>BK106+BK352+BK488</f>
        <v>0</v>
      </c>
    </row>
    <row r="106" spans="1:65" s="12" customFormat="1" ht="25.9" customHeight="1">
      <c r="B106" s="160"/>
      <c r="C106" s="161"/>
      <c r="D106" s="162" t="s">
        <v>71</v>
      </c>
      <c r="E106" s="163" t="s">
        <v>138</v>
      </c>
      <c r="F106" s="163" t="s">
        <v>139</v>
      </c>
      <c r="G106" s="161"/>
      <c r="H106" s="161"/>
      <c r="I106" s="164"/>
      <c r="J106" s="165">
        <f>BK106</f>
        <v>0</v>
      </c>
      <c r="K106" s="161"/>
      <c r="L106" s="166"/>
      <c r="M106" s="167"/>
      <c r="N106" s="168"/>
      <c r="O106" s="168"/>
      <c r="P106" s="169">
        <f>P107+P146+P167+P173+P194+P262+P337+P349</f>
        <v>0</v>
      </c>
      <c r="Q106" s="168"/>
      <c r="R106" s="169">
        <f>R107+R146+R167+R173+R194+R262+R337+R349</f>
        <v>22.337505139999998</v>
      </c>
      <c r="S106" s="168"/>
      <c r="T106" s="170">
        <f>T107+T146+T167+T173+T194+T262+T337+T349</f>
        <v>6.9360369999999998</v>
      </c>
      <c r="AR106" s="171" t="s">
        <v>80</v>
      </c>
      <c r="AT106" s="172" t="s">
        <v>71</v>
      </c>
      <c r="AU106" s="172" t="s">
        <v>72</v>
      </c>
      <c r="AY106" s="171" t="s">
        <v>140</v>
      </c>
      <c r="BK106" s="173">
        <f>BK107+BK146+BK167+BK173+BK194+BK262+BK337+BK349</f>
        <v>0</v>
      </c>
    </row>
    <row r="107" spans="1:65" s="12" customFormat="1" ht="22.9" customHeight="1">
      <c r="B107" s="160"/>
      <c r="C107" s="161"/>
      <c r="D107" s="162" t="s">
        <v>71</v>
      </c>
      <c r="E107" s="174" t="s">
        <v>80</v>
      </c>
      <c r="F107" s="174" t="s">
        <v>141</v>
      </c>
      <c r="G107" s="161"/>
      <c r="H107" s="161"/>
      <c r="I107" s="164"/>
      <c r="J107" s="175">
        <f>BK107</f>
        <v>0</v>
      </c>
      <c r="K107" s="161"/>
      <c r="L107" s="166"/>
      <c r="M107" s="167"/>
      <c r="N107" s="168"/>
      <c r="O107" s="168"/>
      <c r="P107" s="169">
        <f>P108+SUM(P109:P121)</f>
        <v>0</v>
      </c>
      <c r="Q107" s="168"/>
      <c r="R107" s="169">
        <f>R108+SUM(R109:R121)</f>
        <v>0</v>
      </c>
      <c r="S107" s="168"/>
      <c r="T107" s="170">
        <f>T108+SUM(T109:T121)</f>
        <v>2.6397599999999999</v>
      </c>
      <c r="AR107" s="171" t="s">
        <v>80</v>
      </c>
      <c r="AT107" s="172" t="s">
        <v>71</v>
      </c>
      <c r="AU107" s="172" t="s">
        <v>80</v>
      </c>
      <c r="AY107" s="171" t="s">
        <v>140</v>
      </c>
      <c r="BK107" s="173">
        <f>BK108+SUM(BK109:BK121)</f>
        <v>0</v>
      </c>
    </row>
    <row r="108" spans="1:65" s="2" customFormat="1" ht="16.5" customHeight="1">
      <c r="A108" s="37"/>
      <c r="B108" s="38"/>
      <c r="C108" s="176" t="s">
        <v>80</v>
      </c>
      <c r="D108" s="176" t="s">
        <v>142</v>
      </c>
      <c r="E108" s="177" t="s">
        <v>143</v>
      </c>
      <c r="F108" s="178" t="s">
        <v>144</v>
      </c>
      <c r="G108" s="179" t="s">
        <v>145</v>
      </c>
      <c r="H108" s="180">
        <v>0.28799999999999998</v>
      </c>
      <c r="I108" s="181"/>
      <c r="J108" s="182">
        <f>ROUND(I108*H108,2)</f>
        <v>0</v>
      </c>
      <c r="K108" s="178" t="s">
        <v>146</v>
      </c>
      <c r="L108" s="42"/>
      <c r="M108" s="183" t="s">
        <v>19</v>
      </c>
      <c r="N108" s="184" t="s">
        <v>43</v>
      </c>
      <c r="O108" s="67"/>
      <c r="P108" s="185">
        <f>O108*H108</f>
        <v>0</v>
      </c>
      <c r="Q108" s="185">
        <v>0</v>
      </c>
      <c r="R108" s="185">
        <f>Q108*H108</f>
        <v>0</v>
      </c>
      <c r="S108" s="185">
        <v>0</v>
      </c>
      <c r="T108" s="186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87" t="s">
        <v>147</v>
      </c>
      <c r="AT108" s="187" t="s">
        <v>142</v>
      </c>
      <c r="AU108" s="187" t="s">
        <v>82</v>
      </c>
      <c r="AY108" s="20" t="s">
        <v>140</v>
      </c>
      <c r="BE108" s="188">
        <f>IF(N108="základní",J108,0)</f>
        <v>0</v>
      </c>
      <c r="BF108" s="188">
        <f>IF(N108="snížená",J108,0)</f>
        <v>0</v>
      </c>
      <c r="BG108" s="188">
        <f>IF(N108="zákl. přenesená",J108,0)</f>
        <v>0</v>
      </c>
      <c r="BH108" s="188">
        <f>IF(N108="sníž. přenesená",J108,0)</f>
        <v>0</v>
      </c>
      <c r="BI108" s="188">
        <f>IF(N108="nulová",J108,0)</f>
        <v>0</v>
      </c>
      <c r="BJ108" s="20" t="s">
        <v>80</v>
      </c>
      <c r="BK108" s="188">
        <f>ROUND(I108*H108,2)</f>
        <v>0</v>
      </c>
      <c r="BL108" s="20" t="s">
        <v>147</v>
      </c>
      <c r="BM108" s="187" t="s">
        <v>148</v>
      </c>
    </row>
    <row r="109" spans="1:65" s="2" customFormat="1" ht="11.25">
      <c r="A109" s="37"/>
      <c r="B109" s="38"/>
      <c r="C109" s="39"/>
      <c r="D109" s="189" t="s">
        <v>149</v>
      </c>
      <c r="E109" s="39"/>
      <c r="F109" s="190" t="s">
        <v>150</v>
      </c>
      <c r="G109" s="39"/>
      <c r="H109" s="39"/>
      <c r="I109" s="191"/>
      <c r="J109" s="39"/>
      <c r="K109" s="39"/>
      <c r="L109" s="42"/>
      <c r="M109" s="192"/>
      <c r="N109" s="193"/>
      <c r="O109" s="67"/>
      <c r="P109" s="67"/>
      <c r="Q109" s="67"/>
      <c r="R109" s="67"/>
      <c r="S109" s="67"/>
      <c r="T109" s="68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20" t="s">
        <v>149</v>
      </c>
      <c r="AU109" s="20" t="s">
        <v>82</v>
      </c>
    </row>
    <row r="110" spans="1:65" s="13" customFormat="1" ht="11.25">
      <c r="B110" s="194"/>
      <c r="C110" s="195"/>
      <c r="D110" s="196" t="s">
        <v>151</v>
      </c>
      <c r="E110" s="197" t="s">
        <v>19</v>
      </c>
      <c r="F110" s="198" t="s">
        <v>152</v>
      </c>
      <c r="G110" s="195"/>
      <c r="H110" s="199">
        <v>0.28799999999999998</v>
      </c>
      <c r="I110" s="200"/>
      <c r="J110" s="195"/>
      <c r="K110" s="195"/>
      <c r="L110" s="201"/>
      <c r="M110" s="202"/>
      <c r="N110" s="203"/>
      <c r="O110" s="203"/>
      <c r="P110" s="203"/>
      <c r="Q110" s="203"/>
      <c r="R110" s="203"/>
      <c r="S110" s="203"/>
      <c r="T110" s="204"/>
      <c r="AT110" s="205" t="s">
        <v>151</v>
      </c>
      <c r="AU110" s="205" t="s">
        <v>82</v>
      </c>
      <c r="AV110" s="13" t="s">
        <v>82</v>
      </c>
      <c r="AW110" s="13" t="s">
        <v>33</v>
      </c>
      <c r="AX110" s="13" t="s">
        <v>72</v>
      </c>
      <c r="AY110" s="205" t="s">
        <v>140</v>
      </c>
    </row>
    <row r="111" spans="1:65" s="14" customFormat="1" ht="11.25">
      <c r="B111" s="206"/>
      <c r="C111" s="207"/>
      <c r="D111" s="196" t="s">
        <v>151</v>
      </c>
      <c r="E111" s="208" t="s">
        <v>19</v>
      </c>
      <c r="F111" s="209" t="s">
        <v>153</v>
      </c>
      <c r="G111" s="207"/>
      <c r="H111" s="210">
        <v>0.28799999999999998</v>
      </c>
      <c r="I111" s="211"/>
      <c r="J111" s="207"/>
      <c r="K111" s="207"/>
      <c r="L111" s="212"/>
      <c r="M111" s="213"/>
      <c r="N111" s="214"/>
      <c r="O111" s="214"/>
      <c r="P111" s="214"/>
      <c r="Q111" s="214"/>
      <c r="R111" s="214"/>
      <c r="S111" s="214"/>
      <c r="T111" s="215"/>
      <c r="AT111" s="216" t="s">
        <v>151</v>
      </c>
      <c r="AU111" s="216" t="s">
        <v>82</v>
      </c>
      <c r="AV111" s="14" t="s">
        <v>154</v>
      </c>
      <c r="AW111" s="14" t="s">
        <v>33</v>
      </c>
      <c r="AX111" s="14" t="s">
        <v>80</v>
      </c>
      <c r="AY111" s="216" t="s">
        <v>140</v>
      </c>
    </row>
    <row r="112" spans="1:65" s="2" customFormat="1" ht="24.2" customHeight="1">
      <c r="A112" s="37"/>
      <c r="B112" s="38"/>
      <c r="C112" s="176" t="s">
        <v>82</v>
      </c>
      <c r="D112" s="176" t="s">
        <v>142</v>
      </c>
      <c r="E112" s="177" t="s">
        <v>155</v>
      </c>
      <c r="F112" s="178" t="s">
        <v>156</v>
      </c>
      <c r="G112" s="179" t="s">
        <v>145</v>
      </c>
      <c r="H112" s="180">
        <v>0.28799999999999998</v>
      </c>
      <c r="I112" s="181"/>
      <c r="J112" s="182">
        <f>ROUND(I112*H112,2)</f>
        <v>0</v>
      </c>
      <c r="K112" s="178" t="s">
        <v>146</v>
      </c>
      <c r="L112" s="42"/>
      <c r="M112" s="183" t="s">
        <v>19</v>
      </c>
      <c r="N112" s="184" t="s">
        <v>43</v>
      </c>
      <c r="O112" s="67"/>
      <c r="P112" s="185">
        <f>O112*H112</f>
        <v>0</v>
      </c>
      <c r="Q112" s="185">
        <v>0</v>
      </c>
      <c r="R112" s="185">
        <f>Q112*H112</f>
        <v>0</v>
      </c>
      <c r="S112" s="185">
        <v>0</v>
      </c>
      <c r="T112" s="186">
        <f>S112*H112</f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187" t="s">
        <v>147</v>
      </c>
      <c r="AT112" s="187" t="s">
        <v>142</v>
      </c>
      <c r="AU112" s="187" t="s">
        <v>82</v>
      </c>
      <c r="AY112" s="20" t="s">
        <v>140</v>
      </c>
      <c r="BE112" s="188">
        <f>IF(N112="základní",J112,0)</f>
        <v>0</v>
      </c>
      <c r="BF112" s="188">
        <f>IF(N112="snížená",J112,0)</f>
        <v>0</v>
      </c>
      <c r="BG112" s="188">
        <f>IF(N112="zákl. přenesená",J112,0)</f>
        <v>0</v>
      </c>
      <c r="BH112" s="188">
        <f>IF(N112="sníž. přenesená",J112,0)</f>
        <v>0</v>
      </c>
      <c r="BI112" s="188">
        <f>IF(N112="nulová",J112,0)</f>
        <v>0</v>
      </c>
      <c r="BJ112" s="20" t="s">
        <v>80</v>
      </c>
      <c r="BK112" s="188">
        <f>ROUND(I112*H112,2)</f>
        <v>0</v>
      </c>
      <c r="BL112" s="20" t="s">
        <v>147</v>
      </c>
      <c r="BM112" s="187" t="s">
        <v>157</v>
      </c>
    </row>
    <row r="113" spans="1:65" s="2" customFormat="1" ht="11.25">
      <c r="A113" s="37"/>
      <c r="B113" s="38"/>
      <c r="C113" s="39"/>
      <c r="D113" s="189" t="s">
        <v>149</v>
      </c>
      <c r="E113" s="39"/>
      <c r="F113" s="190" t="s">
        <v>158</v>
      </c>
      <c r="G113" s="39"/>
      <c r="H113" s="39"/>
      <c r="I113" s="191"/>
      <c r="J113" s="39"/>
      <c r="K113" s="39"/>
      <c r="L113" s="42"/>
      <c r="M113" s="192"/>
      <c r="N113" s="193"/>
      <c r="O113" s="67"/>
      <c r="P113" s="67"/>
      <c r="Q113" s="67"/>
      <c r="R113" s="67"/>
      <c r="S113" s="67"/>
      <c r="T113" s="68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T113" s="20" t="s">
        <v>149</v>
      </c>
      <c r="AU113" s="20" t="s">
        <v>82</v>
      </c>
    </row>
    <row r="114" spans="1:65" s="2" customFormat="1" ht="37.9" customHeight="1">
      <c r="A114" s="37"/>
      <c r="B114" s="38"/>
      <c r="C114" s="176" t="s">
        <v>154</v>
      </c>
      <c r="D114" s="176" t="s">
        <v>142</v>
      </c>
      <c r="E114" s="177" t="s">
        <v>159</v>
      </c>
      <c r="F114" s="178" t="s">
        <v>160</v>
      </c>
      <c r="G114" s="179" t="s">
        <v>145</v>
      </c>
      <c r="H114" s="180">
        <v>0.28799999999999998</v>
      </c>
      <c r="I114" s="181"/>
      <c r="J114" s="182">
        <f>ROUND(I114*H114,2)</f>
        <v>0</v>
      </c>
      <c r="K114" s="178" t="s">
        <v>146</v>
      </c>
      <c r="L114" s="42"/>
      <c r="M114" s="183" t="s">
        <v>19</v>
      </c>
      <c r="N114" s="184" t="s">
        <v>43</v>
      </c>
      <c r="O114" s="67"/>
      <c r="P114" s="185">
        <f>O114*H114</f>
        <v>0</v>
      </c>
      <c r="Q114" s="185">
        <v>0</v>
      </c>
      <c r="R114" s="185">
        <f>Q114*H114</f>
        <v>0</v>
      </c>
      <c r="S114" s="185">
        <v>0</v>
      </c>
      <c r="T114" s="186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87" t="s">
        <v>147</v>
      </c>
      <c r="AT114" s="187" t="s">
        <v>142</v>
      </c>
      <c r="AU114" s="187" t="s">
        <v>82</v>
      </c>
      <c r="AY114" s="20" t="s">
        <v>140</v>
      </c>
      <c r="BE114" s="188">
        <f>IF(N114="základní",J114,0)</f>
        <v>0</v>
      </c>
      <c r="BF114" s="188">
        <f>IF(N114="snížená",J114,0)</f>
        <v>0</v>
      </c>
      <c r="BG114" s="188">
        <f>IF(N114="zákl. přenesená",J114,0)</f>
        <v>0</v>
      </c>
      <c r="BH114" s="188">
        <f>IF(N114="sníž. přenesená",J114,0)</f>
        <v>0</v>
      </c>
      <c r="BI114" s="188">
        <f>IF(N114="nulová",J114,0)</f>
        <v>0</v>
      </c>
      <c r="BJ114" s="20" t="s">
        <v>80</v>
      </c>
      <c r="BK114" s="188">
        <f>ROUND(I114*H114,2)</f>
        <v>0</v>
      </c>
      <c r="BL114" s="20" t="s">
        <v>147</v>
      </c>
      <c r="BM114" s="187" t="s">
        <v>161</v>
      </c>
    </row>
    <row r="115" spans="1:65" s="2" customFormat="1" ht="11.25">
      <c r="A115" s="37"/>
      <c r="B115" s="38"/>
      <c r="C115" s="39"/>
      <c r="D115" s="189" t="s">
        <v>149</v>
      </c>
      <c r="E115" s="39"/>
      <c r="F115" s="190" t="s">
        <v>162</v>
      </c>
      <c r="G115" s="39"/>
      <c r="H115" s="39"/>
      <c r="I115" s="191"/>
      <c r="J115" s="39"/>
      <c r="K115" s="39"/>
      <c r="L115" s="42"/>
      <c r="M115" s="192"/>
      <c r="N115" s="193"/>
      <c r="O115" s="67"/>
      <c r="P115" s="67"/>
      <c r="Q115" s="67"/>
      <c r="R115" s="67"/>
      <c r="S115" s="67"/>
      <c r="T115" s="68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T115" s="20" t="s">
        <v>149</v>
      </c>
      <c r="AU115" s="20" t="s">
        <v>82</v>
      </c>
    </row>
    <row r="116" spans="1:65" s="2" customFormat="1" ht="24.2" customHeight="1">
      <c r="A116" s="37"/>
      <c r="B116" s="38"/>
      <c r="C116" s="176" t="s">
        <v>147</v>
      </c>
      <c r="D116" s="176" t="s">
        <v>142</v>
      </c>
      <c r="E116" s="177" t="s">
        <v>163</v>
      </c>
      <c r="F116" s="178" t="s">
        <v>164</v>
      </c>
      <c r="G116" s="179" t="s">
        <v>145</v>
      </c>
      <c r="H116" s="180">
        <v>0.28799999999999998</v>
      </c>
      <c r="I116" s="181"/>
      <c r="J116" s="182">
        <f>ROUND(I116*H116,2)</f>
        <v>0</v>
      </c>
      <c r="K116" s="178" t="s">
        <v>146</v>
      </c>
      <c r="L116" s="42"/>
      <c r="M116" s="183" t="s">
        <v>19</v>
      </c>
      <c r="N116" s="184" t="s">
        <v>43</v>
      </c>
      <c r="O116" s="67"/>
      <c r="P116" s="185">
        <f>O116*H116</f>
        <v>0</v>
      </c>
      <c r="Q116" s="185">
        <v>0</v>
      </c>
      <c r="R116" s="185">
        <f>Q116*H116</f>
        <v>0</v>
      </c>
      <c r="S116" s="185">
        <v>0</v>
      </c>
      <c r="T116" s="186">
        <f>S116*H116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187" t="s">
        <v>147</v>
      </c>
      <c r="AT116" s="187" t="s">
        <v>142</v>
      </c>
      <c r="AU116" s="187" t="s">
        <v>82</v>
      </c>
      <c r="AY116" s="20" t="s">
        <v>140</v>
      </c>
      <c r="BE116" s="188">
        <f>IF(N116="základní",J116,0)</f>
        <v>0</v>
      </c>
      <c r="BF116" s="188">
        <f>IF(N116="snížená",J116,0)</f>
        <v>0</v>
      </c>
      <c r="BG116" s="188">
        <f>IF(N116="zákl. přenesená",J116,0)</f>
        <v>0</v>
      </c>
      <c r="BH116" s="188">
        <f>IF(N116="sníž. přenesená",J116,0)</f>
        <v>0</v>
      </c>
      <c r="BI116" s="188">
        <f>IF(N116="nulová",J116,0)</f>
        <v>0</v>
      </c>
      <c r="BJ116" s="20" t="s">
        <v>80</v>
      </c>
      <c r="BK116" s="188">
        <f>ROUND(I116*H116,2)</f>
        <v>0</v>
      </c>
      <c r="BL116" s="20" t="s">
        <v>147</v>
      </c>
      <c r="BM116" s="187" t="s">
        <v>165</v>
      </c>
    </row>
    <row r="117" spans="1:65" s="2" customFormat="1" ht="11.25">
      <c r="A117" s="37"/>
      <c r="B117" s="38"/>
      <c r="C117" s="39"/>
      <c r="D117" s="189" t="s">
        <v>149</v>
      </c>
      <c r="E117" s="39"/>
      <c r="F117" s="190" t="s">
        <v>166</v>
      </c>
      <c r="G117" s="39"/>
      <c r="H117" s="39"/>
      <c r="I117" s="191"/>
      <c r="J117" s="39"/>
      <c r="K117" s="39"/>
      <c r="L117" s="42"/>
      <c r="M117" s="192"/>
      <c r="N117" s="193"/>
      <c r="O117" s="67"/>
      <c r="P117" s="67"/>
      <c r="Q117" s="67"/>
      <c r="R117" s="67"/>
      <c r="S117" s="67"/>
      <c r="T117" s="68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20" t="s">
        <v>149</v>
      </c>
      <c r="AU117" s="20" t="s">
        <v>82</v>
      </c>
    </row>
    <row r="118" spans="1:65" s="2" customFormat="1" ht="24.2" customHeight="1">
      <c r="A118" s="37"/>
      <c r="B118" s="38"/>
      <c r="C118" s="176" t="s">
        <v>167</v>
      </c>
      <c r="D118" s="176" t="s">
        <v>142</v>
      </c>
      <c r="E118" s="177" t="s">
        <v>168</v>
      </c>
      <c r="F118" s="178" t="s">
        <v>169</v>
      </c>
      <c r="G118" s="179" t="s">
        <v>170</v>
      </c>
      <c r="H118" s="180">
        <v>0.46100000000000002</v>
      </c>
      <c r="I118" s="181"/>
      <c r="J118" s="182">
        <f>ROUND(I118*H118,2)</f>
        <v>0</v>
      </c>
      <c r="K118" s="178" t="s">
        <v>146</v>
      </c>
      <c r="L118" s="42"/>
      <c r="M118" s="183" t="s">
        <v>19</v>
      </c>
      <c r="N118" s="184" t="s">
        <v>43</v>
      </c>
      <c r="O118" s="67"/>
      <c r="P118" s="185">
        <f>O118*H118</f>
        <v>0</v>
      </c>
      <c r="Q118" s="185">
        <v>0</v>
      </c>
      <c r="R118" s="185">
        <f>Q118*H118</f>
        <v>0</v>
      </c>
      <c r="S118" s="185">
        <v>0</v>
      </c>
      <c r="T118" s="186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187" t="s">
        <v>147</v>
      </c>
      <c r="AT118" s="187" t="s">
        <v>142</v>
      </c>
      <c r="AU118" s="187" t="s">
        <v>82</v>
      </c>
      <c r="AY118" s="20" t="s">
        <v>140</v>
      </c>
      <c r="BE118" s="188">
        <f>IF(N118="základní",J118,0)</f>
        <v>0</v>
      </c>
      <c r="BF118" s="188">
        <f>IF(N118="snížená",J118,0)</f>
        <v>0</v>
      </c>
      <c r="BG118" s="188">
        <f>IF(N118="zákl. přenesená",J118,0)</f>
        <v>0</v>
      </c>
      <c r="BH118" s="188">
        <f>IF(N118="sníž. přenesená",J118,0)</f>
        <v>0</v>
      </c>
      <c r="BI118" s="188">
        <f>IF(N118="nulová",J118,0)</f>
        <v>0</v>
      </c>
      <c r="BJ118" s="20" t="s">
        <v>80</v>
      </c>
      <c r="BK118" s="188">
        <f>ROUND(I118*H118,2)</f>
        <v>0</v>
      </c>
      <c r="BL118" s="20" t="s">
        <v>147</v>
      </c>
      <c r="BM118" s="187" t="s">
        <v>171</v>
      </c>
    </row>
    <row r="119" spans="1:65" s="2" customFormat="1" ht="11.25">
      <c r="A119" s="37"/>
      <c r="B119" s="38"/>
      <c r="C119" s="39"/>
      <c r="D119" s="189" t="s">
        <v>149</v>
      </c>
      <c r="E119" s="39"/>
      <c r="F119" s="190" t="s">
        <v>172</v>
      </c>
      <c r="G119" s="39"/>
      <c r="H119" s="39"/>
      <c r="I119" s="191"/>
      <c r="J119" s="39"/>
      <c r="K119" s="39"/>
      <c r="L119" s="42"/>
      <c r="M119" s="192"/>
      <c r="N119" s="193"/>
      <c r="O119" s="67"/>
      <c r="P119" s="67"/>
      <c r="Q119" s="67"/>
      <c r="R119" s="67"/>
      <c r="S119" s="67"/>
      <c r="T119" s="68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20" t="s">
        <v>149</v>
      </c>
      <c r="AU119" s="20" t="s">
        <v>82</v>
      </c>
    </row>
    <row r="120" spans="1:65" s="13" customFormat="1" ht="11.25">
      <c r="B120" s="194"/>
      <c r="C120" s="195"/>
      <c r="D120" s="196" t="s">
        <v>151</v>
      </c>
      <c r="E120" s="195"/>
      <c r="F120" s="198" t="s">
        <v>173</v>
      </c>
      <c r="G120" s="195"/>
      <c r="H120" s="199">
        <v>0.46100000000000002</v>
      </c>
      <c r="I120" s="200"/>
      <c r="J120" s="195"/>
      <c r="K120" s="195"/>
      <c r="L120" s="201"/>
      <c r="M120" s="202"/>
      <c r="N120" s="203"/>
      <c r="O120" s="203"/>
      <c r="P120" s="203"/>
      <c r="Q120" s="203"/>
      <c r="R120" s="203"/>
      <c r="S120" s="203"/>
      <c r="T120" s="204"/>
      <c r="AT120" s="205" t="s">
        <v>151</v>
      </c>
      <c r="AU120" s="205" t="s">
        <v>82</v>
      </c>
      <c r="AV120" s="13" t="s">
        <v>82</v>
      </c>
      <c r="AW120" s="13" t="s">
        <v>4</v>
      </c>
      <c r="AX120" s="13" t="s">
        <v>80</v>
      </c>
      <c r="AY120" s="205" t="s">
        <v>140</v>
      </c>
    </row>
    <row r="121" spans="1:65" s="12" customFormat="1" ht="20.85" customHeight="1">
      <c r="B121" s="160"/>
      <c r="C121" s="161"/>
      <c r="D121" s="162" t="s">
        <v>71</v>
      </c>
      <c r="E121" s="174" t="s">
        <v>174</v>
      </c>
      <c r="F121" s="174" t="s">
        <v>175</v>
      </c>
      <c r="G121" s="161"/>
      <c r="H121" s="161"/>
      <c r="I121" s="164"/>
      <c r="J121" s="175">
        <f>BK121</f>
        <v>0</v>
      </c>
      <c r="K121" s="161"/>
      <c r="L121" s="166"/>
      <c r="M121" s="167"/>
      <c r="N121" s="168"/>
      <c r="O121" s="168"/>
      <c r="P121" s="169">
        <f>SUM(P122:P145)</f>
        <v>0</v>
      </c>
      <c r="Q121" s="168"/>
      <c r="R121" s="169">
        <f>SUM(R122:R145)</f>
        <v>0</v>
      </c>
      <c r="S121" s="168"/>
      <c r="T121" s="170">
        <f>SUM(T122:T145)</f>
        <v>2.6397599999999999</v>
      </c>
      <c r="AR121" s="171" t="s">
        <v>80</v>
      </c>
      <c r="AT121" s="172" t="s">
        <v>71</v>
      </c>
      <c r="AU121" s="172" t="s">
        <v>82</v>
      </c>
      <c r="AY121" s="171" t="s">
        <v>140</v>
      </c>
      <c r="BK121" s="173">
        <f>SUM(BK122:BK145)</f>
        <v>0</v>
      </c>
    </row>
    <row r="122" spans="1:65" s="2" customFormat="1" ht="16.5" customHeight="1">
      <c r="A122" s="37"/>
      <c r="B122" s="38"/>
      <c r="C122" s="176" t="s">
        <v>176</v>
      </c>
      <c r="D122" s="176" t="s">
        <v>142</v>
      </c>
      <c r="E122" s="177" t="s">
        <v>177</v>
      </c>
      <c r="F122" s="178" t="s">
        <v>178</v>
      </c>
      <c r="G122" s="179" t="s">
        <v>179</v>
      </c>
      <c r="H122" s="180">
        <v>6.85</v>
      </c>
      <c r="I122" s="181"/>
      <c r="J122" s="182">
        <f>ROUND(I122*H122,2)</f>
        <v>0</v>
      </c>
      <c r="K122" s="178" t="s">
        <v>146</v>
      </c>
      <c r="L122" s="42"/>
      <c r="M122" s="183" t="s">
        <v>19</v>
      </c>
      <c r="N122" s="184" t="s">
        <v>43</v>
      </c>
      <c r="O122" s="67"/>
      <c r="P122" s="185">
        <f>O122*H122</f>
        <v>0</v>
      </c>
      <c r="Q122" s="185">
        <v>0</v>
      </c>
      <c r="R122" s="185">
        <f>Q122*H122</f>
        <v>0</v>
      </c>
      <c r="S122" s="185">
        <v>0</v>
      </c>
      <c r="T122" s="186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87" t="s">
        <v>147</v>
      </c>
      <c r="AT122" s="187" t="s">
        <v>142</v>
      </c>
      <c r="AU122" s="187" t="s">
        <v>154</v>
      </c>
      <c r="AY122" s="20" t="s">
        <v>140</v>
      </c>
      <c r="BE122" s="188">
        <f>IF(N122="základní",J122,0)</f>
        <v>0</v>
      </c>
      <c r="BF122" s="188">
        <f>IF(N122="snížená",J122,0)</f>
        <v>0</v>
      </c>
      <c r="BG122" s="188">
        <f>IF(N122="zákl. přenesená",J122,0)</f>
        <v>0</v>
      </c>
      <c r="BH122" s="188">
        <f>IF(N122="sníž. přenesená",J122,0)</f>
        <v>0</v>
      </c>
      <c r="BI122" s="188">
        <f>IF(N122="nulová",J122,0)</f>
        <v>0</v>
      </c>
      <c r="BJ122" s="20" t="s">
        <v>80</v>
      </c>
      <c r="BK122" s="188">
        <f>ROUND(I122*H122,2)</f>
        <v>0</v>
      </c>
      <c r="BL122" s="20" t="s">
        <v>147</v>
      </c>
      <c r="BM122" s="187" t="s">
        <v>180</v>
      </c>
    </row>
    <row r="123" spans="1:65" s="2" customFormat="1" ht="11.25">
      <c r="A123" s="37"/>
      <c r="B123" s="38"/>
      <c r="C123" s="39"/>
      <c r="D123" s="189" t="s">
        <v>149</v>
      </c>
      <c r="E123" s="39"/>
      <c r="F123" s="190" t="s">
        <v>181</v>
      </c>
      <c r="G123" s="39"/>
      <c r="H123" s="39"/>
      <c r="I123" s="191"/>
      <c r="J123" s="39"/>
      <c r="K123" s="39"/>
      <c r="L123" s="42"/>
      <c r="M123" s="192"/>
      <c r="N123" s="193"/>
      <c r="O123" s="67"/>
      <c r="P123" s="67"/>
      <c r="Q123" s="67"/>
      <c r="R123" s="67"/>
      <c r="S123" s="67"/>
      <c r="T123" s="68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20" t="s">
        <v>149</v>
      </c>
      <c r="AU123" s="20" t="s">
        <v>154</v>
      </c>
    </row>
    <row r="124" spans="1:65" s="13" customFormat="1" ht="11.25">
      <c r="B124" s="194"/>
      <c r="C124" s="195"/>
      <c r="D124" s="196" t="s">
        <v>151</v>
      </c>
      <c r="E124" s="197" t="s">
        <v>19</v>
      </c>
      <c r="F124" s="198" t="s">
        <v>182</v>
      </c>
      <c r="G124" s="195"/>
      <c r="H124" s="199">
        <v>6.85</v>
      </c>
      <c r="I124" s="200"/>
      <c r="J124" s="195"/>
      <c r="K124" s="195"/>
      <c r="L124" s="201"/>
      <c r="M124" s="202"/>
      <c r="N124" s="203"/>
      <c r="O124" s="203"/>
      <c r="P124" s="203"/>
      <c r="Q124" s="203"/>
      <c r="R124" s="203"/>
      <c r="S124" s="203"/>
      <c r="T124" s="204"/>
      <c r="AT124" s="205" t="s">
        <v>151</v>
      </c>
      <c r="AU124" s="205" t="s">
        <v>154</v>
      </c>
      <c r="AV124" s="13" t="s">
        <v>82</v>
      </c>
      <c r="AW124" s="13" t="s">
        <v>33</v>
      </c>
      <c r="AX124" s="13" t="s">
        <v>72</v>
      </c>
      <c r="AY124" s="205" t="s">
        <v>140</v>
      </c>
    </row>
    <row r="125" spans="1:65" s="14" customFormat="1" ht="11.25">
      <c r="B125" s="206"/>
      <c r="C125" s="207"/>
      <c r="D125" s="196" t="s">
        <v>151</v>
      </c>
      <c r="E125" s="208" t="s">
        <v>19</v>
      </c>
      <c r="F125" s="209" t="s">
        <v>153</v>
      </c>
      <c r="G125" s="207"/>
      <c r="H125" s="210">
        <v>6.85</v>
      </c>
      <c r="I125" s="211"/>
      <c r="J125" s="207"/>
      <c r="K125" s="207"/>
      <c r="L125" s="212"/>
      <c r="M125" s="213"/>
      <c r="N125" s="214"/>
      <c r="O125" s="214"/>
      <c r="P125" s="214"/>
      <c r="Q125" s="214"/>
      <c r="R125" s="214"/>
      <c r="S125" s="214"/>
      <c r="T125" s="215"/>
      <c r="AT125" s="216" t="s">
        <v>151</v>
      </c>
      <c r="AU125" s="216" t="s">
        <v>154</v>
      </c>
      <c r="AV125" s="14" t="s">
        <v>154</v>
      </c>
      <c r="AW125" s="14" t="s">
        <v>33</v>
      </c>
      <c r="AX125" s="14" t="s">
        <v>80</v>
      </c>
      <c r="AY125" s="216" t="s">
        <v>140</v>
      </c>
    </row>
    <row r="126" spans="1:65" s="2" customFormat="1" ht="24.2" customHeight="1">
      <c r="A126" s="37"/>
      <c r="B126" s="38"/>
      <c r="C126" s="176" t="s">
        <v>183</v>
      </c>
      <c r="D126" s="176" t="s">
        <v>142</v>
      </c>
      <c r="E126" s="177" t="s">
        <v>184</v>
      </c>
      <c r="F126" s="178" t="s">
        <v>185</v>
      </c>
      <c r="G126" s="179" t="s">
        <v>186</v>
      </c>
      <c r="H126" s="180">
        <v>2.5880000000000001</v>
      </c>
      <c r="I126" s="181"/>
      <c r="J126" s="182">
        <f>ROUND(I126*H126,2)</f>
        <v>0</v>
      </c>
      <c r="K126" s="178" t="s">
        <v>146</v>
      </c>
      <c r="L126" s="42"/>
      <c r="M126" s="183" t="s">
        <v>19</v>
      </c>
      <c r="N126" s="184" t="s">
        <v>43</v>
      </c>
      <c r="O126" s="67"/>
      <c r="P126" s="185">
        <f>O126*H126</f>
        <v>0</v>
      </c>
      <c r="Q126" s="185">
        <v>0</v>
      </c>
      <c r="R126" s="185">
        <f>Q126*H126</f>
        <v>0</v>
      </c>
      <c r="S126" s="185">
        <v>0.22</v>
      </c>
      <c r="T126" s="186">
        <f>S126*H126</f>
        <v>0.56935999999999998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87" t="s">
        <v>147</v>
      </c>
      <c r="AT126" s="187" t="s">
        <v>142</v>
      </c>
      <c r="AU126" s="187" t="s">
        <v>154</v>
      </c>
      <c r="AY126" s="20" t="s">
        <v>140</v>
      </c>
      <c r="BE126" s="188">
        <f>IF(N126="základní",J126,0)</f>
        <v>0</v>
      </c>
      <c r="BF126" s="188">
        <f>IF(N126="snížená",J126,0)</f>
        <v>0</v>
      </c>
      <c r="BG126" s="188">
        <f>IF(N126="zákl. přenesená",J126,0)</f>
        <v>0</v>
      </c>
      <c r="BH126" s="188">
        <f>IF(N126="sníž. přenesená",J126,0)</f>
        <v>0</v>
      </c>
      <c r="BI126" s="188">
        <f>IF(N126="nulová",J126,0)</f>
        <v>0</v>
      </c>
      <c r="BJ126" s="20" t="s">
        <v>80</v>
      </c>
      <c r="BK126" s="188">
        <f>ROUND(I126*H126,2)</f>
        <v>0</v>
      </c>
      <c r="BL126" s="20" t="s">
        <v>147</v>
      </c>
      <c r="BM126" s="187" t="s">
        <v>187</v>
      </c>
    </row>
    <row r="127" spans="1:65" s="2" customFormat="1" ht="11.25">
      <c r="A127" s="37"/>
      <c r="B127" s="38"/>
      <c r="C127" s="39"/>
      <c r="D127" s="189" t="s">
        <v>149</v>
      </c>
      <c r="E127" s="39"/>
      <c r="F127" s="190" t="s">
        <v>188</v>
      </c>
      <c r="G127" s="39"/>
      <c r="H127" s="39"/>
      <c r="I127" s="191"/>
      <c r="J127" s="39"/>
      <c r="K127" s="39"/>
      <c r="L127" s="42"/>
      <c r="M127" s="192"/>
      <c r="N127" s="193"/>
      <c r="O127" s="67"/>
      <c r="P127" s="67"/>
      <c r="Q127" s="67"/>
      <c r="R127" s="67"/>
      <c r="S127" s="67"/>
      <c r="T127" s="68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20" t="s">
        <v>149</v>
      </c>
      <c r="AU127" s="20" t="s">
        <v>154</v>
      </c>
    </row>
    <row r="128" spans="1:65" s="15" customFormat="1" ht="11.25">
      <c r="B128" s="217"/>
      <c r="C128" s="218"/>
      <c r="D128" s="196" t="s">
        <v>151</v>
      </c>
      <c r="E128" s="219" t="s">
        <v>19</v>
      </c>
      <c r="F128" s="220" t="s">
        <v>189</v>
      </c>
      <c r="G128" s="218"/>
      <c r="H128" s="219" t="s">
        <v>19</v>
      </c>
      <c r="I128" s="221"/>
      <c r="J128" s="218"/>
      <c r="K128" s="218"/>
      <c r="L128" s="222"/>
      <c r="M128" s="223"/>
      <c r="N128" s="224"/>
      <c r="O128" s="224"/>
      <c r="P128" s="224"/>
      <c r="Q128" s="224"/>
      <c r="R128" s="224"/>
      <c r="S128" s="224"/>
      <c r="T128" s="225"/>
      <c r="AT128" s="226" t="s">
        <v>151</v>
      </c>
      <c r="AU128" s="226" t="s">
        <v>154</v>
      </c>
      <c r="AV128" s="15" t="s">
        <v>80</v>
      </c>
      <c r="AW128" s="15" t="s">
        <v>33</v>
      </c>
      <c r="AX128" s="15" t="s">
        <v>72</v>
      </c>
      <c r="AY128" s="226" t="s">
        <v>140</v>
      </c>
    </row>
    <row r="129" spans="1:65" s="13" customFormat="1" ht="11.25">
      <c r="B129" s="194"/>
      <c r="C129" s="195"/>
      <c r="D129" s="196" t="s">
        <v>151</v>
      </c>
      <c r="E129" s="197" t="s">
        <v>19</v>
      </c>
      <c r="F129" s="198" t="s">
        <v>190</v>
      </c>
      <c r="G129" s="195"/>
      <c r="H129" s="199">
        <v>2.5880000000000001</v>
      </c>
      <c r="I129" s="200"/>
      <c r="J129" s="195"/>
      <c r="K129" s="195"/>
      <c r="L129" s="201"/>
      <c r="M129" s="202"/>
      <c r="N129" s="203"/>
      <c r="O129" s="203"/>
      <c r="P129" s="203"/>
      <c r="Q129" s="203"/>
      <c r="R129" s="203"/>
      <c r="S129" s="203"/>
      <c r="T129" s="204"/>
      <c r="AT129" s="205" t="s">
        <v>151</v>
      </c>
      <c r="AU129" s="205" t="s">
        <v>154</v>
      </c>
      <c r="AV129" s="13" t="s">
        <v>82</v>
      </c>
      <c r="AW129" s="13" t="s">
        <v>33</v>
      </c>
      <c r="AX129" s="13" t="s">
        <v>72</v>
      </c>
      <c r="AY129" s="205" t="s">
        <v>140</v>
      </c>
    </row>
    <row r="130" spans="1:65" s="14" customFormat="1" ht="11.25">
      <c r="B130" s="206"/>
      <c r="C130" s="207"/>
      <c r="D130" s="196" t="s">
        <v>151</v>
      </c>
      <c r="E130" s="208" t="s">
        <v>19</v>
      </c>
      <c r="F130" s="209" t="s">
        <v>153</v>
      </c>
      <c r="G130" s="207"/>
      <c r="H130" s="210">
        <v>2.5880000000000001</v>
      </c>
      <c r="I130" s="211"/>
      <c r="J130" s="207"/>
      <c r="K130" s="207"/>
      <c r="L130" s="212"/>
      <c r="M130" s="213"/>
      <c r="N130" s="214"/>
      <c r="O130" s="214"/>
      <c r="P130" s="214"/>
      <c r="Q130" s="214"/>
      <c r="R130" s="214"/>
      <c r="S130" s="214"/>
      <c r="T130" s="215"/>
      <c r="AT130" s="216" t="s">
        <v>151</v>
      </c>
      <c r="AU130" s="216" t="s">
        <v>154</v>
      </c>
      <c r="AV130" s="14" t="s">
        <v>154</v>
      </c>
      <c r="AW130" s="14" t="s">
        <v>33</v>
      </c>
      <c r="AX130" s="14" t="s">
        <v>80</v>
      </c>
      <c r="AY130" s="216" t="s">
        <v>140</v>
      </c>
    </row>
    <row r="131" spans="1:65" s="2" customFormat="1" ht="33" customHeight="1">
      <c r="A131" s="37"/>
      <c r="B131" s="38"/>
      <c r="C131" s="176" t="s">
        <v>191</v>
      </c>
      <c r="D131" s="176" t="s">
        <v>142</v>
      </c>
      <c r="E131" s="177" t="s">
        <v>192</v>
      </c>
      <c r="F131" s="178" t="s">
        <v>193</v>
      </c>
      <c r="G131" s="179" t="s">
        <v>186</v>
      </c>
      <c r="H131" s="180">
        <v>2.5880000000000001</v>
      </c>
      <c r="I131" s="181"/>
      <c r="J131" s="182">
        <f>ROUND(I131*H131,2)</f>
        <v>0</v>
      </c>
      <c r="K131" s="178" t="s">
        <v>146</v>
      </c>
      <c r="L131" s="42"/>
      <c r="M131" s="183" t="s">
        <v>19</v>
      </c>
      <c r="N131" s="184" t="s">
        <v>43</v>
      </c>
      <c r="O131" s="67"/>
      <c r="P131" s="185">
        <f>O131*H131</f>
        <v>0</v>
      </c>
      <c r="Q131" s="185">
        <v>0</v>
      </c>
      <c r="R131" s="185">
        <f>Q131*H131</f>
        <v>0</v>
      </c>
      <c r="S131" s="185">
        <v>0.22</v>
      </c>
      <c r="T131" s="186">
        <f>S131*H131</f>
        <v>0.56935999999999998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7" t="s">
        <v>147</v>
      </c>
      <c r="AT131" s="187" t="s">
        <v>142</v>
      </c>
      <c r="AU131" s="187" t="s">
        <v>154</v>
      </c>
      <c r="AY131" s="20" t="s">
        <v>140</v>
      </c>
      <c r="BE131" s="188">
        <f>IF(N131="základní",J131,0)</f>
        <v>0</v>
      </c>
      <c r="BF131" s="188">
        <f>IF(N131="snížená",J131,0)</f>
        <v>0</v>
      </c>
      <c r="BG131" s="188">
        <f>IF(N131="zákl. přenesená",J131,0)</f>
        <v>0</v>
      </c>
      <c r="BH131" s="188">
        <f>IF(N131="sníž. přenesená",J131,0)</f>
        <v>0</v>
      </c>
      <c r="BI131" s="188">
        <f>IF(N131="nulová",J131,0)</f>
        <v>0</v>
      </c>
      <c r="BJ131" s="20" t="s">
        <v>80</v>
      </c>
      <c r="BK131" s="188">
        <f>ROUND(I131*H131,2)</f>
        <v>0</v>
      </c>
      <c r="BL131" s="20" t="s">
        <v>147</v>
      </c>
      <c r="BM131" s="187" t="s">
        <v>194</v>
      </c>
    </row>
    <row r="132" spans="1:65" s="2" customFormat="1" ht="11.25">
      <c r="A132" s="37"/>
      <c r="B132" s="38"/>
      <c r="C132" s="39"/>
      <c r="D132" s="189" t="s">
        <v>149</v>
      </c>
      <c r="E132" s="39"/>
      <c r="F132" s="190" t="s">
        <v>195</v>
      </c>
      <c r="G132" s="39"/>
      <c r="H132" s="39"/>
      <c r="I132" s="191"/>
      <c r="J132" s="39"/>
      <c r="K132" s="39"/>
      <c r="L132" s="42"/>
      <c r="M132" s="192"/>
      <c r="N132" s="193"/>
      <c r="O132" s="67"/>
      <c r="P132" s="67"/>
      <c r="Q132" s="67"/>
      <c r="R132" s="67"/>
      <c r="S132" s="67"/>
      <c r="T132" s="68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20" t="s">
        <v>149</v>
      </c>
      <c r="AU132" s="20" t="s">
        <v>154</v>
      </c>
    </row>
    <row r="133" spans="1:65" s="15" customFormat="1" ht="11.25">
      <c r="B133" s="217"/>
      <c r="C133" s="218"/>
      <c r="D133" s="196" t="s">
        <v>151</v>
      </c>
      <c r="E133" s="219" t="s">
        <v>19</v>
      </c>
      <c r="F133" s="220" t="s">
        <v>189</v>
      </c>
      <c r="G133" s="218"/>
      <c r="H133" s="219" t="s">
        <v>19</v>
      </c>
      <c r="I133" s="221"/>
      <c r="J133" s="218"/>
      <c r="K133" s="218"/>
      <c r="L133" s="222"/>
      <c r="M133" s="223"/>
      <c r="N133" s="224"/>
      <c r="O133" s="224"/>
      <c r="P133" s="224"/>
      <c r="Q133" s="224"/>
      <c r="R133" s="224"/>
      <c r="S133" s="224"/>
      <c r="T133" s="225"/>
      <c r="AT133" s="226" t="s">
        <v>151</v>
      </c>
      <c r="AU133" s="226" t="s">
        <v>154</v>
      </c>
      <c r="AV133" s="15" t="s">
        <v>80</v>
      </c>
      <c r="AW133" s="15" t="s">
        <v>33</v>
      </c>
      <c r="AX133" s="15" t="s">
        <v>72</v>
      </c>
      <c r="AY133" s="226" t="s">
        <v>140</v>
      </c>
    </row>
    <row r="134" spans="1:65" s="13" customFormat="1" ht="11.25">
      <c r="B134" s="194"/>
      <c r="C134" s="195"/>
      <c r="D134" s="196" t="s">
        <v>151</v>
      </c>
      <c r="E134" s="197" t="s">
        <v>19</v>
      </c>
      <c r="F134" s="198" t="s">
        <v>190</v>
      </c>
      <c r="G134" s="195"/>
      <c r="H134" s="199">
        <v>2.5880000000000001</v>
      </c>
      <c r="I134" s="200"/>
      <c r="J134" s="195"/>
      <c r="K134" s="195"/>
      <c r="L134" s="201"/>
      <c r="M134" s="202"/>
      <c r="N134" s="203"/>
      <c r="O134" s="203"/>
      <c r="P134" s="203"/>
      <c r="Q134" s="203"/>
      <c r="R134" s="203"/>
      <c r="S134" s="203"/>
      <c r="T134" s="204"/>
      <c r="AT134" s="205" t="s">
        <v>151</v>
      </c>
      <c r="AU134" s="205" t="s">
        <v>154</v>
      </c>
      <c r="AV134" s="13" t="s">
        <v>82</v>
      </c>
      <c r="AW134" s="13" t="s">
        <v>33</v>
      </c>
      <c r="AX134" s="13" t="s">
        <v>72</v>
      </c>
      <c r="AY134" s="205" t="s">
        <v>140</v>
      </c>
    </row>
    <row r="135" spans="1:65" s="14" customFormat="1" ht="11.25">
      <c r="B135" s="206"/>
      <c r="C135" s="207"/>
      <c r="D135" s="196" t="s">
        <v>151</v>
      </c>
      <c r="E135" s="208" t="s">
        <v>19</v>
      </c>
      <c r="F135" s="209" t="s">
        <v>153</v>
      </c>
      <c r="G135" s="207"/>
      <c r="H135" s="210">
        <v>2.5880000000000001</v>
      </c>
      <c r="I135" s="211"/>
      <c r="J135" s="207"/>
      <c r="K135" s="207"/>
      <c r="L135" s="212"/>
      <c r="M135" s="213"/>
      <c r="N135" s="214"/>
      <c r="O135" s="214"/>
      <c r="P135" s="214"/>
      <c r="Q135" s="214"/>
      <c r="R135" s="214"/>
      <c r="S135" s="214"/>
      <c r="T135" s="215"/>
      <c r="AT135" s="216" t="s">
        <v>151</v>
      </c>
      <c r="AU135" s="216" t="s">
        <v>154</v>
      </c>
      <c r="AV135" s="14" t="s">
        <v>154</v>
      </c>
      <c r="AW135" s="14" t="s">
        <v>33</v>
      </c>
      <c r="AX135" s="14" t="s">
        <v>80</v>
      </c>
      <c r="AY135" s="216" t="s">
        <v>140</v>
      </c>
    </row>
    <row r="136" spans="1:65" s="2" customFormat="1" ht="33" customHeight="1">
      <c r="A136" s="37"/>
      <c r="B136" s="38"/>
      <c r="C136" s="176" t="s">
        <v>196</v>
      </c>
      <c r="D136" s="176" t="s">
        <v>142</v>
      </c>
      <c r="E136" s="177" t="s">
        <v>197</v>
      </c>
      <c r="F136" s="178" t="s">
        <v>198</v>
      </c>
      <c r="G136" s="179" t="s">
        <v>186</v>
      </c>
      <c r="H136" s="180">
        <v>2.5880000000000001</v>
      </c>
      <c r="I136" s="181"/>
      <c r="J136" s="182">
        <f>ROUND(I136*H136,2)</f>
        <v>0</v>
      </c>
      <c r="K136" s="178" t="s">
        <v>146</v>
      </c>
      <c r="L136" s="42"/>
      <c r="M136" s="183" t="s">
        <v>19</v>
      </c>
      <c r="N136" s="184" t="s">
        <v>43</v>
      </c>
      <c r="O136" s="67"/>
      <c r="P136" s="185">
        <f>O136*H136</f>
        <v>0</v>
      </c>
      <c r="Q136" s="185">
        <v>0</v>
      </c>
      <c r="R136" s="185">
        <f>Q136*H136</f>
        <v>0</v>
      </c>
      <c r="S136" s="185">
        <v>0.28999999999999998</v>
      </c>
      <c r="T136" s="186">
        <f>S136*H136</f>
        <v>0.75051999999999996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7" t="s">
        <v>147</v>
      </c>
      <c r="AT136" s="187" t="s">
        <v>142</v>
      </c>
      <c r="AU136" s="187" t="s">
        <v>154</v>
      </c>
      <c r="AY136" s="20" t="s">
        <v>140</v>
      </c>
      <c r="BE136" s="188">
        <f>IF(N136="základní",J136,0)</f>
        <v>0</v>
      </c>
      <c r="BF136" s="188">
        <f>IF(N136="snížená",J136,0)</f>
        <v>0</v>
      </c>
      <c r="BG136" s="188">
        <f>IF(N136="zákl. přenesená",J136,0)</f>
        <v>0</v>
      </c>
      <c r="BH136" s="188">
        <f>IF(N136="sníž. přenesená",J136,0)</f>
        <v>0</v>
      </c>
      <c r="BI136" s="188">
        <f>IF(N136="nulová",J136,0)</f>
        <v>0</v>
      </c>
      <c r="BJ136" s="20" t="s">
        <v>80</v>
      </c>
      <c r="BK136" s="188">
        <f>ROUND(I136*H136,2)</f>
        <v>0</v>
      </c>
      <c r="BL136" s="20" t="s">
        <v>147</v>
      </c>
      <c r="BM136" s="187" t="s">
        <v>199</v>
      </c>
    </row>
    <row r="137" spans="1:65" s="2" customFormat="1" ht="11.25">
      <c r="A137" s="37"/>
      <c r="B137" s="38"/>
      <c r="C137" s="39"/>
      <c r="D137" s="189" t="s">
        <v>149</v>
      </c>
      <c r="E137" s="39"/>
      <c r="F137" s="190" t="s">
        <v>200</v>
      </c>
      <c r="G137" s="39"/>
      <c r="H137" s="39"/>
      <c r="I137" s="191"/>
      <c r="J137" s="39"/>
      <c r="K137" s="39"/>
      <c r="L137" s="42"/>
      <c r="M137" s="192"/>
      <c r="N137" s="193"/>
      <c r="O137" s="67"/>
      <c r="P137" s="67"/>
      <c r="Q137" s="67"/>
      <c r="R137" s="67"/>
      <c r="S137" s="67"/>
      <c r="T137" s="68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20" t="s">
        <v>149</v>
      </c>
      <c r="AU137" s="20" t="s">
        <v>154</v>
      </c>
    </row>
    <row r="138" spans="1:65" s="15" customFormat="1" ht="11.25">
      <c r="B138" s="217"/>
      <c r="C138" s="218"/>
      <c r="D138" s="196" t="s">
        <v>151</v>
      </c>
      <c r="E138" s="219" t="s">
        <v>19</v>
      </c>
      <c r="F138" s="220" t="s">
        <v>189</v>
      </c>
      <c r="G138" s="218"/>
      <c r="H138" s="219" t="s">
        <v>19</v>
      </c>
      <c r="I138" s="221"/>
      <c r="J138" s="218"/>
      <c r="K138" s="218"/>
      <c r="L138" s="222"/>
      <c r="M138" s="223"/>
      <c r="N138" s="224"/>
      <c r="O138" s="224"/>
      <c r="P138" s="224"/>
      <c r="Q138" s="224"/>
      <c r="R138" s="224"/>
      <c r="S138" s="224"/>
      <c r="T138" s="225"/>
      <c r="AT138" s="226" t="s">
        <v>151</v>
      </c>
      <c r="AU138" s="226" t="s">
        <v>154</v>
      </c>
      <c r="AV138" s="15" t="s">
        <v>80</v>
      </c>
      <c r="AW138" s="15" t="s">
        <v>33</v>
      </c>
      <c r="AX138" s="15" t="s">
        <v>72</v>
      </c>
      <c r="AY138" s="226" t="s">
        <v>140</v>
      </c>
    </row>
    <row r="139" spans="1:65" s="13" customFormat="1" ht="11.25">
      <c r="B139" s="194"/>
      <c r="C139" s="195"/>
      <c r="D139" s="196" t="s">
        <v>151</v>
      </c>
      <c r="E139" s="197" t="s">
        <v>19</v>
      </c>
      <c r="F139" s="198" t="s">
        <v>190</v>
      </c>
      <c r="G139" s="195"/>
      <c r="H139" s="199">
        <v>2.5880000000000001</v>
      </c>
      <c r="I139" s="200"/>
      <c r="J139" s="195"/>
      <c r="K139" s="195"/>
      <c r="L139" s="201"/>
      <c r="M139" s="202"/>
      <c r="N139" s="203"/>
      <c r="O139" s="203"/>
      <c r="P139" s="203"/>
      <c r="Q139" s="203"/>
      <c r="R139" s="203"/>
      <c r="S139" s="203"/>
      <c r="T139" s="204"/>
      <c r="AT139" s="205" t="s">
        <v>151</v>
      </c>
      <c r="AU139" s="205" t="s">
        <v>154</v>
      </c>
      <c r="AV139" s="13" t="s">
        <v>82</v>
      </c>
      <c r="AW139" s="13" t="s">
        <v>33</v>
      </c>
      <c r="AX139" s="13" t="s">
        <v>72</v>
      </c>
      <c r="AY139" s="205" t="s">
        <v>140</v>
      </c>
    </row>
    <row r="140" spans="1:65" s="14" customFormat="1" ht="11.25">
      <c r="B140" s="206"/>
      <c r="C140" s="207"/>
      <c r="D140" s="196" t="s">
        <v>151</v>
      </c>
      <c r="E140" s="208" t="s">
        <v>19</v>
      </c>
      <c r="F140" s="209" t="s">
        <v>153</v>
      </c>
      <c r="G140" s="207"/>
      <c r="H140" s="210">
        <v>2.5880000000000001</v>
      </c>
      <c r="I140" s="211"/>
      <c r="J140" s="207"/>
      <c r="K140" s="207"/>
      <c r="L140" s="212"/>
      <c r="M140" s="213"/>
      <c r="N140" s="214"/>
      <c r="O140" s="214"/>
      <c r="P140" s="214"/>
      <c r="Q140" s="214"/>
      <c r="R140" s="214"/>
      <c r="S140" s="214"/>
      <c r="T140" s="215"/>
      <c r="AT140" s="216" t="s">
        <v>151</v>
      </c>
      <c r="AU140" s="216" t="s">
        <v>154</v>
      </c>
      <c r="AV140" s="14" t="s">
        <v>154</v>
      </c>
      <c r="AW140" s="14" t="s">
        <v>33</v>
      </c>
      <c r="AX140" s="14" t="s">
        <v>80</v>
      </c>
      <c r="AY140" s="216" t="s">
        <v>140</v>
      </c>
    </row>
    <row r="141" spans="1:65" s="2" customFormat="1" ht="37.9" customHeight="1">
      <c r="A141" s="37"/>
      <c r="B141" s="38"/>
      <c r="C141" s="176" t="s">
        <v>201</v>
      </c>
      <c r="D141" s="176" t="s">
        <v>142</v>
      </c>
      <c r="E141" s="177" t="s">
        <v>202</v>
      </c>
      <c r="F141" s="178" t="s">
        <v>203</v>
      </c>
      <c r="G141" s="179" t="s">
        <v>186</v>
      </c>
      <c r="H141" s="180">
        <v>2.5880000000000001</v>
      </c>
      <c r="I141" s="181"/>
      <c r="J141" s="182">
        <f>ROUND(I141*H141,2)</f>
        <v>0</v>
      </c>
      <c r="K141" s="178" t="s">
        <v>146</v>
      </c>
      <c r="L141" s="42"/>
      <c r="M141" s="183" t="s">
        <v>19</v>
      </c>
      <c r="N141" s="184" t="s">
        <v>43</v>
      </c>
      <c r="O141" s="67"/>
      <c r="P141" s="185">
        <f>O141*H141</f>
        <v>0</v>
      </c>
      <c r="Q141" s="185">
        <v>0</v>
      </c>
      <c r="R141" s="185">
        <f>Q141*H141</f>
        <v>0</v>
      </c>
      <c r="S141" s="185">
        <v>0.28999999999999998</v>
      </c>
      <c r="T141" s="186">
        <f>S141*H141</f>
        <v>0.75051999999999996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7" t="s">
        <v>147</v>
      </c>
      <c r="AT141" s="187" t="s">
        <v>142</v>
      </c>
      <c r="AU141" s="187" t="s">
        <v>154</v>
      </c>
      <c r="AY141" s="20" t="s">
        <v>140</v>
      </c>
      <c r="BE141" s="188">
        <f>IF(N141="základní",J141,0)</f>
        <v>0</v>
      </c>
      <c r="BF141" s="188">
        <f>IF(N141="snížená",J141,0)</f>
        <v>0</v>
      </c>
      <c r="BG141" s="188">
        <f>IF(N141="zákl. přenesená",J141,0)</f>
        <v>0</v>
      </c>
      <c r="BH141" s="188">
        <f>IF(N141="sníž. přenesená",J141,0)</f>
        <v>0</v>
      </c>
      <c r="BI141" s="188">
        <f>IF(N141="nulová",J141,0)</f>
        <v>0</v>
      </c>
      <c r="BJ141" s="20" t="s">
        <v>80</v>
      </c>
      <c r="BK141" s="188">
        <f>ROUND(I141*H141,2)</f>
        <v>0</v>
      </c>
      <c r="BL141" s="20" t="s">
        <v>147</v>
      </c>
      <c r="BM141" s="187" t="s">
        <v>204</v>
      </c>
    </row>
    <row r="142" spans="1:65" s="2" customFormat="1" ht="11.25">
      <c r="A142" s="37"/>
      <c r="B142" s="38"/>
      <c r="C142" s="39"/>
      <c r="D142" s="189" t="s">
        <v>149</v>
      </c>
      <c r="E142" s="39"/>
      <c r="F142" s="190" t="s">
        <v>205</v>
      </c>
      <c r="G142" s="39"/>
      <c r="H142" s="39"/>
      <c r="I142" s="191"/>
      <c r="J142" s="39"/>
      <c r="K142" s="39"/>
      <c r="L142" s="42"/>
      <c r="M142" s="192"/>
      <c r="N142" s="193"/>
      <c r="O142" s="67"/>
      <c r="P142" s="67"/>
      <c r="Q142" s="67"/>
      <c r="R142" s="67"/>
      <c r="S142" s="67"/>
      <c r="T142" s="68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20" t="s">
        <v>149</v>
      </c>
      <c r="AU142" s="20" t="s">
        <v>154</v>
      </c>
    </row>
    <row r="143" spans="1:65" s="15" customFormat="1" ht="11.25">
      <c r="B143" s="217"/>
      <c r="C143" s="218"/>
      <c r="D143" s="196" t="s">
        <v>151</v>
      </c>
      <c r="E143" s="219" t="s">
        <v>19</v>
      </c>
      <c r="F143" s="220" t="s">
        <v>189</v>
      </c>
      <c r="G143" s="218"/>
      <c r="H143" s="219" t="s">
        <v>19</v>
      </c>
      <c r="I143" s="221"/>
      <c r="J143" s="218"/>
      <c r="K143" s="218"/>
      <c r="L143" s="222"/>
      <c r="M143" s="223"/>
      <c r="N143" s="224"/>
      <c r="O143" s="224"/>
      <c r="P143" s="224"/>
      <c r="Q143" s="224"/>
      <c r="R143" s="224"/>
      <c r="S143" s="224"/>
      <c r="T143" s="225"/>
      <c r="AT143" s="226" t="s">
        <v>151</v>
      </c>
      <c r="AU143" s="226" t="s">
        <v>154</v>
      </c>
      <c r="AV143" s="15" t="s">
        <v>80</v>
      </c>
      <c r="AW143" s="15" t="s">
        <v>33</v>
      </c>
      <c r="AX143" s="15" t="s">
        <v>72</v>
      </c>
      <c r="AY143" s="226" t="s">
        <v>140</v>
      </c>
    </row>
    <row r="144" spans="1:65" s="13" customFormat="1" ht="11.25">
      <c r="B144" s="194"/>
      <c r="C144" s="195"/>
      <c r="D144" s="196" t="s">
        <v>151</v>
      </c>
      <c r="E144" s="197" t="s">
        <v>19</v>
      </c>
      <c r="F144" s="198" t="s">
        <v>190</v>
      </c>
      <c r="G144" s="195"/>
      <c r="H144" s="199">
        <v>2.5880000000000001</v>
      </c>
      <c r="I144" s="200"/>
      <c r="J144" s="195"/>
      <c r="K144" s="195"/>
      <c r="L144" s="201"/>
      <c r="M144" s="202"/>
      <c r="N144" s="203"/>
      <c r="O144" s="203"/>
      <c r="P144" s="203"/>
      <c r="Q144" s="203"/>
      <c r="R144" s="203"/>
      <c r="S144" s="203"/>
      <c r="T144" s="204"/>
      <c r="AT144" s="205" t="s">
        <v>151</v>
      </c>
      <c r="AU144" s="205" t="s">
        <v>154</v>
      </c>
      <c r="AV144" s="13" t="s">
        <v>82</v>
      </c>
      <c r="AW144" s="13" t="s">
        <v>33</v>
      </c>
      <c r="AX144" s="13" t="s">
        <v>72</v>
      </c>
      <c r="AY144" s="205" t="s">
        <v>140</v>
      </c>
    </row>
    <row r="145" spans="1:65" s="14" customFormat="1" ht="11.25">
      <c r="B145" s="206"/>
      <c r="C145" s="207"/>
      <c r="D145" s="196" t="s">
        <v>151</v>
      </c>
      <c r="E145" s="208" t="s">
        <v>19</v>
      </c>
      <c r="F145" s="209" t="s">
        <v>153</v>
      </c>
      <c r="G145" s="207"/>
      <c r="H145" s="210">
        <v>2.5880000000000001</v>
      </c>
      <c r="I145" s="211"/>
      <c r="J145" s="207"/>
      <c r="K145" s="207"/>
      <c r="L145" s="212"/>
      <c r="M145" s="213"/>
      <c r="N145" s="214"/>
      <c r="O145" s="214"/>
      <c r="P145" s="214"/>
      <c r="Q145" s="214"/>
      <c r="R145" s="214"/>
      <c r="S145" s="214"/>
      <c r="T145" s="215"/>
      <c r="AT145" s="216" t="s">
        <v>151</v>
      </c>
      <c r="AU145" s="216" t="s">
        <v>154</v>
      </c>
      <c r="AV145" s="14" t="s">
        <v>154</v>
      </c>
      <c r="AW145" s="14" t="s">
        <v>33</v>
      </c>
      <c r="AX145" s="14" t="s">
        <v>80</v>
      </c>
      <c r="AY145" s="216" t="s">
        <v>140</v>
      </c>
    </row>
    <row r="146" spans="1:65" s="12" customFormat="1" ht="22.9" customHeight="1">
      <c r="B146" s="160"/>
      <c r="C146" s="161"/>
      <c r="D146" s="162" t="s">
        <v>71</v>
      </c>
      <c r="E146" s="174" t="s">
        <v>154</v>
      </c>
      <c r="F146" s="174" t="s">
        <v>206</v>
      </c>
      <c r="G146" s="161"/>
      <c r="H146" s="161"/>
      <c r="I146" s="164"/>
      <c r="J146" s="175">
        <f>BK146</f>
        <v>0</v>
      </c>
      <c r="K146" s="161"/>
      <c r="L146" s="166"/>
      <c r="M146" s="167"/>
      <c r="N146" s="168"/>
      <c r="O146" s="168"/>
      <c r="P146" s="169">
        <f>SUM(P147:P166)</f>
        <v>0</v>
      </c>
      <c r="Q146" s="168"/>
      <c r="R146" s="169">
        <f>SUM(R147:R166)</f>
        <v>2.4813296999999999</v>
      </c>
      <c r="S146" s="168"/>
      <c r="T146" s="170">
        <f>SUM(T147:T166)</f>
        <v>0</v>
      </c>
      <c r="AR146" s="171" t="s">
        <v>80</v>
      </c>
      <c r="AT146" s="172" t="s">
        <v>71</v>
      </c>
      <c r="AU146" s="172" t="s">
        <v>80</v>
      </c>
      <c r="AY146" s="171" t="s">
        <v>140</v>
      </c>
      <c r="BK146" s="173">
        <f>SUM(BK147:BK166)</f>
        <v>0</v>
      </c>
    </row>
    <row r="147" spans="1:65" s="2" customFormat="1" ht="24.2" customHeight="1">
      <c r="A147" s="37"/>
      <c r="B147" s="38"/>
      <c r="C147" s="176" t="s">
        <v>174</v>
      </c>
      <c r="D147" s="176" t="s">
        <v>142</v>
      </c>
      <c r="E147" s="177" t="s">
        <v>207</v>
      </c>
      <c r="F147" s="178" t="s">
        <v>208</v>
      </c>
      <c r="G147" s="179" t="s">
        <v>186</v>
      </c>
      <c r="H147" s="180">
        <v>3</v>
      </c>
      <c r="I147" s="181"/>
      <c r="J147" s="182">
        <f>ROUND(I147*H147,2)</f>
        <v>0</v>
      </c>
      <c r="K147" s="178" t="s">
        <v>146</v>
      </c>
      <c r="L147" s="42"/>
      <c r="M147" s="183" t="s">
        <v>19</v>
      </c>
      <c r="N147" s="184" t="s">
        <v>43</v>
      </c>
      <c r="O147" s="67"/>
      <c r="P147" s="185">
        <f>O147*H147</f>
        <v>0</v>
      </c>
      <c r="Q147" s="185">
        <v>0.34839999999999999</v>
      </c>
      <c r="R147" s="185">
        <f>Q147*H147</f>
        <v>1.0451999999999999</v>
      </c>
      <c r="S147" s="185">
        <v>0</v>
      </c>
      <c r="T147" s="186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7" t="s">
        <v>147</v>
      </c>
      <c r="AT147" s="187" t="s">
        <v>142</v>
      </c>
      <c r="AU147" s="187" t="s">
        <v>82</v>
      </c>
      <c r="AY147" s="20" t="s">
        <v>140</v>
      </c>
      <c r="BE147" s="188">
        <f>IF(N147="základní",J147,0)</f>
        <v>0</v>
      </c>
      <c r="BF147" s="188">
        <f>IF(N147="snížená",J147,0)</f>
        <v>0</v>
      </c>
      <c r="BG147" s="188">
        <f>IF(N147="zákl. přenesená",J147,0)</f>
        <v>0</v>
      </c>
      <c r="BH147" s="188">
        <f>IF(N147="sníž. přenesená",J147,0)</f>
        <v>0</v>
      </c>
      <c r="BI147" s="188">
        <f>IF(N147="nulová",J147,0)</f>
        <v>0</v>
      </c>
      <c r="BJ147" s="20" t="s">
        <v>80</v>
      </c>
      <c r="BK147" s="188">
        <f>ROUND(I147*H147,2)</f>
        <v>0</v>
      </c>
      <c r="BL147" s="20" t="s">
        <v>147</v>
      </c>
      <c r="BM147" s="187" t="s">
        <v>209</v>
      </c>
    </row>
    <row r="148" spans="1:65" s="2" customFormat="1" ht="11.25">
      <c r="A148" s="37"/>
      <c r="B148" s="38"/>
      <c r="C148" s="39"/>
      <c r="D148" s="189" t="s">
        <v>149</v>
      </c>
      <c r="E148" s="39"/>
      <c r="F148" s="190" t="s">
        <v>210</v>
      </c>
      <c r="G148" s="39"/>
      <c r="H148" s="39"/>
      <c r="I148" s="191"/>
      <c r="J148" s="39"/>
      <c r="K148" s="39"/>
      <c r="L148" s="42"/>
      <c r="M148" s="192"/>
      <c r="N148" s="193"/>
      <c r="O148" s="67"/>
      <c r="P148" s="67"/>
      <c r="Q148" s="67"/>
      <c r="R148" s="67"/>
      <c r="S148" s="67"/>
      <c r="T148" s="68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20" t="s">
        <v>149</v>
      </c>
      <c r="AU148" s="20" t="s">
        <v>82</v>
      </c>
    </row>
    <row r="149" spans="1:65" s="13" customFormat="1" ht="11.25">
      <c r="B149" s="194"/>
      <c r="C149" s="195"/>
      <c r="D149" s="196" t="s">
        <v>151</v>
      </c>
      <c r="E149" s="197" t="s">
        <v>19</v>
      </c>
      <c r="F149" s="198" t="s">
        <v>211</v>
      </c>
      <c r="G149" s="195"/>
      <c r="H149" s="199">
        <v>3</v>
      </c>
      <c r="I149" s="200"/>
      <c r="J149" s="195"/>
      <c r="K149" s="195"/>
      <c r="L149" s="201"/>
      <c r="M149" s="202"/>
      <c r="N149" s="203"/>
      <c r="O149" s="203"/>
      <c r="P149" s="203"/>
      <c r="Q149" s="203"/>
      <c r="R149" s="203"/>
      <c r="S149" s="203"/>
      <c r="T149" s="204"/>
      <c r="AT149" s="205" t="s">
        <v>151</v>
      </c>
      <c r="AU149" s="205" t="s">
        <v>82</v>
      </c>
      <c r="AV149" s="13" t="s">
        <v>82</v>
      </c>
      <c r="AW149" s="13" t="s">
        <v>33</v>
      </c>
      <c r="AX149" s="13" t="s">
        <v>72</v>
      </c>
      <c r="AY149" s="205" t="s">
        <v>140</v>
      </c>
    </row>
    <row r="150" spans="1:65" s="14" customFormat="1" ht="11.25">
      <c r="B150" s="206"/>
      <c r="C150" s="207"/>
      <c r="D150" s="196" t="s">
        <v>151</v>
      </c>
      <c r="E150" s="208" t="s">
        <v>19</v>
      </c>
      <c r="F150" s="209" t="s">
        <v>153</v>
      </c>
      <c r="G150" s="207"/>
      <c r="H150" s="210">
        <v>3</v>
      </c>
      <c r="I150" s="211"/>
      <c r="J150" s="207"/>
      <c r="K150" s="207"/>
      <c r="L150" s="212"/>
      <c r="M150" s="213"/>
      <c r="N150" s="214"/>
      <c r="O150" s="214"/>
      <c r="P150" s="214"/>
      <c r="Q150" s="214"/>
      <c r="R150" s="214"/>
      <c r="S150" s="214"/>
      <c r="T150" s="215"/>
      <c r="AT150" s="216" t="s">
        <v>151</v>
      </c>
      <c r="AU150" s="216" t="s">
        <v>82</v>
      </c>
      <c r="AV150" s="14" t="s">
        <v>154</v>
      </c>
      <c r="AW150" s="14" t="s">
        <v>33</v>
      </c>
      <c r="AX150" s="14" t="s">
        <v>80</v>
      </c>
      <c r="AY150" s="216" t="s">
        <v>140</v>
      </c>
    </row>
    <row r="151" spans="1:65" s="2" customFormat="1" ht="21.75" customHeight="1">
      <c r="A151" s="37"/>
      <c r="B151" s="38"/>
      <c r="C151" s="176" t="s">
        <v>8</v>
      </c>
      <c r="D151" s="176" t="s">
        <v>142</v>
      </c>
      <c r="E151" s="177" t="s">
        <v>212</v>
      </c>
      <c r="F151" s="178" t="s">
        <v>213</v>
      </c>
      <c r="G151" s="179" t="s">
        <v>145</v>
      </c>
      <c r="H151" s="180">
        <v>0.307</v>
      </c>
      <c r="I151" s="181"/>
      <c r="J151" s="182">
        <f>ROUND(I151*H151,2)</f>
        <v>0</v>
      </c>
      <c r="K151" s="178" t="s">
        <v>146</v>
      </c>
      <c r="L151" s="42"/>
      <c r="M151" s="183" t="s">
        <v>19</v>
      </c>
      <c r="N151" s="184" t="s">
        <v>43</v>
      </c>
      <c r="O151" s="67"/>
      <c r="P151" s="185">
        <f>O151*H151</f>
        <v>0</v>
      </c>
      <c r="Q151" s="185">
        <v>1.8774999999999999</v>
      </c>
      <c r="R151" s="185">
        <f>Q151*H151</f>
        <v>0.57639249999999997</v>
      </c>
      <c r="S151" s="185">
        <v>0</v>
      </c>
      <c r="T151" s="186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7" t="s">
        <v>147</v>
      </c>
      <c r="AT151" s="187" t="s">
        <v>142</v>
      </c>
      <c r="AU151" s="187" t="s">
        <v>82</v>
      </c>
      <c r="AY151" s="20" t="s">
        <v>140</v>
      </c>
      <c r="BE151" s="188">
        <f>IF(N151="základní",J151,0)</f>
        <v>0</v>
      </c>
      <c r="BF151" s="188">
        <f>IF(N151="snížená",J151,0)</f>
        <v>0</v>
      </c>
      <c r="BG151" s="188">
        <f>IF(N151="zákl. přenesená",J151,0)</f>
        <v>0</v>
      </c>
      <c r="BH151" s="188">
        <f>IF(N151="sníž. přenesená",J151,0)</f>
        <v>0</v>
      </c>
      <c r="BI151" s="188">
        <f>IF(N151="nulová",J151,0)</f>
        <v>0</v>
      </c>
      <c r="BJ151" s="20" t="s">
        <v>80</v>
      </c>
      <c r="BK151" s="188">
        <f>ROUND(I151*H151,2)</f>
        <v>0</v>
      </c>
      <c r="BL151" s="20" t="s">
        <v>147</v>
      </c>
      <c r="BM151" s="187" t="s">
        <v>214</v>
      </c>
    </row>
    <row r="152" spans="1:65" s="2" customFormat="1" ht="11.25">
      <c r="A152" s="37"/>
      <c r="B152" s="38"/>
      <c r="C152" s="39"/>
      <c r="D152" s="189" t="s">
        <v>149</v>
      </c>
      <c r="E152" s="39"/>
      <c r="F152" s="190" t="s">
        <v>215</v>
      </c>
      <c r="G152" s="39"/>
      <c r="H152" s="39"/>
      <c r="I152" s="191"/>
      <c r="J152" s="39"/>
      <c r="K152" s="39"/>
      <c r="L152" s="42"/>
      <c r="M152" s="192"/>
      <c r="N152" s="193"/>
      <c r="O152" s="67"/>
      <c r="P152" s="67"/>
      <c r="Q152" s="67"/>
      <c r="R152" s="67"/>
      <c r="S152" s="67"/>
      <c r="T152" s="68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20" t="s">
        <v>149</v>
      </c>
      <c r="AU152" s="20" t="s">
        <v>82</v>
      </c>
    </row>
    <row r="153" spans="1:65" s="13" customFormat="1" ht="11.25">
      <c r="B153" s="194"/>
      <c r="C153" s="195"/>
      <c r="D153" s="196" t="s">
        <v>151</v>
      </c>
      <c r="E153" s="197" t="s">
        <v>19</v>
      </c>
      <c r="F153" s="198" t="s">
        <v>216</v>
      </c>
      <c r="G153" s="195"/>
      <c r="H153" s="199">
        <v>0.307</v>
      </c>
      <c r="I153" s="200"/>
      <c r="J153" s="195"/>
      <c r="K153" s="195"/>
      <c r="L153" s="201"/>
      <c r="M153" s="202"/>
      <c r="N153" s="203"/>
      <c r="O153" s="203"/>
      <c r="P153" s="203"/>
      <c r="Q153" s="203"/>
      <c r="R153" s="203"/>
      <c r="S153" s="203"/>
      <c r="T153" s="204"/>
      <c r="AT153" s="205" t="s">
        <v>151</v>
      </c>
      <c r="AU153" s="205" t="s">
        <v>82</v>
      </c>
      <c r="AV153" s="13" t="s">
        <v>82</v>
      </c>
      <c r="AW153" s="13" t="s">
        <v>33</v>
      </c>
      <c r="AX153" s="13" t="s">
        <v>72</v>
      </c>
      <c r="AY153" s="205" t="s">
        <v>140</v>
      </c>
    </row>
    <row r="154" spans="1:65" s="14" customFormat="1" ht="11.25">
      <c r="B154" s="206"/>
      <c r="C154" s="207"/>
      <c r="D154" s="196" t="s">
        <v>151</v>
      </c>
      <c r="E154" s="208" t="s">
        <v>19</v>
      </c>
      <c r="F154" s="209" t="s">
        <v>153</v>
      </c>
      <c r="G154" s="207"/>
      <c r="H154" s="210">
        <v>0.307</v>
      </c>
      <c r="I154" s="211"/>
      <c r="J154" s="207"/>
      <c r="K154" s="207"/>
      <c r="L154" s="212"/>
      <c r="M154" s="213"/>
      <c r="N154" s="214"/>
      <c r="O154" s="214"/>
      <c r="P154" s="214"/>
      <c r="Q154" s="214"/>
      <c r="R154" s="214"/>
      <c r="S154" s="214"/>
      <c r="T154" s="215"/>
      <c r="AT154" s="216" t="s">
        <v>151</v>
      </c>
      <c r="AU154" s="216" t="s">
        <v>82</v>
      </c>
      <c r="AV154" s="14" t="s">
        <v>154</v>
      </c>
      <c r="AW154" s="14" t="s">
        <v>33</v>
      </c>
      <c r="AX154" s="14" t="s">
        <v>80</v>
      </c>
      <c r="AY154" s="216" t="s">
        <v>140</v>
      </c>
    </row>
    <row r="155" spans="1:65" s="2" customFormat="1" ht="24.2" customHeight="1">
      <c r="A155" s="37"/>
      <c r="B155" s="38"/>
      <c r="C155" s="176" t="s">
        <v>217</v>
      </c>
      <c r="D155" s="176" t="s">
        <v>142</v>
      </c>
      <c r="E155" s="177" t="s">
        <v>218</v>
      </c>
      <c r="F155" s="178" t="s">
        <v>219</v>
      </c>
      <c r="G155" s="179" t="s">
        <v>186</v>
      </c>
      <c r="H155" s="180">
        <v>3.5750000000000002</v>
      </c>
      <c r="I155" s="181"/>
      <c r="J155" s="182">
        <f>ROUND(I155*H155,2)</f>
        <v>0</v>
      </c>
      <c r="K155" s="178" t="s">
        <v>146</v>
      </c>
      <c r="L155" s="42"/>
      <c r="M155" s="183" t="s">
        <v>19</v>
      </c>
      <c r="N155" s="184" t="s">
        <v>43</v>
      </c>
      <c r="O155" s="67"/>
      <c r="P155" s="185">
        <f>O155*H155</f>
        <v>0</v>
      </c>
      <c r="Q155" s="185">
        <v>6.8479999999999999E-2</v>
      </c>
      <c r="R155" s="185">
        <f>Q155*H155</f>
        <v>0.24481600000000001</v>
      </c>
      <c r="S155" s="185">
        <v>0</v>
      </c>
      <c r="T155" s="186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7" t="s">
        <v>147</v>
      </c>
      <c r="AT155" s="187" t="s">
        <v>142</v>
      </c>
      <c r="AU155" s="187" t="s">
        <v>82</v>
      </c>
      <c r="AY155" s="20" t="s">
        <v>140</v>
      </c>
      <c r="BE155" s="188">
        <f>IF(N155="základní",J155,0)</f>
        <v>0</v>
      </c>
      <c r="BF155" s="188">
        <f>IF(N155="snížená",J155,0)</f>
        <v>0</v>
      </c>
      <c r="BG155" s="188">
        <f>IF(N155="zákl. přenesená",J155,0)</f>
        <v>0</v>
      </c>
      <c r="BH155" s="188">
        <f>IF(N155="sníž. přenesená",J155,0)</f>
        <v>0</v>
      </c>
      <c r="BI155" s="188">
        <f>IF(N155="nulová",J155,0)</f>
        <v>0</v>
      </c>
      <c r="BJ155" s="20" t="s">
        <v>80</v>
      </c>
      <c r="BK155" s="188">
        <f>ROUND(I155*H155,2)</f>
        <v>0</v>
      </c>
      <c r="BL155" s="20" t="s">
        <v>147</v>
      </c>
      <c r="BM155" s="187" t="s">
        <v>220</v>
      </c>
    </row>
    <row r="156" spans="1:65" s="2" customFormat="1" ht="11.25">
      <c r="A156" s="37"/>
      <c r="B156" s="38"/>
      <c r="C156" s="39"/>
      <c r="D156" s="189" t="s">
        <v>149</v>
      </c>
      <c r="E156" s="39"/>
      <c r="F156" s="190" t="s">
        <v>221</v>
      </c>
      <c r="G156" s="39"/>
      <c r="H156" s="39"/>
      <c r="I156" s="191"/>
      <c r="J156" s="39"/>
      <c r="K156" s="39"/>
      <c r="L156" s="42"/>
      <c r="M156" s="192"/>
      <c r="N156" s="193"/>
      <c r="O156" s="67"/>
      <c r="P156" s="67"/>
      <c r="Q156" s="67"/>
      <c r="R156" s="67"/>
      <c r="S156" s="67"/>
      <c r="T156" s="68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20" t="s">
        <v>149</v>
      </c>
      <c r="AU156" s="20" t="s">
        <v>82</v>
      </c>
    </row>
    <row r="157" spans="1:65" s="13" customFormat="1" ht="11.25">
      <c r="B157" s="194"/>
      <c r="C157" s="195"/>
      <c r="D157" s="196" t="s">
        <v>151</v>
      </c>
      <c r="E157" s="197" t="s">
        <v>19</v>
      </c>
      <c r="F157" s="198" t="s">
        <v>222</v>
      </c>
      <c r="G157" s="195"/>
      <c r="H157" s="199">
        <v>3.5750000000000002</v>
      </c>
      <c r="I157" s="200"/>
      <c r="J157" s="195"/>
      <c r="K157" s="195"/>
      <c r="L157" s="201"/>
      <c r="M157" s="202"/>
      <c r="N157" s="203"/>
      <c r="O157" s="203"/>
      <c r="P157" s="203"/>
      <c r="Q157" s="203"/>
      <c r="R157" s="203"/>
      <c r="S157" s="203"/>
      <c r="T157" s="204"/>
      <c r="AT157" s="205" t="s">
        <v>151</v>
      </c>
      <c r="AU157" s="205" t="s">
        <v>82</v>
      </c>
      <c r="AV157" s="13" t="s">
        <v>82</v>
      </c>
      <c r="AW157" s="13" t="s">
        <v>33</v>
      </c>
      <c r="AX157" s="13" t="s">
        <v>72</v>
      </c>
      <c r="AY157" s="205" t="s">
        <v>140</v>
      </c>
    </row>
    <row r="158" spans="1:65" s="14" customFormat="1" ht="11.25">
      <c r="B158" s="206"/>
      <c r="C158" s="207"/>
      <c r="D158" s="196" t="s">
        <v>151</v>
      </c>
      <c r="E158" s="208" t="s">
        <v>19</v>
      </c>
      <c r="F158" s="209" t="s">
        <v>153</v>
      </c>
      <c r="G158" s="207"/>
      <c r="H158" s="210">
        <v>3.5750000000000002</v>
      </c>
      <c r="I158" s="211"/>
      <c r="J158" s="207"/>
      <c r="K158" s="207"/>
      <c r="L158" s="212"/>
      <c r="M158" s="213"/>
      <c r="N158" s="214"/>
      <c r="O158" s="214"/>
      <c r="P158" s="214"/>
      <c r="Q158" s="214"/>
      <c r="R158" s="214"/>
      <c r="S158" s="214"/>
      <c r="T158" s="215"/>
      <c r="AT158" s="216" t="s">
        <v>151</v>
      </c>
      <c r="AU158" s="216" t="s">
        <v>82</v>
      </c>
      <c r="AV158" s="14" t="s">
        <v>154</v>
      </c>
      <c r="AW158" s="14" t="s">
        <v>33</v>
      </c>
      <c r="AX158" s="14" t="s">
        <v>80</v>
      </c>
      <c r="AY158" s="216" t="s">
        <v>140</v>
      </c>
    </row>
    <row r="159" spans="1:65" s="2" customFormat="1" ht="16.5" customHeight="1">
      <c r="A159" s="37"/>
      <c r="B159" s="38"/>
      <c r="C159" s="176" t="s">
        <v>223</v>
      </c>
      <c r="D159" s="176" t="s">
        <v>142</v>
      </c>
      <c r="E159" s="177" t="s">
        <v>224</v>
      </c>
      <c r="F159" s="178" t="s">
        <v>225</v>
      </c>
      <c r="G159" s="179" t="s">
        <v>179</v>
      </c>
      <c r="H159" s="180">
        <v>6.5</v>
      </c>
      <c r="I159" s="181"/>
      <c r="J159" s="182">
        <f>ROUND(I159*H159,2)</f>
        <v>0</v>
      </c>
      <c r="K159" s="178" t="s">
        <v>146</v>
      </c>
      <c r="L159" s="42"/>
      <c r="M159" s="183" t="s">
        <v>19</v>
      </c>
      <c r="N159" s="184" t="s">
        <v>43</v>
      </c>
      <c r="O159" s="67"/>
      <c r="P159" s="185">
        <f>O159*H159</f>
        <v>0</v>
      </c>
      <c r="Q159" s="185">
        <v>1.3999999999999999E-4</v>
      </c>
      <c r="R159" s="185">
        <f>Q159*H159</f>
        <v>9.0999999999999989E-4</v>
      </c>
      <c r="S159" s="185">
        <v>0</v>
      </c>
      <c r="T159" s="186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7" t="s">
        <v>147</v>
      </c>
      <c r="AT159" s="187" t="s">
        <v>142</v>
      </c>
      <c r="AU159" s="187" t="s">
        <v>82</v>
      </c>
      <c r="AY159" s="20" t="s">
        <v>140</v>
      </c>
      <c r="BE159" s="188">
        <f>IF(N159="základní",J159,0)</f>
        <v>0</v>
      </c>
      <c r="BF159" s="188">
        <f>IF(N159="snížená",J159,0)</f>
        <v>0</v>
      </c>
      <c r="BG159" s="188">
        <f>IF(N159="zákl. přenesená",J159,0)</f>
        <v>0</v>
      </c>
      <c r="BH159" s="188">
        <f>IF(N159="sníž. přenesená",J159,0)</f>
        <v>0</v>
      </c>
      <c r="BI159" s="188">
        <f>IF(N159="nulová",J159,0)</f>
        <v>0</v>
      </c>
      <c r="BJ159" s="20" t="s">
        <v>80</v>
      </c>
      <c r="BK159" s="188">
        <f>ROUND(I159*H159,2)</f>
        <v>0</v>
      </c>
      <c r="BL159" s="20" t="s">
        <v>147</v>
      </c>
      <c r="BM159" s="187" t="s">
        <v>226</v>
      </c>
    </row>
    <row r="160" spans="1:65" s="2" customFormat="1" ht="11.25">
      <c r="A160" s="37"/>
      <c r="B160" s="38"/>
      <c r="C160" s="39"/>
      <c r="D160" s="189" t="s">
        <v>149</v>
      </c>
      <c r="E160" s="39"/>
      <c r="F160" s="190" t="s">
        <v>227</v>
      </c>
      <c r="G160" s="39"/>
      <c r="H160" s="39"/>
      <c r="I160" s="191"/>
      <c r="J160" s="39"/>
      <c r="K160" s="39"/>
      <c r="L160" s="42"/>
      <c r="M160" s="192"/>
      <c r="N160" s="193"/>
      <c r="O160" s="67"/>
      <c r="P160" s="67"/>
      <c r="Q160" s="67"/>
      <c r="R160" s="67"/>
      <c r="S160" s="67"/>
      <c r="T160" s="68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20" t="s">
        <v>149</v>
      </c>
      <c r="AU160" s="20" t="s">
        <v>82</v>
      </c>
    </row>
    <row r="161" spans="1:65" s="13" customFormat="1" ht="11.25">
      <c r="B161" s="194"/>
      <c r="C161" s="195"/>
      <c r="D161" s="196" t="s">
        <v>151</v>
      </c>
      <c r="E161" s="197" t="s">
        <v>19</v>
      </c>
      <c r="F161" s="198" t="s">
        <v>228</v>
      </c>
      <c r="G161" s="195"/>
      <c r="H161" s="199">
        <v>6.5</v>
      </c>
      <c r="I161" s="200"/>
      <c r="J161" s="195"/>
      <c r="K161" s="195"/>
      <c r="L161" s="201"/>
      <c r="M161" s="202"/>
      <c r="N161" s="203"/>
      <c r="O161" s="203"/>
      <c r="P161" s="203"/>
      <c r="Q161" s="203"/>
      <c r="R161" s="203"/>
      <c r="S161" s="203"/>
      <c r="T161" s="204"/>
      <c r="AT161" s="205" t="s">
        <v>151</v>
      </c>
      <c r="AU161" s="205" t="s">
        <v>82</v>
      </c>
      <c r="AV161" s="13" t="s">
        <v>82</v>
      </c>
      <c r="AW161" s="13" t="s">
        <v>33</v>
      </c>
      <c r="AX161" s="13" t="s">
        <v>72</v>
      </c>
      <c r="AY161" s="205" t="s">
        <v>140</v>
      </c>
    </row>
    <row r="162" spans="1:65" s="14" customFormat="1" ht="11.25">
      <c r="B162" s="206"/>
      <c r="C162" s="207"/>
      <c r="D162" s="196" t="s">
        <v>151</v>
      </c>
      <c r="E162" s="208" t="s">
        <v>19</v>
      </c>
      <c r="F162" s="209" t="s">
        <v>153</v>
      </c>
      <c r="G162" s="207"/>
      <c r="H162" s="210">
        <v>6.5</v>
      </c>
      <c r="I162" s="211"/>
      <c r="J162" s="207"/>
      <c r="K162" s="207"/>
      <c r="L162" s="212"/>
      <c r="M162" s="213"/>
      <c r="N162" s="214"/>
      <c r="O162" s="214"/>
      <c r="P162" s="214"/>
      <c r="Q162" s="214"/>
      <c r="R162" s="214"/>
      <c r="S162" s="214"/>
      <c r="T162" s="215"/>
      <c r="AT162" s="216" t="s">
        <v>151</v>
      </c>
      <c r="AU162" s="216" t="s">
        <v>82</v>
      </c>
      <c r="AV162" s="14" t="s">
        <v>154</v>
      </c>
      <c r="AW162" s="14" t="s">
        <v>33</v>
      </c>
      <c r="AX162" s="14" t="s">
        <v>80</v>
      </c>
      <c r="AY162" s="216" t="s">
        <v>140</v>
      </c>
    </row>
    <row r="163" spans="1:65" s="2" customFormat="1" ht="37.9" customHeight="1">
      <c r="A163" s="37"/>
      <c r="B163" s="38"/>
      <c r="C163" s="176" t="s">
        <v>229</v>
      </c>
      <c r="D163" s="176" t="s">
        <v>142</v>
      </c>
      <c r="E163" s="177" t="s">
        <v>230</v>
      </c>
      <c r="F163" s="178" t="s">
        <v>231</v>
      </c>
      <c r="G163" s="179" t="s">
        <v>186</v>
      </c>
      <c r="H163" s="180">
        <v>3.8279999999999998</v>
      </c>
      <c r="I163" s="181"/>
      <c r="J163" s="182">
        <f>ROUND(I163*H163,2)</f>
        <v>0</v>
      </c>
      <c r="K163" s="178" t="s">
        <v>146</v>
      </c>
      <c r="L163" s="42"/>
      <c r="M163" s="183" t="s">
        <v>19</v>
      </c>
      <c r="N163" s="184" t="s">
        <v>43</v>
      </c>
      <c r="O163" s="67"/>
      <c r="P163" s="185">
        <f>O163*H163</f>
        <v>0</v>
      </c>
      <c r="Q163" s="185">
        <v>0.16039999999999999</v>
      </c>
      <c r="R163" s="185">
        <f>Q163*H163</f>
        <v>0.61401119999999998</v>
      </c>
      <c r="S163" s="185">
        <v>0</v>
      </c>
      <c r="T163" s="186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87" t="s">
        <v>147</v>
      </c>
      <c r="AT163" s="187" t="s">
        <v>142</v>
      </c>
      <c r="AU163" s="187" t="s">
        <v>82</v>
      </c>
      <c r="AY163" s="20" t="s">
        <v>140</v>
      </c>
      <c r="BE163" s="188">
        <f>IF(N163="základní",J163,0)</f>
        <v>0</v>
      </c>
      <c r="BF163" s="188">
        <f>IF(N163="snížená",J163,0)</f>
        <v>0</v>
      </c>
      <c r="BG163" s="188">
        <f>IF(N163="zákl. přenesená",J163,0)</f>
        <v>0</v>
      </c>
      <c r="BH163" s="188">
        <f>IF(N163="sníž. přenesená",J163,0)</f>
        <v>0</v>
      </c>
      <c r="BI163" s="188">
        <f>IF(N163="nulová",J163,0)</f>
        <v>0</v>
      </c>
      <c r="BJ163" s="20" t="s">
        <v>80</v>
      </c>
      <c r="BK163" s="188">
        <f>ROUND(I163*H163,2)</f>
        <v>0</v>
      </c>
      <c r="BL163" s="20" t="s">
        <v>147</v>
      </c>
      <c r="BM163" s="187" t="s">
        <v>232</v>
      </c>
    </row>
    <row r="164" spans="1:65" s="2" customFormat="1" ht="11.25">
      <c r="A164" s="37"/>
      <c r="B164" s="38"/>
      <c r="C164" s="39"/>
      <c r="D164" s="189" t="s">
        <v>149</v>
      </c>
      <c r="E164" s="39"/>
      <c r="F164" s="190" t="s">
        <v>233</v>
      </c>
      <c r="G164" s="39"/>
      <c r="H164" s="39"/>
      <c r="I164" s="191"/>
      <c r="J164" s="39"/>
      <c r="K164" s="39"/>
      <c r="L164" s="42"/>
      <c r="M164" s="192"/>
      <c r="N164" s="193"/>
      <c r="O164" s="67"/>
      <c r="P164" s="67"/>
      <c r="Q164" s="67"/>
      <c r="R164" s="67"/>
      <c r="S164" s="67"/>
      <c r="T164" s="68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20" t="s">
        <v>149</v>
      </c>
      <c r="AU164" s="20" t="s">
        <v>82</v>
      </c>
    </row>
    <row r="165" spans="1:65" s="13" customFormat="1" ht="11.25">
      <c r="B165" s="194"/>
      <c r="C165" s="195"/>
      <c r="D165" s="196" t="s">
        <v>151</v>
      </c>
      <c r="E165" s="197" t="s">
        <v>19</v>
      </c>
      <c r="F165" s="198" t="s">
        <v>234</v>
      </c>
      <c r="G165" s="195"/>
      <c r="H165" s="199">
        <v>3.8279999999999998</v>
      </c>
      <c r="I165" s="200"/>
      <c r="J165" s="195"/>
      <c r="K165" s="195"/>
      <c r="L165" s="201"/>
      <c r="M165" s="202"/>
      <c r="N165" s="203"/>
      <c r="O165" s="203"/>
      <c r="P165" s="203"/>
      <c r="Q165" s="203"/>
      <c r="R165" s="203"/>
      <c r="S165" s="203"/>
      <c r="T165" s="204"/>
      <c r="AT165" s="205" t="s">
        <v>151</v>
      </c>
      <c r="AU165" s="205" t="s">
        <v>82</v>
      </c>
      <c r="AV165" s="13" t="s">
        <v>82</v>
      </c>
      <c r="AW165" s="13" t="s">
        <v>33</v>
      </c>
      <c r="AX165" s="13" t="s">
        <v>72</v>
      </c>
      <c r="AY165" s="205" t="s">
        <v>140</v>
      </c>
    </row>
    <row r="166" spans="1:65" s="14" customFormat="1" ht="11.25">
      <c r="B166" s="206"/>
      <c r="C166" s="207"/>
      <c r="D166" s="196" t="s">
        <v>151</v>
      </c>
      <c r="E166" s="208" t="s">
        <v>19</v>
      </c>
      <c r="F166" s="209" t="s">
        <v>153</v>
      </c>
      <c r="G166" s="207"/>
      <c r="H166" s="210">
        <v>3.8279999999999998</v>
      </c>
      <c r="I166" s="211"/>
      <c r="J166" s="207"/>
      <c r="K166" s="207"/>
      <c r="L166" s="212"/>
      <c r="M166" s="213"/>
      <c r="N166" s="214"/>
      <c r="O166" s="214"/>
      <c r="P166" s="214"/>
      <c r="Q166" s="214"/>
      <c r="R166" s="214"/>
      <c r="S166" s="214"/>
      <c r="T166" s="215"/>
      <c r="AT166" s="216" t="s">
        <v>151</v>
      </c>
      <c r="AU166" s="216" t="s">
        <v>82</v>
      </c>
      <c r="AV166" s="14" t="s">
        <v>154</v>
      </c>
      <c r="AW166" s="14" t="s">
        <v>33</v>
      </c>
      <c r="AX166" s="14" t="s">
        <v>80</v>
      </c>
      <c r="AY166" s="216" t="s">
        <v>140</v>
      </c>
    </row>
    <row r="167" spans="1:65" s="12" customFormat="1" ht="22.9" customHeight="1">
      <c r="B167" s="160"/>
      <c r="C167" s="161"/>
      <c r="D167" s="162" t="s">
        <v>71</v>
      </c>
      <c r="E167" s="174" t="s">
        <v>147</v>
      </c>
      <c r="F167" s="174" t="s">
        <v>235</v>
      </c>
      <c r="G167" s="161"/>
      <c r="H167" s="161"/>
      <c r="I167" s="164"/>
      <c r="J167" s="175">
        <f>BK167</f>
        <v>0</v>
      </c>
      <c r="K167" s="161"/>
      <c r="L167" s="166"/>
      <c r="M167" s="167"/>
      <c r="N167" s="168"/>
      <c r="O167" s="168"/>
      <c r="P167" s="169">
        <f>SUM(P168:P172)</f>
        <v>0</v>
      </c>
      <c r="Q167" s="168"/>
      <c r="R167" s="169">
        <f>SUM(R168:R172)</f>
        <v>0</v>
      </c>
      <c r="S167" s="168"/>
      <c r="T167" s="170">
        <f>SUM(T168:T172)</f>
        <v>0</v>
      </c>
      <c r="AR167" s="171" t="s">
        <v>80</v>
      </c>
      <c r="AT167" s="172" t="s">
        <v>71</v>
      </c>
      <c r="AU167" s="172" t="s">
        <v>80</v>
      </c>
      <c r="AY167" s="171" t="s">
        <v>140</v>
      </c>
      <c r="BK167" s="173">
        <f>SUM(BK168:BK172)</f>
        <v>0</v>
      </c>
    </row>
    <row r="168" spans="1:65" s="2" customFormat="1" ht="21.75" customHeight="1">
      <c r="A168" s="37"/>
      <c r="B168" s="38"/>
      <c r="C168" s="176" t="s">
        <v>236</v>
      </c>
      <c r="D168" s="176" t="s">
        <v>142</v>
      </c>
      <c r="E168" s="177" t="s">
        <v>237</v>
      </c>
      <c r="F168" s="178" t="s">
        <v>238</v>
      </c>
      <c r="G168" s="179" t="s">
        <v>145</v>
      </c>
      <c r="H168" s="180">
        <v>0.64800000000000002</v>
      </c>
      <c r="I168" s="181"/>
      <c r="J168" s="182">
        <f>ROUND(I168*H168,2)</f>
        <v>0</v>
      </c>
      <c r="K168" s="178" t="s">
        <v>146</v>
      </c>
      <c r="L168" s="42"/>
      <c r="M168" s="183" t="s">
        <v>19</v>
      </c>
      <c r="N168" s="184" t="s">
        <v>43</v>
      </c>
      <c r="O168" s="67"/>
      <c r="P168" s="185">
        <f>O168*H168</f>
        <v>0</v>
      </c>
      <c r="Q168" s="185">
        <v>0</v>
      </c>
      <c r="R168" s="185">
        <f>Q168*H168</f>
        <v>0</v>
      </c>
      <c r="S168" s="185">
        <v>0</v>
      </c>
      <c r="T168" s="186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87" t="s">
        <v>147</v>
      </c>
      <c r="AT168" s="187" t="s">
        <v>142</v>
      </c>
      <c r="AU168" s="187" t="s">
        <v>82</v>
      </c>
      <c r="AY168" s="20" t="s">
        <v>140</v>
      </c>
      <c r="BE168" s="188">
        <f>IF(N168="základní",J168,0)</f>
        <v>0</v>
      </c>
      <c r="BF168" s="188">
        <f>IF(N168="snížená",J168,0)</f>
        <v>0</v>
      </c>
      <c r="BG168" s="188">
        <f>IF(N168="zákl. přenesená",J168,0)</f>
        <v>0</v>
      </c>
      <c r="BH168" s="188">
        <f>IF(N168="sníž. přenesená",J168,0)</f>
        <v>0</v>
      </c>
      <c r="BI168" s="188">
        <f>IF(N168="nulová",J168,0)</f>
        <v>0</v>
      </c>
      <c r="BJ168" s="20" t="s">
        <v>80</v>
      </c>
      <c r="BK168" s="188">
        <f>ROUND(I168*H168,2)</f>
        <v>0</v>
      </c>
      <c r="BL168" s="20" t="s">
        <v>147</v>
      </c>
      <c r="BM168" s="187" t="s">
        <v>239</v>
      </c>
    </row>
    <row r="169" spans="1:65" s="2" customFormat="1" ht="11.25">
      <c r="A169" s="37"/>
      <c r="B169" s="38"/>
      <c r="C169" s="39"/>
      <c r="D169" s="189" t="s">
        <v>149</v>
      </c>
      <c r="E169" s="39"/>
      <c r="F169" s="190" t="s">
        <v>240</v>
      </c>
      <c r="G169" s="39"/>
      <c r="H169" s="39"/>
      <c r="I169" s="191"/>
      <c r="J169" s="39"/>
      <c r="K169" s="39"/>
      <c r="L169" s="42"/>
      <c r="M169" s="192"/>
      <c r="N169" s="193"/>
      <c r="O169" s="67"/>
      <c r="P169" s="67"/>
      <c r="Q169" s="67"/>
      <c r="R169" s="67"/>
      <c r="S169" s="67"/>
      <c r="T169" s="68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20" t="s">
        <v>149</v>
      </c>
      <c r="AU169" s="20" t="s">
        <v>82</v>
      </c>
    </row>
    <row r="170" spans="1:65" s="15" customFormat="1" ht="11.25">
      <c r="B170" s="217"/>
      <c r="C170" s="218"/>
      <c r="D170" s="196" t="s">
        <v>151</v>
      </c>
      <c r="E170" s="219" t="s">
        <v>19</v>
      </c>
      <c r="F170" s="220" t="s">
        <v>241</v>
      </c>
      <c r="G170" s="218"/>
      <c r="H170" s="219" t="s">
        <v>19</v>
      </c>
      <c r="I170" s="221"/>
      <c r="J170" s="218"/>
      <c r="K170" s="218"/>
      <c r="L170" s="222"/>
      <c r="M170" s="223"/>
      <c r="N170" s="224"/>
      <c r="O170" s="224"/>
      <c r="P170" s="224"/>
      <c r="Q170" s="224"/>
      <c r="R170" s="224"/>
      <c r="S170" s="224"/>
      <c r="T170" s="225"/>
      <c r="AT170" s="226" t="s">
        <v>151</v>
      </c>
      <c r="AU170" s="226" t="s">
        <v>82</v>
      </c>
      <c r="AV170" s="15" t="s">
        <v>80</v>
      </c>
      <c r="AW170" s="15" t="s">
        <v>33</v>
      </c>
      <c r="AX170" s="15" t="s">
        <v>72</v>
      </c>
      <c r="AY170" s="226" t="s">
        <v>140</v>
      </c>
    </row>
    <row r="171" spans="1:65" s="13" customFormat="1" ht="11.25">
      <c r="B171" s="194"/>
      <c r="C171" s="195"/>
      <c r="D171" s="196" t="s">
        <v>151</v>
      </c>
      <c r="E171" s="197" t="s">
        <v>19</v>
      </c>
      <c r="F171" s="198" t="s">
        <v>242</v>
      </c>
      <c r="G171" s="195"/>
      <c r="H171" s="199">
        <v>0.64800000000000002</v>
      </c>
      <c r="I171" s="200"/>
      <c r="J171" s="195"/>
      <c r="K171" s="195"/>
      <c r="L171" s="201"/>
      <c r="M171" s="202"/>
      <c r="N171" s="203"/>
      <c r="O171" s="203"/>
      <c r="P171" s="203"/>
      <c r="Q171" s="203"/>
      <c r="R171" s="203"/>
      <c r="S171" s="203"/>
      <c r="T171" s="204"/>
      <c r="AT171" s="205" t="s">
        <v>151</v>
      </c>
      <c r="AU171" s="205" t="s">
        <v>82</v>
      </c>
      <c r="AV171" s="13" t="s">
        <v>82</v>
      </c>
      <c r="AW171" s="13" t="s">
        <v>33</v>
      </c>
      <c r="AX171" s="13" t="s">
        <v>72</v>
      </c>
      <c r="AY171" s="205" t="s">
        <v>140</v>
      </c>
    </row>
    <row r="172" spans="1:65" s="14" customFormat="1" ht="11.25">
      <c r="B172" s="206"/>
      <c r="C172" s="207"/>
      <c r="D172" s="196" t="s">
        <v>151</v>
      </c>
      <c r="E172" s="208" t="s">
        <v>19</v>
      </c>
      <c r="F172" s="209" t="s">
        <v>153</v>
      </c>
      <c r="G172" s="207"/>
      <c r="H172" s="210">
        <v>0.64800000000000002</v>
      </c>
      <c r="I172" s="211"/>
      <c r="J172" s="207"/>
      <c r="K172" s="207"/>
      <c r="L172" s="212"/>
      <c r="M172" s="213"/>
      <c r="N172" s="214"/>
      <c r="O172" s="214"/>
      <c r="P172" s="214"/>
      <c r="Q172" s="214"/>
      <c r="R172" s="214"/>
      <c r="S172" s="214"/>
      <c r="T172" s="215"/>
      <c r="AT172" s="216" t="s">
        <v>151</v>
      </c>
      <c r="AU172" s="216" t="s">
        <v>82</v>
      </c>
      <c r="AV172" s="14" t="s">
        <v>154</v>
      </c>
      <c r="AW172" s="14" t="s">
        <v>33</v>
      </c>
      <c r="AX172" s="14" t="s">
        <v>80</v>
      </c>
      <c r="AY172" s="216" t="s">
        <v>140</v>
      </c>
    </row>
    <row r="173" spans="1:65" s="12" customFormat="1" ht="22.9" customHeight="1">
      <c r="B173" s="160"/>
      <c r="C173" s="161"/>
      <c r="D173" s="162" t="s">
        <v>71</v>
      </c>
      <c r="E173" s="174" t="s">
        <v>167</v>
      </c>
      <c r="F173" s="174" t="s">
        <v>243</v>
      </c>
      <c r="G173" s="161"/>
      <c r="H173" s="161"/>
      <c r="I173" s="164"/>
      <c r="J173" s="175">
        <f>BK173</f>
        <v>0</v>
      </c>
      <c r="K173" s="161"/>
      <c r="L173" s="166"/>
      <c r="M173" s="167"/>
      <c r="N173" s="168"/>
      <c r="O173" s="168"/>
      <c r="P173" s="169">
        <f>SUM(P174:P193)</f>
        <v>0</v>
      </c>
      <c r="Q173" s="168"/>
      <c r="R173" s="169">
        <f>SUM(R174:R193)</f>
        <v>16.647593499999999</v>
      </c>
      <c r="S173" s="168"/>
      <c r="T173" s="170">
        <f>SUM(T174:T193)</f>
        <v>0</v>
      </c>
      <c r="AR173" s="171" t="s">
        <v>80</v>
      </c>
      <c r="AT173" s="172" t="s">
        <v>71</v>
      </c>
      <c r="AU173" s="172" t="s">
        <v>80</v>
      </c>
      <c r="AY173" s="171" t="s">
        <v>140</v>
      </c>
      <c r="BK173" s="173">
        <f>SUM(BK174:BK193)</f>
        <v>0</v>
      </c>
    </row>
    <row r="174" spans="1:65" s="2" customFormat="1" ht="37.9" customHeight="1">
      <c r="A174" s="37"/>
      <c r="B174" s="38"/>
      <c r="C174" s="176" t="s">
        <v>244</v>
      </c>
      <c r="D174" s="176" t="s">
        <v>142</v>
      </c>
      <c r="E174" s="177" t="s">
        <v>245</v>
      </c>
      <c r="F174" s="178" t="s">
        <v>246</v>
      </c>
      <c r="G174" s="179" t="s">
        <v>186</v>
      </c>
      <c r="H174" s="180">
        <v>5.1749999999999998</v>
      </c>
      <c r="I174" s="181"/>
      <c r="J174" s="182">
        <f>ROUND(I174*H174,2)</f>
        <v>0</v>
      </c>
      <c r="K174" s="178" t="s">
        <v>146</v>
      </c>
      <c r="L174" s="42"/>
      <c r="M174" s="183" t="s">
        <v>19</v>
      </c>
      <c r="N174" s="184" t="s">
        <v>43</v>
      </c>
      <c r="O174" s="67"/>
      <c r="P174" s="185">
        <f>O174*H174</f>
        <v>0</v>
      </c>
      <c r="Q174" s="185">
        <v>9.0620000000000006E-2</v>
      </c>
      <c r="R174" s="185">
        <f>Q174*H174</f>
        <v>0.4689585</v>
      </c>
      <c r="S174" s="185">
        <v>0</v>
      </c>
      <c r="T174" s="186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87" t="s">
        <v>147</v>
      </c>
      <c r="AT174" s="187" t="s">
        <v>142</v>
      </c>
      <c r="AU174" s="187" t="s">
        <v>82</v>
      </c>
      <c r="AY174" s="20" t="s">
        <v>140</v>
      </c>
      <c r="BE174" s="188">
        <f>IF(N174="základní",J174,0)</f>
        <v>0</v>
      </c>
      <c r="BF174" s="188">
        <f>IF(N174="snížená",J174,0)</f>
        <v>0</v>
      </c>
      <c r="BG174" s="188">
        <f>IF(N174="zákl. přenesená",J174,0)</f>
        <v>0</v>
      </c>
      <c r="BH174" s="188">
        <f>IF(N174="sníž. přenesená",J174,0)</f>
        <v>0</v>
      </c>
      <c r="BI174" s="188">
        <f>IF(N174="nulová",J174,0)</f>
        <v>0</v>
      </c>
      <c r="BJ174" s="20" t="s">
        <v>80</v>
      </c>
      <c r="BK174" s="188">
        <f>ROUND(I174*H174,2)</f>
        <v>0</v>
      </c>
      <c r="BL174" s="20" t="s">
        <v>147</v>
      </c>
      <c r="BM174" s="187" t="s">
        <v>247</v>
      </c>
    </row>
    <row r="175" spans="1:65" s="2" customFormat="1" ht="11.25">
      <c r="A175" s="37"/>
      <c r="B175" s="38"/>
      <c r="C175" s="39"/>
      <c r="D175" s="189" t="s">
        <v>149</v>
      </c>
      <c r="E175" s="39"/>
      <c r="F175" s="190" t="s">
        <v>248</v>
      </c>
      <c r="G175" s="39"/>
      <c r="H175" s="39"/>
      <c r="I175" s="191"/>
      <c r="J175" s="39"/>
      <c r="K175" s="39"/>
      <c r="L175" s="42"/>
      <c r="M175" s="192"/>
      <c r="N175" s="193"/>
      <c r="O175" s="67"/>
      <c r="P175" s="67"/>
      <c r="Q175" s="67"/>
      <c r="R175" s="67"/>
      <c r="S175" s="67"/>
      <c r="T175" s="68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20" t="s">
        <v>149</v>
      </c>
      <c r="AU175" s="20" t="s">
        <v>82</v>
      </c>
    </row>
    <row r="176" spans="1:65" s="13" customFormat="1" ht="11.25">
      <c r="B176" s="194"/>
      <c r="C176" s="195"/>
      <c r="D176" s="196" t="s">
        <v>151</v>
      </c>
      <c r="E176" s="197" t="s">
        <v>19</v>
      </c>
      <c r="F176" s="198" t="s">
        <v>249</v>
      </c>
      <c r="G176" s="195"/>
      <c r="H176" s="199">
        <v>5.1749999999999998</v>
      </c>
      <c r="I176" s="200"/>
      <c r="J176" s="195"/>
      <c r="K176" s="195"/>
      <c r="L176" s="201"/>
      <c r="M176" s="202"/>
      <c r="N176" s="203"/>
      <c r="O176" s="203"/>
      <c r="P176" s="203"/>
      <c r="Q176" s="203"/>
      <c r="R176" s="203"/>
      <c r="S176" s="203"/>
      <c r="T176" s="204"/>
      <c r="AT176" s="205" t="s">
        <v>151</v>
      </c>
      <c r="AU176" s="205" t="s">
        <v>82</v>
      </c>
      <c r="AV176" s="13" t="s">
        <v>82</v>
      </c>
      <c r="AW176" s="13" t="s">
        <v>33</v>
      </c>
      <c r="AX176" s="13" t="s">
        <v>72</v>
      </c>
      <c r="AY176" s="205" t="s">
        <v>140</v>
      </c>
    </row>
    <row r="177" spans="1:65" s="14" customFormat="1" ht="11.25">
      <c r="B177" s="206"/>
      <c r="C177" s="207"/>
      <c r="D177" s="196" t="s">
        <v>151</v>
      </c>
      <c r="E177" s="208" t="s">
        <v>19</v>
      </c>
      <c r="F177" s="209" t="s">
        <v>153</v>
      </c>
      <c r="G177" s="207"/>
      <c r="H177" s="210">
        <v>5.1749999999999998</v>
      </c>
      <c r="I177" s="211"/>
      <c r="J177" s="207"/>
      <c r="K177" s="207"/>
      <c r="L177" s="212"/>
      <c r="M177" s="213"/>
      <c r="N177" s="214"/>
      <c r="O177" s="214"/>
      <c r="P177" s="214"/>
      <c r="Q177" s="214"/>
      <c r="R177" s="214"/>
      <c r="S177" s="214"/>
      <c r="T177" s="215"/>
      <c r="AT177" s="216" t="s">
        <v>151</v>
      </c>
      <c r="AU177" s="216" t="s">
        <v>82</v>
      </c>
      <c r="AV177" s="14" t="s">
        <v>154</v>
      </c>
      <c r="AW177" s="14" t="s">
        <v>33</v>
      </c>
      <c r="AX177" s="14" t="s">
        <v>80</v>
      </c>
      <c r="AY177" s="216" t="s">
        <v>140</v>
      </c>
    </row>
    <row r="178" spans="1:65" s="2" customFormat="1" ht="16.5" customHeight="1">
      <c r="A178" s="37"/>
      <c r="B178" s="38"/>
      <c r="C178" s="227" t="s">
        <v>250</v>
      </c>
      <c r="D178" s="227" t="s">
        <v>251</v>
      </c>
      <c r="E178" s="228" t="s">
        <v>252</v>
      </c>
      <c r="F178" s="229" t="s">
        <v>253</v>
      </c>
      <c r="G178" s="230" t="s">
        <v>186</v>
      </c>
      <c r="H178" s="231">
        <v>5.33</v>
      </c>
      <c r="I178" s="232"/>
      <c r="J178" s="233">
        <f>ROUND(I178*H178,2)</f>
        <v>0</v>
      </c>
      <c r="K178" s="229" t="s">
        <v>146</v>
      </c>
      <c r="L178" s="234"/>
      <c r="M178" s="235" t="s">
        <v>19</v>
      </c>
      <c r="N178" s="236" t="s">
        <v>43</v>
      </c>
      <c r="O178" s="67"/>
      <c r="P178" s="185">
        <f>O178*H178</f>
        <v>0</v>
      </c>
      <c r="Q178" s="185">
        <v>0.17599999999999999</v>
      </c>
      <c r="R178" s="185">
        <f>Q178*H178</f>
        <v>0.93807999999999991</v>
      </c>
      <c r="S178" s="185">
        <v>0</v>
      </c>
      <c r="T178" s="186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87" t="s">
        <v>191</v>
      </c>
      <c r="AT178" s="187" t="s">
        <v>251</v>
      </c>
      <c r="AU178" s="187" t="s">
        <v>82</v>
      </c>
      <c r="AY178" s="20" t="s">
        <v>140</v>
      </c>
      <c r="BE178" s="188">
        <f>IF(N178="základní",J178,0)</f>
        <v>0</v>
      </c>
      <c r="BF178" s="188">
        <f>IF(N178="snížená",J178,0)</f>
        <v>0</v>
      </c>
      <c r="BG178" s="188">
        <f>IF(N178="zákl. přenesená",J178,0)</f>
        <v>0</v>
      </c>
      <c r="BH178" s="188">
        <f>IF(N178="sníž. přenesená",J178,0)</f>
        <v>0</v>
      </c>
      <c r="BI178" s="188">
        <f>IF(N178="nulová",J178,0)</f>
        <v>0</v>
      </c>
      <c r="BJ178" s="20" t="s">
        <v>80</v>
      </c>
      <c r="BK178" s="188">
        <f>ROUND(I178*H178,2)</f>
        <v>0</v>
      </c>
      <c r="BL178" s="20" t="s">
        <v>147</v>
      </c>
      <c r="BM178" s="187" t="s">
        <v>254</v>
      </c>
    </row>
    <row r="179" spans="1:65" s="13" customFormat="1" ht="11.25">
      <c r="B179" s="194"/>
      <c r="C179" s="195"/>
      <c r="D179" s="196" t="s">
        <v>151</v>
      </c>
      <c r="E179" s="195"/>
      <c r="F179" s="198" t="s">
        <v>255</v>
      </c>
      <c r="G179" s="195"/>
      <c r="H179" s="199">
        <v>5.33</v>
      </c>
      <c r="I179" s="200"/>
      <c r="J179" s="195"/>
      <c r="K179" s="195"/>
      <c r="L179" s="201"/>
      <c r="M179" s="202"/>
      <c r="N179" s="203"/>
      <c r="O179" s="203"/>
      <c r="P179" s="203"/>
      <c r="Q179" s="203"/>
      <c r="R179" s="203"/>
      <c r="S179" s="203"/>
      <c r="T179" s="204"/>
      <c r="AT179" s="205" t="s">
        <v>151</v>
      </c>
      <c r="AU179" s="205" t="s">
        <v>82</v>
      </c>
      <c r="AV179" s="13" t="s">
        <v>82</v>
      </c>
      <c r="AW179" s="13" t="s">
        <v>4</v>
      </c>
      <c r="AX179" s="13" t="s">
        <v>80</v>
      </c>
      <c r="AY179" s="205" t="s">
        <v>140</v>
      </c>
    </row>
    <row r="180" spans="1:65" s="2" customFormat="1" ht="24.2" customHeight="1">
      <c r="A180" s="37"/>
      <c r="B180" s="38"/>
      <c r="C180" s="176" t="s">
        <v>256</v>
      </c>
      <c r="D180" s="176" t="s">
        <v>142</v>
      </c>
      <c r="E180" s="177" t="s">
        <v>257</v>
      </c>
      <c r="F180" s="178" t="s">
        <v>258</v>
      </c>
      <c r="G180" s="179" t="s">
        <v>186</v>
      </c>
      <c r="H180" s="180">
        <v>5.1749999999999998</v>
      </c>
      <c r="I180" s="181"/>
      <c r="J180" s="182">
        <f>ROUND(I180*H180,2)</f>
        <v>0</v>
      </c>
      <c r="K180" s="178" t="s">
        <v>146</v>
      </c>
      <c r="L180" s="42"/>
      <c r="M180" s="183" t="s">
        <v>19</v>
      </c>
      <c r="N180" s="184" t="s">
        <v>43</v>
      </c>
      <c r="O180" s="67"/>
      <c r="P180" s="185">
        <f>O180*H180</f>
        <v>0</v>
      </c>
      <c r="Q180" s="185">
        <v>0.19900000000000001</v>
      </c>
      <c r="R180" s="185">
        <f>Q180*H180</f>
        <v>1.029825</v>
      </c>
      <c r="S180" s="185">
        <v>0</v>
      </c>
      <c r="T180" s="186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87" t="s">
        <v>147</v>
      </c>
      <c r="AT180" s="187" t="s">
        <v>142</v>
      </c>
      <c r="AU180" s="187" t="s">
        <v>82</v>
      </c>
      <c r="AY180" s="20" t="s">
        <v>140</v>
      </c>
      <c r="BE180" s="188">
        <f>IF(N180="základní",J180,0)</f>
        <v>0</v>
      </c>
      <c r="BF180" s="188">
        <f>IF(N180="snížená",J180,0)</f>
        <v>0</v>
      </c>
      <c r="BG180" s="188">
        <f>IF(N180="zákl. přenesená",J180,0)</f>
        <v>0</v>
      </c>
      <c r="BH180" s="188">
        <f>IF(N180="sníž. přenesená",J180,0)</f>
        <v>0</v>
      </c>
      <c r="BI180" s="188">
        <f>IF(N180="nulová",J180,0)</f>
        <v>0</v>
      </c>
      <c r="BJ180" s="20" t="s">
        <v>80</v>
      </c>
      <c r="BK180" s="188">
        <f>ROUND(I180*H180,2)</f>
        <v>0</v>
      </c>
      <c r="BL180" s="20" t="s">
        <v>147</v>
      </c>
      <c r="BM180" s="187" t="s">
        <v>259</v>
      </c>
    </row>
    <row r="181" spans="1:65" s="2" customFormat="1" ht="11.25">
      <c r="A181" s="37"/>
      <c r="B181" s="38"/>
      <c r="C181" s="39"/>
      <c r="D181" s="189" t="s">
        <v>149</v>
      </c>
      <c r="E181" s="39"/>
      <c r="F181" s="190" t="s">
        <v>260</v>
      </c>
      <c r="G181" s="39"/>
      <c r="H181" s="39"/>
      <c r="I181" s="191"/>
      <c r="J181" s="39"/>
      <c r="K181" s="39"/>
      <c r="L181" s="42"/>
      <c r="M181" s="192"/>
      <c r="N181" s="193"/>
      <c r="O181" s="67"/>
      <c r="P181" s="67"/>
      <c r="Q181" s="67"/>
      <c r="R181" s="67"/>
      <c r="S181" s="67"/>
      <c r="T181" s="68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T181" s="20" t="s">
        <v>149</v>
      </c>
      <c r="AU181" s="20" t="s">
        <v>82</v>
      </c>
    </row>
    <row r="182" spans="1:65" s="13" customFormat="1" ht="11.25">
      <c r="B182" s="194"/>
      <c r="C182" s="195"/>
      <c r="D182" s="196" t="s">
        <v>151</v>
      </c>
      <c r="E182" s="197" t="s">
        <v>19</v>
      </c>
      <c r="F182" s="198" t="s">
        <v>249</v>
      </c>
      <c r="G182" s="195"/>
      <c r="H182" s="199">
        <v>5.1749999999999998</v>
      </c>
      <c r="I182" s="200"/>
      <c r="J182" s="195"/>
      <c r="K182" s="195"/>
      <c r="L182" s="201"/>
      <c r="M182" s="202"/>
      <c r="N182" s="203"/>
      <c r="O182" s="203"/>
      <c r="P182" s="203"/>
      <c r="Q182" s="203"/>
      <c r="R182" s="203"/>
      <c r="S182" s="203"/>
      <c r="T182" s="204"/>
      <c r="AT182" s="205" t="s">
        <v>151</v>
      </c>
      <c r="AU182" s="205" t="s">
        <v>82</v>
      </c>
      <c r="AV182" s="13" t="s">
        <v>82</v>
      </c>
      <c r="AW182" s="13" t="s">
        <v>33</v>
      </c>
      <c r="AX182" s="13" t="s">
        <v>72</v>
      </c>
      <c r="AY182" s="205" t="s">
        <v>140</v>
      </c>
    </row>
    <row r="183" spans="1:65" s="14" customFormat="1" ht="11.25">
      <c r="B183" s="206"/>
      <c r="C183" s="207"/>
      <c r="D183" s="196" t="s">
        <v>151</v>
      </c>
      <c r="E183" s="208" t="s">
        <v>19</v>
      </c>
      <c r="F183" s="209" t="s">
        <v>153</v>
      </c>
      <c r="G183" s="207"/>
      <c r="H183" s="210">
        <v>5.1749999999999998</v>
      </c>
      <c r="I183" s="211"/>
      <c r="J183" s="207"/>
      <c r="K183" s="207"/>
      <c r="L183" s="212"/>
      <c r="M183" s="213"/>
      <c r="N183" s="214"/>
      <c r="O183" s="214"/>
      <c r="P183" s="214"/>
      <c r="Q183" s="214"/>
      <c r="R183" s="214"/>
      <c r="S183" s="214"/>
      <c r="T183" s="215"/>
      <c r="AT183" s="216" t="s">
        <v>151</v>
      </c>
      <c r="AU183" s="216" t="s">
        <v>82</v>
      </c>
      <c r="AV183" s="14" t="s">
        <v>154</v>
      </c>
      <c r="AW183" s="14" t="s">
        <v>33</v>
      </c>
      <c r="AX183" s="14" t="s">
        <v>80</v>
      </c>
      <c r="AY183" s="216" t="s">
        <v>140</v>
      </c>
    </row>
    <row r="184" spans="1:65" s="2" customFormat="1" ht="24.2" customHeight="1">
      <c r="A184" s="37"/>
      <c r="B184" s="38"/>
      <c r="C184" s="176" t="s">
        <v>261</v>
      </c>
      <c r="D184" s="176" t="s">
        <v>142</v>
      </c>
      <c r="E184" s="177" t="s">
        <v>262</v>
      </c>
      <c r="F184" s="178" t="s">
        <v>263</v>
      </c>
      <c r="G184" s="179" t="s">
        <v>186</v>
      </c>
      <c r="H184" s="180">
        <v>3.1349999999999998</v>
      </c>
      <c r="I184" s="181"/>
      <c r="J184" s="182">
        <f>ROUND(I184*H184,2)</f>
        <v>0</v>
      </c>
      <c r="K184" s="178" t="s">
        <v>146</v>
      </c>
      <c r="L184" s="42"/>
      <c r="M184" s="183" t="s">
        <v>19</v>
      </c>
      <c r="N184" s="184" t="s">
        <v>43</v>
      </c>
      <c r="O184" s="67"/>
      <c r="P184" s="185">
        <f>O184*H184</f>
        <v>0</v>
      </c>
      <c r="Q184" s="185">
        <v>0.19800000000000001</v>
      </c>
      <c r="R184" s="185">
        <f>Q184*H184</f>
        <v>0.62073</v>
      </c>
      <c r="S184" s="185">
        <v>0</v>
      </c>
      <c r="T184" s="186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87" t="s">
        <v>147</v>
      </c>
      <c r="AT184" s="187" t="s">
        <v>142</v>
      </c>
      <c r="AU184" s="187" t="s">
        <v>82</v>
      </c>
      <c r="AY184" s="20" t="s">
        <v>140</v>
      </c>
      <c r="BE184" s="188">
        <f>IF(N184="základní",J184,0)</f>
        <v>0</v>
      </c>
      <c r="BF184" s="188">
        <f>IF(N184="snížená",J184,0)</f>
        <v>0</v>
      </c>
      <c r="BG184" s="188">
        <f>IF(N184="zákl. přenesená",J184,0)</f>
        <v>0</v>
      </c>
      <c r="BH184" s="188">
        <f>IF(N184="sníž. přenesená",J184,0)</f>
        <v>0</v>
      </c>
      <c r="BI184" s="188">
        <f>IF(N184="nulová",J184,0)</f>
        <v>0</v>
      </c>
      <c r="BJ184" s="20" t="s">
        <v>80</v>
      </c>
      <c r="BK184" s="188">
        <f>ROUND(I184*H184,2)</f>
        <v>0</v>
      </c>
      <c r="BL184" s="20" t="s">
        <v>147</v>
      </c>
      <c r="BM184" s="187" t="s">
        <v>264</v>
      </c>
    </row>
    <row r="185" spans="1:65" s="2" customFormat="1" ht="11.25">
      <c r="A185" s="37"/>
      <c r="B185" s="38"/>
      <c r="C185" s="39"/>
      <c r="D185" s="189" t="s">
        <v>149</v>
      </c>
      <c r="E185" s="39"/>
      <c r="F185" s="190" t="s">
        <v>265</v>
      </c>
      <c r="G185" s="39"/>
      <c r="H185" s="39"/>
      <c r="I185" s="191"/>
      <c r="J185" s="39"/>
      <c r="K185" s="39"/>
      <c r="L185" s="42"/>
      <c r="M185" s="192"/>
      <c r="N185" s="193"/>
      <c r="O185" s="67"/>
      <c r="P185" s="67"/>
      <c r="Q185" s="67"/>
      <c r="R185" s="67"/>
      <c r="S185" s="67"/>
      <c r="T185" s="68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20" t="s">
        <v>149</v>
      </c>
      <c r="AU185" s="20" t="s">
        <v>82</v>
      </c>
    </row>
    <row r="186" spans="1:65" s="13" customFormat="1" ht="11.25">
      <c r="B186" s="194"/>
      <c r="C186" s="195"/>
      <c r="D186" s="196" t="s">
        <v>151</v>
      </c>
      <c r="E186" s="197" t="s">
        <v>19</v>
      </c>
      <c r="F186" s="198" t="s">
        <v>266</v>
      </c>
      <c r="G186" s="195"/>
      <c r="H186" s="199">
        <v>3.1349999999999998</v>
      </c>
      <c r="I186" s="200"/>
      <c r="J186" s="195"/>
      <c r="K186" s="195"/>
      <c r="L186" s="201"/>
      <c r="M186" s="202"/>
      <c r="N186" s="203"/>
      <c r="O186" s="203"/>
      <c r="P186" s="203"/>
      <c r="Q186" s="203"/>
      <c r="R186" s="203"/>
      <c r="S186" s="203"/>
      <c r="T186" s="204"/>
      <c r="AT186" s="205" t="s">
        <v>151</v>
      </c>
      <c r="AU186" s="205" t="s">
        <v>82</v>
      </c>
      <c r="AV186" s="13" t="s">
        <v>82</v>
      </c>
      <c r="AW186" s="13" t="s">
        <v>33</v>
      </c>
      <c r="AX186" s="13" t="s">
        <v>72</v>
      </c>
      <c r="AY186" s="205" t="s">
        <v>140</v>
      </c>
    </row>
    <row r="187" spans="1:65" s="14" customFormat="1" ht="11.25">
      <c r="B187" s="206"/>
      <c r="C187" s="207"/>
      <c r="D187" s="196" t="s">
        <v>151</v>
      </c>
      <c r="E187" s="208" t="s">
        <v>19</v>
      </c>
      <c r="F187" s="209" t="s">
        <v>153</v>
      </c>
      <c r="G187" s="207"/>
      <c r="H187" s="210">
        <v>3.1349999999999998</v>
      </c>
      <c r="I187" s="211"/>
      <c r="J187" s="207"/>
      <c r="K187" s="207"/>
      <c r="L187" s="212"/>
      <c r="M187" s="213"/>
      <c r="N187" s="214"/>
      <c r="O187" s="214"/>
      <c r="P187" s="214"/>
      <c r="Q187" s="214"/>
      <c r="R187" s="214"/>
      <c r="S187" s="214"/>
      <c r="T187" s="215"/>
      <c r="AT187" s="216" t="s">
        <v>151</v>
      </c>
      <c r="AU187" s="216" t="s">
        <v>82</v>
      </c>
      <c r="AV187" s="14" t="s">
        <v>154</v>
      </c>
      <c r="AW187" s="14" t="s">
        <v>33</v>
      </c>
      <c r="AX187" s="14" t="s">
        <v>80</v>
      </c>
      <c r="AY187" s="216" t="s">
        <v>140</v>
      </c>
    </row>
    <row r="188" spans="1:65" s="2" customFormat="1" ht="24.2" customHeight="1">
      <c r="A188" s="37"/>
      <c r="B188" s="38"/>
      <c r="C188" s="176" t="s">
        <v>7</v>
      </c>
      <c r="D188" s="176" t="s">
        <v>142</v>
      </c>
      <c r="E188" s="177" t="s">
        <v>267</v>
      </c>
      <c r="F188" s="178" t="s">
        <v>268</v>
      </c>
      <c r="G188" s="179" t="s">
        <v>145</v>
      </c>
      <c r="H188" s="180">
        <v>6.5839999999999996</v>
      </c>
      <c r="I188" s="181"/>
      <c r="J188" s="182">
        <f>ROUND(I188*H188,2)</f>
        <v>0</v>
      </c>
      <c r="K188" s="178" t="s">
        <v>146</v>
      </c>
      <c r="L188" s="42"/>
      <c r="M188" s="183" t="s">
        <v>19</v>
      </c>
      <c r="N188" s="184" t="s">
        <v>43</v>
      </c>
      <c r="O188" s="67"/>
      <c r="P188" s="185">
        <f>O188*H188</f>
        <v>0</v>
      </c>
      <c r="Q188" s="185">
        <v>0</v>
      </c>
      <c r="R188" s="185">
        <f>Q188*H188</f>
        <v>0</v>
      </c>
      <c r="S188" s="185">
        <v>0</v>
      </c>
      <c r="T188" s="186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7" t="s">
        <v>147</v>
      </c>
      <c r="AT188" s="187" t="s">
        <v>142</v>
      </c>
      <c r="AU188" s="187" t="s">
        <v>82</v>
      </c>
      <c r="AY188" s="20" t="s">
        <v>140</v>
      </c>
      <c r="BE188" s="188">
        <f>IF(N188="základní",J188,0)</f>
        <v>0</v>
      </c>
      <c r="BF188" s="188">
        <f>IF(N188="snížená",J188,0)</f>
        <v>0</v>
      </c>
      <c r="BG188" s="188">
        <f>IF(N188="zákl. přenesená",J188,0)</f>
        <v>0</v>
      </c>
      <c r="BH188" s="188">
        <f>IF(N188="sníž. přenesená",J188,0)</f>
        <v>0</v>
      </c>
      <c r="BI188" s="188">
        <f>IF(N188="nulová",J188,0)</f>
        <v>0</v>
      </c>
      <c r="BJ188" s="20" t="s">
        <v>80</v>
      </c>
      <c r="BK188" s="188">
        <f>ROUND(I188*H188,2)</f>
        <v>0</v>
      </c>
      <c r="BL188" s="20" t="s">
        <v>147</v>
      </c>
      <c r="BM188" s="187" t="s">
        <v>269</v>
      </c>
    </row>
    <row r="189" spans="1:65" s="2" customFormat="1" ht="11.25">
      <c r="A189" s="37"/>
      <c r="B189" s="38"/>
      <c r="C189" s="39"/>
      <c r="D189" s="189" t="s">
        <v>149</v>
      </c>
      <c r="E189" s="39"/>
      <c r="F189" s="190" t="s">
        <v>270</v>
      </c>
      <c r="G189" s="39"/>
      <c r="H189" s="39"/>
      <c r="I189" s="191"/>
      <c r="J189" s="39"/>
      <c r="K189" s="39"/>
      <c r="L189" s="42"/>
      <c r="M189" s="192"/>
      <c r="N189" s="193"/>
      <c r="O189" s="67"/>
      <c r="P189" s="67"/>
      <c r="Q189" s="67"/>
      <c r="R189" s="67"/>
      <c r="S189" s="67"/>
      <c r="T189" s="68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20" t="s">
        <v>149</v>
      </c>
      <c r="AU189" s="20" t="s">
        <v>82</v>
      </c>
    </row>
    <row r="190" spans="1:65" s="13" customFormat="1" ht="11.25">
      <c r="B190" s="194"/>
      <c r="C190" s="195"/>
      <c r="D190" s="196" t="s">
        <v>151</v>
      </c>
      <c r="E190" s="197" t="s">
        <v>19</v>
      </c>
      <c r="F190" s="198" t="s">
        <v>271</v>
      </c>
      <c r="G190" s="195"/>
      <c r="H190" s="199">
        <v>6.5839999999999996</v>
      </c>
      <c r="I190" s="200"/>
      <c r="J190" s="195"/>
      <c r="K190" s="195"/>
      <c r="L190" s="201"/>
      <c r="M190" s="202"/>
      <c r="N190" s="203"/>
      <c r="O190" s="203"/>
      <c r="P190" s="203"/>
      <c r="Q190" s="203"/>
      <c r="R190" s="203"/>
      <c r="S190" s="203"/>
      <c r="T190" s="204"/>
      <c r="AT190" s="205" t="s">
        <v>151</v>
      </c>
      <c r="AU190" s="205" t="s">
        <v>82</v>
      </c>
      <c r="AV190" s="13" t="s">
        <v>82</v>
      </c>
      <c r="AW190" s="13" t="s">
        <v>33</v>
      </c>
      <c r="AX190" s="13" t="s">
        <v>72</v>
      </c>
      <c r="AY190" s="205" t="s">
        <v>140</v>
      </c>
    </row>
    <row r="191" spans="1:65" s="14" customFormat="1" ht="11.25">
      <c r="B191" s="206"/>
      <c r="C191" s="207"/>
      <c r="D191" s="196" t="s">
        <v>151</v>
      </c>
      <c r="E191" s="208" t="s">
        <v>19</v>
      </c>
      <c r="F191" s="209" t="s">
        <v>153</v>
      </c>
      <c r="G191" s="207"/>
      <c r="H191" s="210">
        <v>6.5839999999999996</v>
      </c>
      <c r="I191" s="211"/>
      <c r="J191" s="207"/>
      <c r="K191" s="207"/>
      <c r="L191" s="212"/>
      <c r="M191" s="213"/>
      <c r="N191" s="214"/>
      <c r="O191" s="214"/>
      <c r="P191" s="214"/>
      <c r="Q191" s="214"/>
      <c r="R191" s="214"/>
      <c r="S191" s="214"/>
      <c r="T191" s="215"/>
      <c r="AT191" s="216" t="s">
        <v>151</v>
      </c>
      <c r="AU191" s="216" t="s">
        <v>82</v>
      </c>
      <c r="AV191" s="14" t="s">
        <v>154</v>
      </c>
      <c r="AW191" s="14" t="s">
        <v>33</v>
      </c>
      <c r="AX191" s="14" t="s">
        <v>80</v>
      </c>
      <c r="AY191" s="216" t="s">
        <v>140</v>
      </c>
    </row>
    <row r="192" spans="1:65" s="2" customFormat="1" ht="16.5" customHeight="1">
      <c r="A192" s="37"/>
      <c r="B192" s="38"/>
      <c r="C192" s="227" t="s">
        <v>272</v>
      </c>
      <c r="D192" s="227" t="s">
        <v>251</v>
      </c>
      <c r="E192" s="228" t="s">
        <v>273</v>
      </c>
      <c r="F192" s="229" t="s">
        <v>274</v>
      </c>
      <c r="G192" s="230" t="s">
        <v>170</v>
      </c>
      <c r="H192" s="231">
        <v>13.59</v>
      </c>
      <c r="I192" s="232"/>
      <c r="J192" s="233">
        <f>ROUND(I192*H192,2)</f>
        <v>0</v>
      </c>
      <c r="K192" s="229" t="s">
        <v>146</v>
      </c>
      <c r="L192" s="234"/>
      <c r="M192" s="235" t="s">
        <v>19</v>
      </c>
      <c r="N192" s="236" t="s">
        <v>43</v>
      </c>
      <c r="O192" s="67"/>
      <c r="P192" s="185">
        <f>O192*H192</f>
        <v>0</v>
      </c>
      <c r="Q192" s="185">
        <v>1</v>
      </c>
      <c r="R192" s="185">
        <f>Q192*H192</f>
        <v>13.59</v>
      </c>
      <c r="S192" s="185">
        <v>0</v>
      </c>
      <c r="T192" s="186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7" t="s">
        <v>191</v>
      </c>
      <c r="AT192" s="187" t="s">
        <v>251</v>
      </c>
      <c r="AU192" s="187" t="s">
        <v>82</v>
      </c>
      <c r="AY192" s="20" t="s">
        <v>140</v>
      </c>
      <c r="BE192" s="188">
        <f>IF(N192="základní",J192,0)</f>
        <v>0</v>
      </c>
      <c r="BF192" s="188">
        <f>IF(N192="snížená",J192,0)</f>
        <v>0</v>
      </c>
      <c r="BG192" s="188">
        <f>IF(N192="zákl. přenesená",J192,0)</f>
        <v>0</v>
      </c>
      <c r="BH192" s="188">
        <f>IF(N192="sníž. přenesená",J192,0)</f>
        <v>0</v>
      </c>
      <c r="BI192" s="188">
        <f>IF(N192="nulová",J192,0)</f>
        <v>0</v>
      </c>
      <c r="BJ192" s="20" t="s">
        <v>80</v>
      </c>
      <c r="BK192" s="188">
        <f>ROUND(I192*H192,2)</f>
        <v>0</v>
      </c>
      <c r="BL192" s="20" t="s">
        <v>147</v>
      </c>
      <c r="BM192" s="187" t="s">
        <v>275</v>
      </c>
    </row>
    <row r="193" spans="1:65" s="13" customFormat="1" ht="11.25">
      <c r="B193" s="194"/>
      <c r="C193" s="195"/>
      <c r="D193" s="196" t="s">
        <v>151</v>
      </c>
      <c r="E193" s="195"/>
      <c r="F193" s="198" t="s">
        <v>276</v>
      </c>
      <c r="G193" s="195"/>
      <c r="H193" s="199">
        <v>13.59</v>
      </c>
      <c r="I193" s="200"/>
      <c r="J193" s="195"/>
      <c r="K193" s="195"/>
      <c r="L193" s="201"/>
      <c r="M193" s="202"/>
      <c r="N193" s="203"/>
      <c r="O193" s="203"/>
      <c r="P193" s="203"/>
      <c r="Q193" s="203"/>
      <c r="R193" s="203"/>
      <c r="S193" s="203"/>
      <c r="T193" s="204"/>
      <c r="AT193" s="205" t="s">
        <v>151</v>
      </c>
      <c r="AU193" s="205" t="s">
        <v>82</v>
      </c>
      <c r="AV193" s="13" t="s">
        <v>82</v>
      </c>
      <c r="AW193" s="13" t="s">
        <v>4</v>
      </c>
      <c r="AX193" s="13" t="s">
        <v>80</v>
      </c>
      <c r="AY193" s="205" t="s">
        <v>140</v>
      </c>
    </row>
    <row r="194" spans="1:65" s="12" customFormat="1" ht="22.9" customHeight="1">
      <c r="B194" s="160"/>
      <c r="C194" s="161"/>
      <c r="D194" s="162" t="s">
        <v>71</v>
      </c>
      <c r="E194" s="174" t="s">
        <v>176</v>
      </c>
      <c r="F194" s="174" t="s">
        <v>277</v>
      </c>
      <c r="G194" s="161"/>
      <c r="H194" s="161"/>
      <c r="I194" s="164"/>
      <c r="J194" s="175">
        <f>BK194</f>
        <v>0</v>
      </c>
      <c r="K194" s="161"/>
      <c r="L194" s="166"/>
      <c r="M194" s="167"/>
      <c r="N194" s="168"/>
      <c r="O194" s="168"/>
      <c r="P194" s="169">
        <f>P195+P223+P241+P252</f>
        <v>0</v>
      </c>
      <c r="Q194" s="168"/>
      <c r="R194" s="169">
        <f>R195+R223+R241+R252</f>
        <v>2.5977742399999997</v>
      </c>
      <c r="S194" s="168"/>
      <c r="T194" s="170">
        <f>T195+T223+T241+T252</f>
        <v>0</v>
      </c>
      <c r="AR194" s="171" t="s">
        <v>80</v>
      </c>
      <c r="AT194" s="172" t="s">
        <v>71</v>
      </c>
      <c r="AU194" s="172" t="s">
        <v>80</v>
      </c>
      <c r="AY194" s="171" t="s">
        <v>140</v>
      </c>
      <c r="BK194" s="173">
        <f>BK195+BK223+BK241+BK252</f>
        <v>0</v>
      </c>
    </row>
    <row r="195" spans="1:65" s="12" customFormat="1" ht="20.85" customHeight="1">
      <c r="B195" s="160"/>
      <c r="C195" s="161"/>
      <c r="D195" s="162" t="s">
        <v>71</v>
      </c>
      <c r="E195" s="174" t="s">
        <v>278</v>
      </c>
      <c r="F195" s="174" t="s">
        <v>279</v>
      </c>
      <c r="G195" s="161"/>
      <c r="H195" s="161"/>
      <c r="I195" s="164"/>
      <c r="J195" s="175">
        <f>BK195</f>
        <v>0</v>
      </c>
      <c r="K195" s="161"/>
      <c r="L195" s="166"/>
      <c r="M195" s="167"/>
      <c r="N195" s="168"/>
      <c r="O195" s="168"/>
      <c r="P195" s="169">
        <f>SUM(P196:P222)</f>
        <v>0</v>
      </c>
      <c r="Q195" s="168"/>
      <c r="R195" s="169">
        <f>SUM(R196:R222)</f>
        <v>1.9568006400000002</v>
      </c>
      <c r="S195" s="168"/>
      <c r="T195" s="170">
        <f>SUM(T196:T222)</f>
        <v>0</v>
      </c>
      <c r="AR195" s="171" t="s">
        <v>80</v>
      </c>
      <c r="AT195" s="172" t="s">
        <v>71</v>
      </c>
      <c r="AU195" s="172" t="s">
        <v>82</v>
      </c>
      <c r="AY195" s="171" t="s">
        <v>140</v>
      </c>
      <c r="BK195" s="173">
        <f>SUM(BK196:BK222)</f>
        <v>0</v>
      </c>
    </row>
    <row r="196" spans="1:65" s="2" customFormat="1" ht="24.2" customHeight="1">
      <c r="A196" s="37"/>
      <c r="B196" s="38"/>
      <c r="C196" s="176" t="s">
        <v>280</v>
      </c>
      <c r="D196" s="176" t="s">
        <v>142</v>
      </c>
      <c r="E196" s="177" t="s">
        <v>281</v>
      </c>
      <c r="F196" s="178" t="s">
        <v>282</v>
      </c>
      <c r="G196" s="179" t="s">
        <v>186</v>
      </c>
      <c r="H196" s="180">
        <v>33.548000000000002</v>
      </c>
      <c r="I196" s="181"/>
      <c r="J196" s="182">
        <f>ROUND(I196*H196,2)</f>
        <v>0</v>
      </c>
      <c r="K196" s="178" t="s">
        <v>146</v>
      </c>
      <c r="L196" s="42"/>
      <c r="M196" s="183" t="s">
        <v>19</v>
      </c>
      <c r="N196" s="184" t="s">
        <v>43</v>
      </c>
      <c r="O196" s="67"/>
      <c r="P196" s="185">
        <f>O196*H196</f>
        <v>0</v>
      </c>
      <c r="Q196" s="185">
        <v>5.7099999999999998E-3</v>
      </c>
      <c r="R196" s="185">
        <f>Q196*H196</f>
        <v>0.19155907999999999</v>
      </c>
      <c r="S196" s="185">
        <v>0</v>
      </c>
      <c r="T196" s="186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7" t="s">
        <v>147</v>
      </c>
      <c r="AT196" s="187" t="s">
        <v>142</v>
      </c>
      <c r="AU196" s="187" t="s">
        <v>154</v>
      </c>
      <c r="AY196" s="20" t="s">
        <v>140</v>
      </c>
      <c r="BE196" s="188">
        <f>IF(N196="základní",J196,0)</f>
        <v>0</v>
      </c>
      <c r="BF196" s="188">
        <f>IF(N196="snížená",J196,0)</f>
        <v>0</v>
      </c>
      <c r="BG196" s="188">
        <f>IF(N196="zákl. přenesená",J196,0)</f>
        <v>0</v>
      </c>
      <c r="BH196" s="188">
        <f>IF(N196="sníž. přenesená",J196,0)</f>
        <v>0</v>
      </c>
      <c r="BI196" s="188">
        <f>IF(N196="nulová",J196,0)</f>
        <v>0</v>
      </c>
      <c r="BJ196" s="20" t="s">
        <v>80</v>
      </c>
      <c r="BK196" s="188">
        <f>ROUND(I196*H196,2)</f>
        <v>0</v>
      </c>
      <c r="BL196" s="20" t="s">
        <v>147</v>
      </c>
      <c r="BM196" s="187" t="s">
        <v>283</v>
      </c>
    </row>
    <row r="197" spans="1:65" s="2" customFormat="1" ht="11.25">
      <c r="A197" s="37"/>
      <c r="B197" s="38"/>
      <c r="C197" s="39"/>
      <c r="D197" s="189" t="s">
        <v>149</v>
      </c>
      <c r="E197" s="39"/>
      <c r="F197" s="190" t="s">
        <v>284</v>
      </c>
      <c r="G197" s="39"/>
      <c r="H197" s="39"/>
      <c r="I197" s="191"/>
      <c r="J197" s="39"/>
      <c r="K197" s="39"/>
      <c r="L197" s="42"/>
      <c r="M197" s="192"/>
      <c r="N197" s="193"/>
      <c r="O197" s="67"/>
      <c r="P197" s="67"/>
      <c r="Q197" s="67"/>
      <c r="R197" s="67"/>
      <c r="S197" s="67"/>
      <c r="T197" s="68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20" t="s">
        <v>149</v>
      </c>
      <c r="AU197" s="20" t="s">
        <v>154</v>
      </c>
    </row>
    <row r="198" spans="1:65" s="13" customFormat="1" ht="11.25">
      <c r="B198" s="194"/>
      <c r="C198" s="195"/>
      <c r="D198" s="196" t="s">
        <v>151</v>
      </c>
      <c r="E198" s="197" t="s">
        <v>19</v>
      </c>
      <c r="F198" s="198" t="s">
        <v>285</v>
      </c>
      <c r="G198" s="195"/>
      <c r="H198" s="199">
        <v>33.548000000000002</v>
      </c>
      <c r="I198" s="200"/>
      <c r="J198" s="195"/>
      <c r="K198" s="195"/>
      <c r="L198" s="201"/>
      <c r="M198" s="202"/>
      <c r="N198" s="203"/>
      <c r="O198" s="203"/>
      <c r="P198" s="203"/>
      <c r="Q198" s="203"/>
      <c r="R198" s="203"/>
      <c r="S198" s="203"/>
      <c r="T198" s="204"/>
      <c r="AT198" s="205" t="s">
        <v>151</v>
      </c>
      <c r="AU198" s="205" t="s">
        <v>154</v>
      </c>
      <c r="AV198" s="13" t="s">
        <v>82</v>
      </c>
      <c r="AW198" s="13" t="s">
        <v>33</v>
      </c>
      <c r="AX198" s="13" t="s">
        <v>72</v>
      </c>
      <c r="AY198" s="205" t="s">
        <v>140</v>
      </c>
    </row>
    <row r="199" spans="1:65" s="14" customFormat="1" ht="11.25">
      <c r="B199" s="206"/>
      <c r="C199" s="207"/>
      <c r="D199" s="196" t="s">
        <v>151</v>
      </c>
      <c r="E199" s="208" t="s">
        <v>19</v>
      </c>
      <c r="F199" s="209" t="s">
        <v>153</v>
      </c>
      <c r="G199" s="207"/>
      <c r="H199" s="210">
        <v>33.548000000000002</v>
      </c>
      <c r="I199" s="211"/>
      <c r="J199" s="207"/>
      <c r="K199" s="207"/>
      <c r="L199" s="212"/>
      <c r="M199" s="213"/>
      <c r="N199" s="214"/>
      <c r="O199" s="214"/>
      <c r="P199" s="214"/>
      <c r="Q199" s="214"/>
      <c r="R199" s="214"/>
      <c r="S199" s="214"/>
      <c r="T199" s="215"/>
      <c r="AT199" s="216" t="s">
        <v>151</v>
      </c>
      <c r="AU199" s="216" t="s">
        <v>154</v>
      </c>
      <c r="AV199" s="14" t="s">
        <v>154</v>
      </c>
      <c r="AW199" s="14" t="s">
        <v>33</v>
      </c>
      <c r="AX199" s="14" t="s">
        <v>80</v>
      </c>
      <c r="AY199" s="216" t="s">
        <v>140</v>
      </c>
    </row>
    <row r="200" spans="1:65" s="2" customFormat="1" ht="24.2" customHeight="1">
      <c r="A200" s="37"/>
      <c r="B200" s="38"/>
      <c r="C200" s="176" t="s">
        <v>286</v>
      </c>
      <c r="D200" s="176" t="s">
        <v>142</v>
      </c>
      <c r="E200" s="177" t="s">
        <v>287</v>
      </c>
      <c r="F200" s="178" t="s">
        <v>288</v>
      </c>
      <c r="G200" s="179" t="s">
        <v>186</v>
      </c>
      <c r="H200" s="180">
        <v>67.463999999999999</v>
      </c>
      <c r="I200" s="181"/>
      <c r="J200" s="182">
        <f>ROUND(I200*H200,2)</f>
        <v>0</v>
      </c>
      <c r="K200" s="178" t="s">
        <v>146</v>
      </c>
      <c r="L200" s="42"/>
      <c r="M200" s="183" t="s">
        <v>19</v>
      </c>
      <c r="N200" s="184" t="s">
        <v>43</v>
      </c>
      <c r="O200" s="67"/>
      <c r="P200" s="185">
        <f>O200*H200</f>
        <v>0</v>
      </c>
      <c r="Q200" s="185">
        <v>1.7600000000000001E-2</v>
      </c>
      <c r="R200" s="185">
        <f>Q200*H200</f>
        <v>1.1873664000000002</v>
      </c>
      <c r="S200" s="185">
        <v>0</v>
      </c>
      <c r="T200" s="186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7" t="s">
        <v>147</v>
      </c>
      <c r="AT200" s="187" t="s">
        <v>142</v>
      </c>
      <c r="AU200" s="187" t="s">
        <v>154</v>
      </c>
      <c r="AY200" s="20" t="s">
        <v>140</v>
      </c>
      <c r="BE200" s="188">
        <f>IF(N200="základní",J200,0)</f>
        <v>0</v>
      </c>
      <c r="BF200" s="188">
        <f>IF(N200="snížená",J200,0)</f>
        <v>0</v>
      </c>
      <c r="BG200" s="188">
        <f>IF(N200="zákl. přenesená",J200,0)</f>
        <v>0</v>
      </c>
      <c r="BH200" s="188">
        <f>IF(N200="sníž. přenesená",J200,0)</f>
        <v>0</v>
      </c>
      <c r="BI200" s="188">
        <f>IF(N200="nulová",J200,0)</f>
        <v>0</v>
      </c>
      <c r="BJ200" s="20" t="s">
        <v>80</v>
      </c>
      <c r="BK200" s="188">
        <f>ROUND(I200*H200,2)</f>
        <v>0</v>
      </c>
      <c r="BL200" s="20" t="s">
        <v>147</v>
      </c>
      <c r="BM200" s="187" t="s">
        <v>289</v>
      </c>
    </row>
    <row r="201" spans="1:65" s="2" customFormat="1" ht="11.25">
      <c r="A201" s="37"/>
      <c r="B201" s="38"/>
      <c r="C201" s="39"/>
      <c r="D201" s="189" t="s">
        <v>149</v>
      </c>
      <c r="E201" s="39"/>
      <c r="F201" s="190" t="s">
        <v>290</v>
      </c>
      <c r="G201" s="39"/>
      <c r="H201" s="39"/>
      <c r="I201" s="191"/>
      <c r="J201" s="39"/>
      <c r="K201" s="39"/>
      <c r="L201" s="42"/>
      <c r="M201" s="192"/>
      <c r="N201" s="193"/>
      <c r="O201" s="67"/>
      <c r="P201" s="67"/>
      <c r="Q201" s="67"/>
      <c r="R201" s="67"/>
      <c r="S201" s="67"/>
      <c r="T201" s="68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20" t="s">
        <v>149</v>
      </c>
      <c r="AU201" s="20" t="s">
        <v>154</v>
      </c>
    </row>
    <row r="202" spans="1:65" s="13" customFormat="1" ht="11.25">
      <c r="B202" s="194"/>
      <c r="C202" s="195"/>
      <c r="D202" s="196" t="s">
        <v>151</v>
      </c>
      <c r="E202" s="197" t="s">
        <v>19</v>
      </c>
      <c r="F202" s="198" t="s">
        <v>291</v>
      </c>
      <c r="G202" s="195"/>
      <c r="H202" s="199">
        <v>69.012</v>
      </c>
      <c r="I202" s="200"/>
      <c r="J202" s="195"/>
      <c r="K202" s="195"/>
      <c r="L202" s="201"/>
      <c r="M202" s="202"/>
      <c r="N202" s="203"/>
      <c r="O202" s="203"/>
      <c r="P202" s="203"/>
      <c r="Q202" s="203"/>
      <c r="R202" s="203"/>
      <c r="S202" s="203"/>
      <c r="T202" s="204"/>
      <c r="AT202" s="205" t="s">
        <v>151</v>
      </c>
      <c r="AU202" s="205" t="s">
        <v>154</v>
      </c>
      <c r="AV202" s="13" t="s">
        <v>82</v>
      </c>
      <c r="AW202" s="13" t="s">
        <v>33</v>
      </c>
      <c r="AX202" s="13" t="s">
        <v>72</v>
      </c>
      <c r="AY202" s="205" t="s">
        <v>140</v>
      </c>
    </row>
    <row r="203" spans="1:65" s="13" customFormat="1" ht="11.25">
      <c r="B203" s="194"/>
      <c r="C203" s="195"/>
      <c r="D203" s="196" t="s">
        <v>151</v>
      </c>
      <c r="E203" s="197" t="s">
        <v>19</v>
      </c>
      <c r="F203" s="198" t="s">
        <v>292</v>
      </c>
      <c r="G203" s="195"/>
      <c r="H203" s="199">
        <v>-1.548</v>
      </c>
      <c r="I203" s="200"/>
      <c r="J203" s="195"/>
      <c r="K203" s="195"/>
      <c r="L203" s="201"/>
      <c r="M203" s="202"/>
      <c r="N203" s="203"/>
      <c r="O203" s="203"/>
      <c r="P203" s="203"/>
      <c r="Q203" s="203"/>
      <c r="R203" s="203"/>
      <c r="S203" s="203"/>
      <c r="T203" s="204"/>
      <c r="AT203" s="205" t="s">
        <v>151</v>
      </c>
      <c r="AU203" s="205" t="s">
        <v>154</v>
      </c>
      <c r="AV203" s="13" t="s">
        <v>82</v>
      </c>
      <c r="AW203" s="13" t="s">
        <v>33</v>
      </c>
      <c r="AX203" s="13" t="s">
        <v>72</v>
      </c>
      <c r="AY203" s="205" t="s">
        <v>140</v>
      </c>
    </row>
    <row r="204" spans="1:65" s="14" customFormat="1" ht="11.25">
      <c r="B204" s="206"/>
      <c r="C204" s="207"/>
      <c r="D204" s="196" t="s">
        <v>151</v>
      </c>
      <c r="E204" s="208" t="s">
        <v>19</v>
      </c>
      <c r="F204" s="209" t="s">
        <v>153</v>
      </c>
      <c r="G204" s="207"/>
      <c r="H204" s="210">
        <v>67.463999999999999</v>
      </c>
      <c r="I204" s="211"/>
      <c r="J204" s="207"/>
      <c r="K204" s="207"/>
      <c r="L204" s="212"/>
      <c r="M204" s="213"/>
      <c r="N204" s="214"/>
      <c r="O204" s="214"/>
      <c r="P204" s="214"/>
      <c r="Q204" s="214"/>
      <c r="R204" s="214"/>
      <c r="S204" s="214"/>
      <c r="T204" s="215"/>
      <c r="AT204" s="216" t="s">
        <v>151</v>
      </c>
      <c r="AU204" s="216" t="s">
        <v>154</v>
      </c>
      <c r="AV204" s="14" t="s">
        <v>154</v>
      </c>
      <c r="AW204" s="14" t="s">
        <v>33</v>
      </c>
      <c r="AX204" s="14" t="s">
        <v>80</v>
      </c>
      <c r="AY204" s="216" t="s">
        <v>140</v>
      </c>
    </row>
    <row r="205" spans="1:65" s="2" customFormat="1" ht="24.2" customHeight="1">
      <c r="A205" s="37"/>
      <c r="B205" s="38"/>
      <c r="C205" s="176" t="s">
        <v>293</v>
      </c>
      <c r="D205" s="176" t="s">
        <v>142</v>
      </c>
      <c r="E205" s="177" t="s">
        <v>294</v>
      </c>
      <c r="F205" s="178" t="s">
        <v>295</v>
      </c>
      <c r="G205" s="179" t="s">
        <v>296</v>
      </c>
      <c r="H205" s="180">
        <v>1</v>
      </c>
      <c r="I205" s="181"/>
      <c r="J205" s="182">
        <f>ROUND(I205*H205,2)</f>
        <v>0</v>
      </c>
      <c r="K205" s="178" t="s">
        <v>146</v>
      </c>
      <c r="L205" s="42"/>
      <c r="M205" s="183" t="s">
        <v>19</v>
      </c>
      <c r="N205" s="184" t="s">
        <v>43</v>
      </c>
      <c r="O205" s="67"/>
      <c r="P205" s="185">
        <f>O205*H205</f>
        <v>0</v>
      </c>
      <c r="Q205" s="185">
        <v>4.3799999999999999E-2</v>
      </c>
      <c r="R205" s="185">
        <f>Q205*H205</f>
        <v>4.3799999999999999E-2</v>
      </c>
      <c r="S205" s="185">
        <v>0</v>
      </c>
      <c r="T205" s="186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87" t="s">
        <v>147</v>
      </c>
      <c r="AT205" s="187" t="s">
        <v>142</v>
      </c>
      <c r="AU205" s="187" t="s">
        <v>154</v>
      </c>
      <c r="AY205" s="20" t="s">
        <v>140</v>
      </c>
      <c r="BE205" s="188">
        <f>IF(N205="základní",J205,0)</f>
        <v>0</v>
      </c>
      <c r="BF205" s="188">
        <f>IF(N205="snížená",J205,0)</f>
        <v>0</v>
      </c>
      <c r="BG205" s="188">
        <f>IF(N205="zákl. přenesená",J205,0)</f>
        <v>0</v>
      </c>
      <c r="BH205" s="188">
        <f>IF(N205="sníž. přenesená",J205,0)</f>
        <v>0</v>
      </c>
      <c r="BI205" s="188">
        <f>IF(N205="nulová",J205,0)</f>
        <v>0</v>
      </c>
      <c r="BJ205" s="20" t="s">
        <v>80</v>
      </c>
      <c r="BK205" s="188">
        <f>ROUND(I205*H205,2)</f>
        <v>0</v>
      </c>
      <c r="BL205" s="20" t="s">
        <v>147</v>
      </c>
      <c r="BM205" s="187" t="s">
        <v>297</v>
      </c>
    </row>
    <row r="206" spans="1:65" s="2" customFormat="1" ht="11.25">
      <c r="A206" s="37"/>
      <c r="B206" s="38"/>
      <c r="C206" s="39"/>
      <c r="D206" s="189" t="s">
        <v>149</v>
      </c>
      <c r="E206" s="39"/>
      <c r="F206" s="190" t="s">
        <v>298</v>
      </c>
      <c r="G206" s="39"/>
      <c r="H206" s="39"/>
      <c r="I206" s="191"/>
      <c r="J206" s="39"/>
      <c r="K206" s="39"/>
      <c r="L206" s="42"/>
      <c r="M206" s="192"/>
      <c r="N206" s="193"/>
      <c r="O206" s="67"/>
      <c r="P206" s="67"/>
      <c r="Q206" s="67"/>
      <c r="R206" s="67"/>
      <c r="S206" s="67"/>
      <c r="T206" s="68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20" t="s">
        <v>149</v>
      </c>
      <c r="AU206" s="20" t="s">
        <v>154</v>
      </c>
    </row>
    <row r="207" spans="1:65" s="13" customFormat="1" ht="11.25">
      <c r="B207" s="194"/>
      <c r="C207" s="195"/>
      <c r="D207" s="196" t="s">
        <v>151</v>
      </c>
      <c r="E207" s="197" t="s">
        <v>19</v>
      </c>
      <c r="F207" s="198" t="s">
        <v>299</v>
      </c>
      <c r="G207" s="195"/>
      <c r="H207" s="199">
        <v>1</v>
      </c>
      <c r="I207" s="200"/>
      <c r="J207" s="195"/>
      <c r="K207" s="195"/>
      <c r="L207" s="201"/>
      <c r="M207" s="202"/>
      <c r="N207" s="203"/>
      <c r="O207" s="203"/>
      <c r="P207" s="203"/>
      <c r="Q207" s="203"/>
      <c r="R207" s="203"/>
      <c r="S207" s="203"/>
      <c r="T207" s="204"/>
      <c r="AT207" s="205" t="s">
        <v>151</v>
      </c>
      <c r="AU207" s="205" t="s">
        <v>154</v>
      </c>
      <c r="AV207" s="13" t="s">
        <v>82</v>
      </c>
      <c r="AW207" s="13" t="s">
        <v>33</v>
      </c>
      <c r="AX207" s="13" t="s">
        <v>72</v>
      </c>
      <c r="AY207" s="205" t="s">
        <v>140</v>
      </c>
    </row>
    <row r="208" spans="1:65" s="14" customFormat="1" ht="11.25">
      <c r="B208" s="206"/>
      <c r="C208" s="207"/>
      <c r="D208" s="196" t="s">
        <v>151</v>
      </c>
      <c r="E208" s="208" t="s">
        <v>19</v>
      </c>
      <c r="F208" s="209" t="s">
        <v>153</v>
      </c>
      <c r="G208" s="207"/>
      <c r="H208" s="210">
        <v>1</v>
      </c>
      <c r="I208" s="211"/>
      <c r="J208" s="207"/>
      <c r="K208" s="207"/>
      <c r="L208" s="212"/>
      <c r="M208" s="213"/>
      <c r="N208" s="214"/>
      <c r="O208" s="214"/>
      <c r="P208" s="214"/>
      <c r="Q208" s="214"/>
      <c r="R208" s="214"/>
      <c r="S208" s="214"/>
      <c r="T208" s="215"/>
      <c r="AT208" s="216" t="s">
        <v>151</v>
      </c>
      <c r="AU208" s="216" t="s">
        <v>154</v>
      </c>
      <c r="AV208" s="14" t="s">
        <v>154</v>
      </c>
      <c r="AW208" s="14" t="s">
        <v>33</v>
      </c>
      <c r="AX208" s="14" t="s">
        <v>80</v>
      </c>
      <c r="AY208" s="216" t="s">
        <v>140</v>
      </c>
    </row>
    <row r="209" spans="1:65" s="2" customFormat="1" ht="24.2" customHeight="1">
      <c r="A209" s="37"/>
      <c r="B209" s="38"/>
      <c r="C209" s="176" t="s">
        <v>300</v>
      </c>
      <c r="D209" s="176" t="s">
        <v>142</v>
      </c>
      <c r="E209" s="177" t="s">
        <v>301</v>
      </c>
      <c r="F209" s="178" t="s">
        <v>302</v>
      </c>
      <c r="G209" s="179" t="s">
        <v>296</v>
      </c>
      <c r="H209" s="180">
        <v>2</v>
      </c>
      <c r="I209" s="181"/>
      <c r="J209" s="182">
        <f>ROUND(I209*H209,2)</f>
        <v>0</v>
      </c>
      <c r="K209" s="178" t="s">
        <v>146</v>
      </c>
      <c r="L209" s="42"/>
      <c r="M209" s="183" t="s">
        <v>19</v>
      </c>
      <c r="N209" s="184" t="s">
        <v>43</v>
      </c>
      <c r="O209" s="67"/>
      <c r="P209" s="185">
        <f>O209*H209</f>
        <v>0</v>
      </c>
      <c r="Q209" s="185">
        <v>0.1658</v>
      </c>
      <c r="R209" s="185">
        <f>Q209*H209</f>
        <v>0.33160000000000001</v>
      </c>
      <c r="S209" s="185">
        <v>0</v>
      </c>
      <c r="T209" s="186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187" t="s">
        <v>147</v>
      </c>
      <c r="AT209" s="187" t="s">
        <v>142</v>
      </c>
      <c r="AU209" s="187" t="s">
        <v>154</v>
      </c>
      <c r="AY209" s="20" t="s">
        <v>140</v>
      </c>
      <c r="BE209" s="188">
        <f>IF(N209="základní",J209,0)</f>
        <v>0</v>
      </c>
      <c r="BF209" s="188">
        <f>IF(N209="snížená",J209,0)</f>
        <v>0</v>
      </c>
      <c r="BG209" s="188">
        <f>IF(N209="zákl. přenesená",J209,0)</f>
        <v>0</v>
      </c>
      <c r="BH209" s="188">
        <f>IF(N209="sníž. přenesená",J209,0)</f>
        <v>0</v>
      </c>
      <c r="BI209" s="188">
        <f>IF(N209="nulová",J209,0)</f>
        <v>0</v>
      </c>
      <c r="BJ209" s="20" t="s">
        <v>80</v>
      </c>
      <c r="BK209" s="188">
        <f>ROUND(I209*H209,2)</f>
        <v>0</v>
      </c>
      <c r="BL209" s="20" t="s">
        <v>147</v>
      </c>
      <c r="BM209" s="187" t="s">
        <v>303</v>
      </c>
    </row>
    <row r="210" spans="1:65" s="2" customFormat="1" ht="11.25">
      <c r="A210" s="37"/>
      <c r="B210" s="38"/>
      <c r="C210" s="39"/>
      <c r="D210" s="189" t="s">
        <v>149</v>
      </c>
      <c r="E210" s="39"/>
      <c r="F210" s="190" t="s">
        <v>304</v>
      </c>
      <c r="G210" s="39"/>
      <c r="H210" s="39"/>
      <c r="I210" s="191"/>
      <c r="J210" s="39"/>
      <c r="K210" s="39"/>
      <c r="L210" s="42"/>
      <c r="M210" s="192"/>
      <c r="N210" s="193"/>
      <c r="O210" s="67"/>
      <c r="P210" s="67"/>
      <c r="Q210" s="67"/>
      <c r="R210" s="67"/>
      <c r="S210" s="67"/>
      <c r="T210" s="68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T210" s="20" t="s">
        <v>149</v>
      </c>
      <c r="AU210" s="20" t="s">
        <v>154</v>
      </c>
    </row>
    <row r="211" spans="1:65" s="13" customFormat="1" ht="11.25">
      <c r="B211" s="194"/>
      <c r="C211" s="195"/>
      <c r="D211" s="196" t="s">
        <v>151</v>
      </c>
      <c r="E211" s="197" t="s">
        <v>19</v>
      </c>
      <c r="F211" s="198" t="s">
        <v>305</v>
      </c>
      <c r="G211" s="195"/>
      <c r="H211" s="199">
        <v>1</v>
      </c>
      <c r="I211" s="200"/>
      <c r="J211" s="195"/>
      <c r="K211" s="195"/>
      <c r="L211" s="201"/>
      <c r="M211" s="202"/>
      <c r="N211" s="203"/>
      <c r="O211" s="203"/>
      <c r="P211" s="203"/>
      <c r="Q211" s="203"/>
      <c r="R211" s="203"/>
      <c r="S211" s="203"/>
      <c r="T211" s="204"/>
      <c r="AT211" s="205" t="s">
        <v>151</v>
      </c>
      <c r="AU211" s="205" t="s">
        <v>154</v>
      </c>
      <c r="AV211" s="13" t="s">
        <v>82</v>
      </c>
      <c r="AW211" s="13" t="s">
        <v>33</v>
      </c>
      <c r="AX211" s="13" t="s">
        <v>72</v>
      </c>
      <c r="AY211" s="205" t="s">
        <v>140</v>
      </c>
    </row>
    <row r="212" spans="1:65" s="13" customFormat="1" ht="11.25">
      <c r="B212" s="194"/>
      <c r="C212" s="195"/>
      <c r="D212" s="196" t="s">
        <v>151</v>
      </c>
      <c r="E212" s="197" t="s">
        <v>19</v>
      </c>
      <c r="F212" s="198" t="s">
        <v>306</v>
      </c>
      <c r="G212" s="195"/>
      <c r="H212" s="199">
        <v>1</v>
      </c>
      <c r="I212" s="200"/>
      <c r="J212" s="195"/>
      <c r="K212" s="195"/>
      <c r="L212" s="201"/>
      <c r="M212" s="202"/>
      <c r="N212" s="203"/>
      <c r="O212" s="203"/>
      <c r="P212" s="203"/>
      <c r="Q212" s="203"/>
      <c r="R212" s="203"/>
      <c r="S212" s="203"/>
      <c r="T212" s="204"/>
      <c r="AT212" s="205" t="s">
        <v>151</v>
      </c>
      <c r="AU212" s="205" t="s">
        <v>154</v>
      </c>
      <c r="AV212" s="13" t="s">
        <v>82</v>
      </c>
      <c r="AW212" s="13" t="s">
        <v>33</v>
      </c>
      <c r="AX212" s="13" t="s">
        <v>72</v>
      </c>
      <c r="AY212" s="205" t="s">
        <v>140</v>
      </c>
    </row>
    <row r="213" spans="1:65" s="14" customFormat="1" ht="11.25">
      <c r="B213" s="206"/>
      <c r="C213" s="207"/>
      <c r="D213" s="196" t="s">
        <v>151</v>
      </c>
      <c r="E213" s="208" t="s">
        <v>19</v>
      </c>
      <c r="F213" s="209" t="s">
        <v>153</v>
      </c>
      <c r="G213" s="207"/>
      <c r="H213" s="210">
        <v>2</v>
      </c>
      <c r="I213" s="211"/>
      <c r="J213" s="207"/>
      <c r="K213" s="207"/>
      <c r="L213" s="212"/>
      <c r="M213" s="213"/>
      <c r="N213" s="214"/>
      <c r="O213" s="214"/>
      <c r="P213" s="214"/>
      <c r="Q213" s="214"/>
      <c r="R213" s="214"/>
      <c r="S213" s="214"/>
      <c r="T213" s="215"/>
      <c r="AT213" s="216" t="s">
        <v>151</v>
      </c>
      <c r="AU213" s="216" t="s">
        <v>154</v>
      </c>
      <c r="AV213" s="14" t="s">
        <v>154</v>
      </c>
      <c r="AW213" s="14" t="s">
        <v>33</v>
      </c>
      <c r="AX213" s="14" t="s">
        <v>80</v>
      </c>
      <c r="AY213" s="216" t="s">
        <v>140</v>
      </c>
    </row>
    <row r="214" spans="1:65" s="2" customFormat="1" ht="16.5" customHeight="1">
      <c r="A214" s="37"/>
      <c r="B214" s="38"/>
      <c r="C214" s="176" t="s">
        <v>307</v>
      </c>
      <c r="D214" s="176" t="s">
        <v>142</v>
      </c>
      <c r="E214" s="177" t="s">
        <v>308</v>
      </c>
      <c r="F214" s="178" t="s">
        <v>309</v>
      </c>
      <c r="G214" s="179" t="s">
        <v>186</v>
      </c>
      <c r="H214" s="180">
        <v>3.1869999999999998</v>
      </c>
      <c r="I214" s="181"/>
      <c r="J214" s="182">
        <f>ROUND(I214*H214,2)</f>
        <v>0</v>
      </c>
      <c r="K214" s="178" t="s">
        <v>146</v>
      </c>
      <c r="L214" s="42"/>
      <c r="M214" s="183" t="s">
        <v>19</v>
      </c>
      <c r="N214" s="184" t="s">
        <v>43</v>
      </c>
      <c r="O214" s="67"/>
      <c r="P214" s="185">
        <f>O214*H214</f>
        <v>0</v>
      </c>
      <c r="Q214" s="185">
        <v>3.4680000000000002E-2</v>
      </c>
      <c r="R214" s="185">
        <f>Q214*H214</f>
        <v>0.11052516</v>
      </c>
      <c r="S214" s="185">
        <v>0</v>
      </c>
      <c r="T214" s="186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187" t="s">
        <v>147</v>
      </c>
      <c r="AT214" s="187" t="s">
        <v>142</v>
      </c>
      <c r="AU214" s="187" t="s">
        <v>154</v>
      </c>
      <c r="AY214" s="20" t="s">
        <v>140</v>
      </c>
      <c r="BE214" s="188">
        <f>IF(N214="základní",J214,0)</f>
        <v>0</v>
      </c>
      <c r="BF214" s="188">
        <f>IF(N214="snížená",J214,0)</f>
        <v>0</v>
      </c>
      <c r="BG214" s="188">
        <f>IF(N214="zákl. přenesená",J214,0)</f>
        <v>0</v>
      </c>
      <c r="BH214" s="188">
        <f>IF(N214="sníž. přenesená",J214,0)</f>
        <v>0</v>
      </c>
      <c r="BI214" s="188">
        <f>IF(N214="nulová",J214,0)</f>
        <v>0</v>
      </c>
      <c r="BJ214" s="20" t="s">
        <v>80</v>
      </c>
      <c r="BK214" s="188">
        <f>ROUND(I214*H214,2)</f>
        <v>0</v>
      </c>
      <c r="BL214" s="20" t="s">
        <v>147</v>
      </c>
      <c r="BM214" s="187" t="s">
        <v>310</v>
      </c>
    </row>
    <row r="215" spans="1:65" s="2" customFormat="1" ht="11.25">
      <c r="A215" s="37"/>
      <c r="B215" s="38"/>
      <c r="C215" s="39"/>
      <c r="D215" s="189" t="s">
        <v>149</v>
      </c>
      <c r="E215" s="39"/>
      <c r="F215" s="190" t="s">
        <v>311</v>
      </c>
      <c r="G215" s="39"/>
      <c r="H215" s="39"/>
      <c r="I215" s="191"/>
      <c r="J215" s="39"/>
      <c r="K215" s="39"/>
      <c r="L215" s="42"/>
      <c r="M215" s="192"/>
      <c r="N215" s="193"/>
      <c r="O215" s="67"/>
      <c r="P215" s="67"/>
      <c r="Q215" s="67"/>
      <c r="R215" s="67"/>
      <c r="S215" s="67"/>
      <c r="T215" s="68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T215" s="20" t="s">
        <v>149</v>
      </c>
      <c r="AU215" s="20" t="s">
        <v>154</v>
      </c>
    </row>
    <row r="216" spans="1:65" s="13" customFormat="1" ht="11.25">
      <c r="B216" s="194"/>
      <c r="C216" s="195"/>
      <c r="D216" s="196" t="s">
        <v>151</v>
      </c>
      <c r="E216" s="197" t="s">
        <v>19</v>
      </c>
      <c r="F216" s="198" t="s">
        <v>312</v>
      </c>
      <c r="G216" s="195"/>
      <c r="H216" s="199">
        <v>3.1869999999999998</v>
      </c>
      <c r="I216" s="200"/>
      <c r="J216" s="195"/>
      <c r="K216" s="195"/>
      <c r="L216" s="201"/>
      <c r="M216" s="202"/>
      <c r="N216" s="203"/>
      <c r="O216" s="203"/>
      <c r="P216" s="203"/>
      <c r="Q216" s="203"/>
      <c r="R216" s="203"/>
      <c r="S216" s="203"/>
      <c r="T216" s="204"/>
      <c r="AT216" s="205" t="s">
        <v>151</v>
      </c>
      <c r="AU216" s="205" t="s">
        <v>154</v>
      </c>
      <c r="AV216" s="13" t="s">
        <v>82</v>
      </c>
      <c r="AW216" s="13" t="s">
        <v>33</v>
      </c>
      <c r="AX216" s="13" t="s">
        <v>72</v>
      </c>
      <c r="AY216" s="205" t="s">
        <v>140</v>
      </c>
    </row>
    <row r="217" spans="1:65" s="14" customFormat="1" ht="11.25">
      <c r="B217" s="206"/>
      <c r="C217" s="207"/>
      <c r="D217" s="196" t="s">
        <v>151</v>
      </c>
      <c r="E217" s="208" t="s">
        <v>19</v>
      </c>
      <c r="F217" s="209" t="s">
        <v>153</v>
      </c>
      <c r="G217" s="207"/>
      <c r="H217" s="210">
        <v>3.1869999999999998</v>
      </c>
      <c r="I217" s="211"/>
      <c r="J217" s="207"/>
      <c r="K217" s="207"/>
      <c r="L217" s="212"/>
      <c r="M217" s="213"/>
      <c r="N217" s="214"/>
      <c r="O217" s="214"/>
      <c r="P217" s="214"/>
      <c r="Q217" s="214"/>
      <c r="R217" s="214"/>
      <c r="S217" s="214"/>
      <c r="T217" s="215"/>
      <c r="AT217" s="216" t="s">
        <v>151</v>
      </c>
      <c r="AU217" s="216" t="s">
        <v>154</v>
      </c>
      <c r="AV217" s="14" t="s">
        <v>154</v>
      </c>
      <c r="AW217" s="14" t="s">
        <v>33</v>
      </c>
      <c r="AX217" s="14" t="s">
        <v>80</v>
      </c>
      <c r="AY217" s="216" t="s">
        <v>140</v>
      </c>
    </row>
    <row r="218" spans="1:65" s="2" customFormat="1" ht="16.5" customHeight="1">
      <c r="A218" s="37"/>
      <c r="B218" s="38"/>
      <c r="C218" s="176" t="s">
        <v>313</v>
      </c>
      <c r="D218" s="176" t="s">
        <v>142</v>
      </c>
      <c r="E218" s="177" t="s">
        <v>314</v>
      </c>
      <c r="F218" s="178" t="s">
        <v>315</v>
      </c>
      <c r="G218" s="179" t="s">
        <v>179</v>
      </c>
      <c r="H218" s="180">
        <v>5.3</v>
      </c>
      <c r="I218" s="181"/>
      <c r="J218" s="182">
        <f>ROUND(I218*H218,2)</f>
        <v>0</v>
      </c>
      <c r="K218" s="178" t="s">
        <v>146</v>
      </c>
      <c r="L218" s="42"/>
      <c r="M218" s="183" t="s">
        <v>19</v>
      </c>
      <c r="N218" s="184" t="s">
        <v>43</v>
      </c>
      <c r="O218" s="67"/>
      <c r="P218" s="185">
        <f>O218*H218</f>
        <v>0</v>
      </c>
      <c r="Q218" s="185">
        <v>1.5E-3</v>
      </c>
      <c r="R218" s="185">
        <f>Q218*H218</f>
        <v>7.9500000000000005E-3</v>
      </c>
      <c r="S218" s="185">
        <v>0</v>
      </c>
      <c r="T218" s="186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87" t="s">
        <v>147</v>
      </c>
      <c r="AT218" s="187" t="s">
        <v>142</v>
      </c>
      <c r="AU218" s="187" t="s">
        <v>154</v>
      </c>
      <c r="AY218" s="20" t="s">
        <v>140</v>
      </c>
      <c r="BE218" s="188">
        <f>IF(N218="základní",J218,0)</f>
        <v>0</v>
      </c>
      <c r="BF218" s="188">
        <f>IF(N218="snížená",J218,0)</f>
        <v>0</v>
      </c>
      <c r="BG218" s="188">
        <f>IF(N218="zákl. přenesená",J218,0)</f>
        <v>0</v>
      </c>
      <c r="BH218" s="188">
        <f>IF(N218="sníž. přenesená",J218,0)</f>
        <v>0</v>
      </c>
      <c r="BI218" s="188">
        <f>IF(N218="nulová",J218,0)</f>
        <v>0</v>
      </c>
      <c r="BJ218" s="20" t="s">
        <v>80</v>
      </c>
      <c r="BK218" s="188">
        <f>ROUND(I218*H218,2)</f>
        <v>0</v>
      </c>
      <c r="BL218" s="20" t="s">
        <v>147</v>
      </c>
      <c r="BM218" s="187" t="s">
        <v>316</v>
      </c>
    </row>
    <row r="219" spans="1:65" s="2" customFormat="1" ht="11.25">
      <c r="A219" s="37"/>
      <c r="B219" s="38"/>
      <c r="C219" s="39"/>
      <c r="D219" s="189" t="s">
        <v>149</v>
      </c>
      <c r="E219" s="39"/>
      <c r="F219" s="190" t="s">
        <v>317</v>
      </c>
      <c r="G219" s="39"/>
      <c r="H219" s="39"/>
      <c r="I219" s="191"/>
      <c r="J219" s="39"/>
      <c r="K219" s="39"/>
      <c r="L219" s="42"/>
      <c r="M219" s="192"/>
      <c r="N219" s="193"/>
      <c r="O219" s="67"/>
      <c r="P219" s="67"/>
      <c r="Q219" s="67"/>
      <c r="R219" s="67"/>
      <c r="S219" s="67"/>
      <c r="T219" s="68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20" t="s">
        <v>149</v>
      </c>
      <c r="AU219" s="20" t="s">
        <v>154</v>
      </c>
    </row>
    <row r="220" spans="1:65" s="13" customFormat="1" ht="11.25">
      <c r="B220" s="194"/>
      <c r="C220" s="195"/>
      <c r="D220" s="196" t="s">
        <v>151</v>
      </c>
      <c r="E220" s="197" t="s">
        <v>19</v>
      </c>
      <c r="F220" s="198" t="s">
        <v>318</v>
      </c>
      <c r="G220" s="195"/>
      <c r="H220" s="199">
        <v>5.3</v>
      </c>
      <c r="I220" s="200"/>
      <c r="J220" s="195"/>
      <c r="K220" s="195"/>
      <c r="L220" s="201"/>
      <c r="M220" s="202"/>
      <c r="N220" s="203"/>
      <c r="O220" s="203"/>
      <c r="P220" s="203"/>
      <c r="Q220" s="203"/>
      <c r="R220" s="203"/>
      <c r="S220" s="203"/>
      <c r="T220" s="204"/>
      <c r="AT220" s="205" t="s">
        <v>151</v>
      </c>
      <c r="AU220" s="205" t="s">
        <v>154</v>
      </c>
      <c r="AV220" s="13" t="s">
        <v>82</v>
      </c>
      <c r="AW220" s="13" t="s">
        <v>33</v>
      </c>
      <c r="AX220" s="13" t="s">
        <v>72</v>
      </c>
      <c r="AY220" s="205" t="s">
        <v>140</v>
      </c>
    </row>
    <row r="221" spans="1:65" s="14" customFormat="1" ht="11.25">
      <c r="B221" s="206"/>
      <c r="C221" s="207"/>
      <c r="D221" s="196" t="s">
        <v>151</v>
      </c>
      <c r="E221" s="208" t="s">
        <v>19</v>
      </c>
      <c r="F221" s="209" t="s">
        <v>153</v>
      </c>
      <c r="G221" s="207"/>
      <c r="H221" s="210">
        <v>5.3</v>
      </c>
      <c r="I221" s="211"/>
      <c r="J221" s="207"/>
      <c r="K221" s="207"/>
      <c r="L221" s="212"/>
      <c r="M221" s="213"/>
      <c r="N221" s="214"/>
      <c r="O221" s="214"/>
      <c r="P221" s="214"/>
      <c r="Q221" s="214"/>
      <c r="R221" s="214"/>
      <c r="S221" s="214"/>
      <c r="T221" s="215"/>
      <c r="AT221" s="216" t="s">
        <v>151</v>
      </c>
      <c r="AU221" s="216" t="s">
        <v>154</v>
      </c>
      <c r="AV221" s="14" t="s">
        <v>154</v>
      </c>
      <c r="AW221" s="14" t="s">
        <v>33</v>
      </c>
      <c r="AX221" s="14" t="s">
        <v>80</v>
      </c>
      <c r="AY221" s="216" t="s">
        <v>140</v>
      </c>
    </row>
    <row r="222" spans="1:65" s="2" customFormat="1" ht="21.75" customHeight="1">
      <c r="A222" s="37"/>
      <c r="B222" s="38"/>
      <c r="C222" s="176" t="s">
        <v>319</v>
      </c>
      <c r="D222" s="176" t="s">
        <v>142</v>
      </c>
      <c r="E222" s="177" t="s">
        <v>320</v>
      </c>
      <c r="F222" s="178" t="s">
        <v>321</v>
      </c>
      <c r="G222" s="179" t="s">
        <v>296</v>
      </c>
      <c r="H222" s="180">
        <v>3</v>
      </c>
      <c r="I222" s="181"/>
      <c r="J222" s="182">
        <f>ROUND(I222*H222,2)</f>
        <v>0</v>
      </c>
      <c r="K222" s="178" t="s">
        <v>19</v>
      </c>
      <c r="L222" s="42"/>
      <c r="M222" s="183" t="s">
        <v>19</v>
      </c>
      <c r="N222" s="184" t="s">
        <v>43</v>
      </c>
      <c r="O222" s="67"/>
      <c r="P222" s="185">
        <f>O222*H222</f>
        <v>0</v>
      </c>
      <c r="Q222" s="185">
        <v>2.8000000000000001E-2</v>
      </c>
      <c r="R222" s="185">
        <f>Q222*H222</f>
        <v>8.4000000000000005E-2</v>
      </c>
      <c r="S222" s="185">
        <v>0</v>
      </c>
      <c r="T222" s="186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87" t="s">
        <v>147</v>
      </c>
      <c r="AT222" s="187" t="s">
        <v>142</v>
      </c>
      <c r="AU222" s="187" t="s">
        <v>154</v>
      </c>
      <c r="AY222" s="20" t="s">
        <v>140</v>
      </c>
      <c r="BE222" s="188">
        <f>IF(N222="základní",J222,0)</f>
        <v>0</v>
      </c>
      <c r="BF222" s="188">
        <f>IF(N222="snížená",J222,0)</f>
        <v>0</v>
      </c>
      <c r="BG222" s="188">
        <f>IF(N222="zákl. přenesená",J222,0)</f>
        <v>0</v>
      </c>
      <c r="BH222" s="188">
        <f>IF(N222="sníž. přenesená",J222,0)</f>
        <v>0</v>
      </c>
      <c r="BI222" s="188">
        <f>IF(N222="nulová",J222,0)</f>
        <v>0</v>
      </c>
      <c r="BJ222" s="20" t="s">
        <v>80</v>
      </c>
      <c r="BK222" s="188">
        <f>ROUND(I222*H222,2)</f>
        <v>0</v>
      </c>
      <c r="BL222" s="20" t="s">
        <v>147</v>
      </c>
      <c r="BM222" s="187" t="s">
        <v>322</v>
      </c>
    </row>
    <row r="223" spans="1:65" s="12" customFormat="1" ht="20.85" customHeight="1">
      <c r="B223" s="160"/>
      <c r="C223" s="161"/>
      <c r="D223" s="162" t="s">
        <v>71</v>
      </c>
      <c r="E223" s="174" t="s">
        <v>323</v>
      </c>
      <c r="F223" s="174" t="s">
        <v>324</v>
      </c>
      <c r="G223" s="161"/>
      <c r="H223" s="161"/>
      <c r="I223" s="164"/>
      <c r="J223" s="175">
        <f>BK223</f>
        <v>0</v>
      </c>
      <c r="K223" s="161"/>
      <c r="L223" s="166"/>
      <c r="M223" s="167"/>
      <c r="N223" s="168"/>
      <c r="O223" s="168"/>
      <c r="P223" s="169">
        <f>SUM(P224:P240)</f>
        <v>0</v>
      </c>
      <c r="Q223" s="168"/>
      <c r="R223" s="169">
        <f>SUM(R224:R240)</f>
        <v>0.20769999999999997</v>
      </c>
      <c r="S223" s="168"/>
      <c r="T223" s="170">
        <f>SUM(T224:T240)</f>
        <v>0</v>
      </c>
      <c r="AR223" s="171" t="s">
        <v>80</v>
      </c>
      <c r="AT223" s="172" t="s">
        <v>71</v>
      </c>
      <c r="AU223" s="172" t="s">
        <v>82</v>
      </c>
      <c r="AY223" s="171" t="s">
        <v>140</v>
      </c>
      <c r="BK223" s="173">
        <f>SUM(BK224:BK240)</f>
        <v>0</v>
      </c>
    </row>
    <row r="224" spans="1:65" s="2" customFormat="1" ht="21.75" customHeight="1">
      <c r="A224" s="37"/>
      <c r="B224" s="38"/>
      <c r="C224" s="176" t="s">
        <v>325</v>
      </c>
      <c r="D224" s="176" t="s">
        <v>142</v>
      </c>
      <c r="E224" s="177" t="s">
        <v>326</v>
      </c>
      <c r="F224" s="178" t="s">
        <v>327</v>
      </c>
      <c r="G224" s="179" t="s">
        <v>296</v>
      </c>
      <c r="H224" s="180">
        <v>1</v>
      </c>
      <c r="I224" s="181"/>
      <c r="J224" s="182">
        <f>ROUND(I224*H224,2)</f>
        <v>0</v>
      </c>
      <c r="K224" s="178" t="s">
        <v>146</v>
      </c>
      <c r="L224" s="42"/>
      <c r="M224" s="183" t="s">
        <v>19</v>
      </c>
      <c r="N224" s="184" t="s">
        <v>43</v>
      </c>
      <c r="O224" s="67"/>
      <c r="P224" s="185">
        <f>O224*H224</f>
        <v>0</v>
      </c>
      <c r="Q224" s="185">
        <v>0.15529999999999999</v>
      </c>
      <c r="R224" s="185">
        <f>Q224*H224</f>
        <v>0.15529999999999999</v>
      </c>
      <c r="S224" s="185">
        <v>0</v>
      </c>
      <c r="T224" s="186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7" t="s">
        <v>147</v>
      </c>
      <c r="AT224" s="187" t="s">
        <v>142</v>
      </c>
      <c r="AU224" s="187" t="s">
        <v>154</v>
      </c>
      <c r="AY224" s="20" t="s">
        <v>140</v>
      </c>
      <c r="BE224" s="188">
        <f>IF(N224="základní",J224,0)</f>
        <v>0</v>
      </c>
      <c r="BF224" s="188">
        <f>IF(N224="snížená",J224,0)</f>
        <v>0</v>
      </c>
      <c r="BG224" s="188">
        <f>IF(N224="zákl. přenesená",J224,0)</f>
        <v>0</v>
      </c>
      <c r="BH224" s="188">
        <f>IF(N224="sníž. přenesená",J224,0)</f>
        <v>0</v>
      </c>
      <c r="BI224" s="188">
        <f>IF(N224="nulová",J224,0)</f>
        <v>0</v>
      </c>
      <c r="BJ224" s="20" t="s">
        <v>80</v>
      </c>
      <c r="BK224" s="188">
        <f>ROUND(I224*H224,2)</f>
        <v>0</v>
      </c>
      <c r="BL224" s="20" t="s">
        <v>147</v>
      </c>
      <c r="BM224" s="187" t="s">
        <v>328</v>
      </c>
    </row>
    <row r="225" spans="1:65" s="2" customFormat="1" ht="11.25">
      <c r="A225" s="37"/>
      <c r="B225" s="38"/>
      <c r="C225" s="39"/>
      <c r="D225" s="189" t="s">
        <v>149</v>
      </c>
      <c r="E225" s="39"/>
      <c r="F225" s="190" t="s">
        <v>329</v>
      </c>
      <c r="G225" s="39"/>
      <c r="H225" s="39"/>
      <c r="I225" s="191"/>
      <c r="J225" s="39"/>
      <c r="K225" s="39"/>
      <c r="L225" s="42"/>
      <c r="M225" s="192"/>
      <c r="N225" s="193"/>
      <c r="O225" s="67"/>
      <c r="P225" s="67"/>
      <c r="Q225" s="67"/>
      <c r="R225" s="67"/>
      <c r="S225" s="67"/>
      <c r="T225" s="68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20" t="s">
        <v>149</v>
      </c>
      <c r="AU225" s="20" t="s">
        <v>154</v>
      </c>
    </row>
    <row r="226" spans="1:65" s="15" customFormat="1" ht="11.25">
      <c r="B226" s="217"/>
      <c r="C226" s="218"/>
      <c r="D226" s="196" t="s">
        <v>151</v>
      </c>
      <c r="E226" s="219" t="s">
        <v>19</v>
      </c>
      <c r="F226" s="220" t="s">
        <v>330</v>
      </c>
      <c r="G226" s="218"/>
      <c r="H226" s="219" t="s">
        <v>19</v>
      </c>
      <c r="I226" s="221"/>
      <c r="J226" s="218"/>
      <c r="K226" s="218"/>
      <c r="L226" s="222"/>
      <c r="M226" s="223"/>
      <c r="N226" s="224"/>
      <c r="O226" s="224"/>
      <c r="P226" s="224"/>
      <c r="Q226" s="224"/>
      <c r="R226" s="224"/>
      <c r="S226" s="224"/>
      <c r="T226" s="225"/>
      <c r="AT226" s="226" t="s">
        <v>151</v>
      </c>
      <c r="AU226" s="226" t="s">
        <v>154</v>
      </c>
      <c r="AV226" s="15" t="s">
        <v>80</v>
      </c>
      <c r="AW226" s="15" t="s">
        <v>33</v>
      </c>
      <c r="AX226" s="15" t="s">
        <v>72</v>
      </c>
      <c r="AY226" s="226" t="s">
        <v>140</v>
      </c>
    </row>
    <row r="227" spans="1:65" s="13" customFormat="1" ht="11.25">
      <c r="B227" s="194"/>
      <c r="C227" s="195"/>
      <c r="D227" s="196" t="s">
        <v>151</v>
      </c>
      <c r="E227" s="197" t="s">
        <v>19</v>
      </c>
      <c r="F227" s="198" t="s">
        <v>331</v>
      </c>
      <c r="G227" s="195"/>
      <c r="H227" s="199">
        <v>1</v>
      </c>
      <c r="I227" s="200"/>
      <c r="J227" s="195"/>
      <c r="K227" s="195"/>
      <c r="L227" s="201"/>
      <c r="M227" s="202"/>
      <c r="N227" s="203"/>
      <c r="O227" s="203"/>
      <c r="P227" s="203"/>
      <c r="Q227" s="203"/>
      <c r="R227" s="203"/>
      <c r="S227" s="203"/>
      <c r="T227" s="204"/>
      <c r="AT227" s="205" t="s">
        <v>151</v>
      </c>
      <c r="AU227" s="205" t="s">
        <v>154</v>
      </c>
      <c r="AV227" s="13" t="s">
        <v>82</v>
      </c>
      <c r="AW227" s="13" t="s">
        <v>33</v>
      </c>
      <c r="AX227" s="13" t="s">
        <v>72</v>
      </c>
      <c r="AY227" s="205" t="s">
        <v>140</v>
      </c>
    </row>
    <row r="228" spans="1:65" s="14" customFormat="1" ht="11.25">
      <c r="B228" s="206"/>
      <c r="C228" s="207"/>
      <c r="D228" s="196" t="s">
        <v>151</v>
      </c>
      <c r="E228" s="208" t="s">
        <v>19</v>
      </c>
      <c r="F228" s="209" t="s">
        <v>153</v>
      </c>
      <c r="G228" s="207"/>
      <c r="H228" s="210">
        <v>1</v>
      </c>
      <c r="I228" s="211"/>
      <c r="J228" s="207"/>
      <c r="K228" s="207"/>
      <c r="L228" s="212"/>
      <c r="M228" s="213"/>
      <c r="N228" s="214"/>
      <c r="O228" s="214"/>
      <c r="P228" s="214"/>
      <c r="Q228" s="214"/>
      <c r="R228" s="214"/>
      <c r="S228" s="214"/>
      <c r="T228" s="215"/>
      <c r="AT228" s="216" t="s">
        <v>151</v>
      </c>
      <c r="AU228" s="216" t="s">
        <v>154</v>
      </c>
      <c r="AV228" s="14" t="s">
        <v>154</v>
      </c>
      <c r="AW228" s="14" t="s">
        <v>33</v>
      </c>
      <c r="AX228" s="14" t="s">
        <v>80</v>
      </c>
      <c r="AY228" s="216" t="s">
        <v>140</v>
      </c>
    </row>
    <row r="229" spans="1:65" s="2" customFormat="1" ht="21.75" customHeight="1">
      <c r="A229" s="37"/>
      <c r="B229" s="38"/>
      <c r="C229" s="176" t="s">
        <v>332</v>
      </c>
      <c r="D229" s="176" t="s">
        <v>142</v>
      </c>
      <c r="E229" s="177" t="s">
        <v>333</v>
      </c>
      <c r="F229" s="178" t="s">
        <v>334</v>
      </c>
      <c r="G229" s="179" t="s">
        <v>296</v>
      </c>
      <c r="H229" s="180">
        <v>5</v>
      </c>
      <c r="I229" s="181"/>
      <c r="J229" s="182">
        <f>ROUND(I229*H229,2)</f>
        <v>0</v>
      </c>
      <c r="K229" s="178" t="s">
        <v>146</v>
      </c>
      <c r="L229" s="42"/>
      <c r="M229" s="183" t="s">
        <v>19</v>
      </c>
      <c r="N229" s="184" t="s">
        <v>43</v>
      </c>
      <c r="O229" s="67"/>
      <c r="P229" s="185">
        <f>O229*H229</f>
        <v>0</v>
      </c>
      <c r="Q229" s="185">
        <v>9.2999999999999992E-3</v>
      </c>
      <c r="R229" s="185">
        <f>Q229*H229</f>
        <v>4.65E-2</v>
      </c>
      <c r="S229" s="185">
        <v>0</v>
      </c>
      <c r="T229" s="186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187" t="s">
        <v>147</v>
      </c>
      <c r="AT229" s="187" t="s">
        <v>142</v>
      </c>
      <c r="AU229" s="187" t="s">
        <v>154</v>
      </c>
      <c r="AY229" s="20" t="s">
        <v>140</v>
      </c>
      <c r="BE229" s="188">
        <f>IF(N229="základní",J229,0)</f>
        <v>0</v>
      </c>
      <c r="BF229" s="188">
        <f>IF(N229="snížená",J229,0)</f>
        <v>0</v>
      </c>
      <c r="BG229" s="188">
        <f>IF(N229="zákl. přenesená",J229,0)</f>
        <v>0</v>
      </c>
      <c r="BH229" s="188">
        <f>IF(N229="sníž. přenesená",J229,0)</f>
        <v>0</v>
      </c>
      <c r="BI229" s="188">
        <f>IF(N229="nulová",J229,0)</f>
        <v>0</v>
      </c>
      <c r="BJ229" s="20" t="s">
        <v>80</v>
      </c>
      <c r="BK229" s="188">
        <f>ROUND(I229*H229,2)</f>
        <v>0</v>
      </c>
      <c r="BL229" s="20" t="s">
        <v>147</v>
      </c>
      <c r="BM229" s="187" t="s">
        <v>335</v>
      </c>
    </row>
    <row r="230" spans="1:65" s="2" customFormat="1" ht="11.25">
      <c r="A230" s="37"/>
      <c r="B230" s="38"/>
      <c r="C230" s="39"/>
      <c r="D230" s="189" t="s">
        <v>149</v>
      </c>
      <c r="E230" s="39"/>
      <c r="F230" s="190" t="s">
        <v>336</v>
      </c>
      <c r="G230" s="39"/>
      <c r="H230" s="39"/>
      <c r="I230" s="191"/>
      <c r="J230" s="39"/>
      <c r="K230" s="39"/>
      <c r="L230" s="42"/>
      <c r="M230" s="192"/>
      <c r="N230" s="193"/>
      <c r="O230" s="67"/>
      <c r="P230" s="67"/>
      <c r="Q230" s="67"/>
      <c r="R230" s="67"/>
      <c r="S230" s="67"/>
      <c r="T230" s="68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T230" s="20" t="s">
        <v>149</v>
      </c>
      <c r="AU230" s="20" t="s">
        <v>154</v>
      </c>
    </row>
    <row r="231" spans="1:65" s="13" customFormat="1" ht="11.25">
      <c r="B231" s="194"/>
      <c r="C231" s="195"/>
      <c r="D231" s="196" t="s">
        <v>151</v>
      </c>
      <c r="E231" s="197" t="s">
        <v>19</v>
      </c>
      <c r="F231" s="198" t="s">
        <v>337</v>
      </c>
      <c r="G231" s="195"/>
      <c r="H231" s="199">
        <v>3</v>
      </c>
      <c r="I231" s="200"/>
      <c r="J231" s="195"/>
      <c r="K231" s="195"/>
      <c r="L231" s="201"/>
      <c r="M231" s="202"/>
      <c r="N231" s="203"/>
      <c r="O231" s="203"/>
      <c r="P231" s="203"/>
      <c r="Q231" s="203"/>
      <c r="R231" s="203"/>
      <c r="S231" s="203"/>
      <c r="T231" s="204"/>
      <c r="AT231" s="205" t="s">
        <v>151</v>
      </c>
      <c r="AU231" s="205" t="s">
        <v>154</v>
      </c>
      <c r="AV231" s="13" t="s">
        <v>82</v>
      </c>
      <c r="AW231" s="13" t="s">
        <v>33</v>
      </c>
      <c r="AX231" s="13" t="s">
        <v>72</v>
      </c>
      <c r="AY231" s="205" t="s">
        <v>140</v>
      </c>
    </row>
    <row r="232" spans="1:65" s="13" customFormat="1" ht="11.25">
      <c r="B232" s="194"/>
      <c r="C232" s="195"/>
      <c r="D232" s="196" t="s">
        <v>151</v>
      </c>
      <c r="E232" s="197" t="s">
        <v>19</v>
      </c>
      <c r="F232" s="198" t="s">
        <v>338</v>
      </c>
      <c r="G232" s="195"/>
      <c r="H232" s="199">
        <v>1</v>
      </c>
      <c r="I232" s="200"/>
      <c r="J232" s="195"/>
      <c r="K232" s="195"/>
      <c r="L232" s="201"/>
      <c r="M232" s="202"/>
      <c r="N232" s="203"/>
      <c r="O232" s="203"/>
      <c r="P232" s="203"/>
      <c r="Q232" s="203"/>
      <c r="R232" s="203"/>
      <c r="S232" s="203"/>
      <c r="T232" s="204"/>
      <c r="AT232" s="205" t="s">
        <v>151</v>
      </c>
      <c r="AU232" s="205" t="s">
        <v>154</v>
      </c>
      <c r="AV232" s="13" t="s">
        <v>82</v>
      </c>
      <c r="AW232" s="13" t="s">
        <v>33</v>
      </c>
      <c r="AX232" s="13" t="s">
        <v>72</v>
      </c>
      <c r="AY232" s="205" t="s">
        <v>140</v>
      </c>
    </row>
    <row r="233" spans="1:65" s="13" customFormat="1" ht="11.25">
      <c r="B233" s="194"/>
      <c r="C233" s="195"/>
      <c r="D233" s="196" t="s">
        <v>151</v>
      </c>
      <c r="E233" s="197" t="s">
        <v>19</v>
      </c>
      <c r="F233" s="198" t="s">
        <v>339</v>
      </c>
      <c r="G233" s="195"/>
      <c r="H233" s="199">
        <v>1</v>
      </c>
      <c r="I233" s="200"/>
      <c r="J233" s="195"/>
      <c r="K233" s="195"/>
      <c r="L233" s="201"/>
      <c r="M233" s="202"/>
      <c r="N233" s="203"/>
      <c r="O233" s="203"/>
      <c r="P233" s="203"/>
      <c r="Q233" s="203"/>
      <c r="R233" s="203"/>
      <c r="S233" s="203"/>
      <c r="T233" s="204"/>
      <c r="AT233" s="205" t="s">
        <v>151</v>
      </c>
      <c r="AU233" s="205" t="s">
        <v>154</v>
      </c>
      <c r="AV233" s="13" t="s">
        <v>82</v>
      </c>
      <c r="AW233" s="13" t="s">
        <v>33</v>
      </c>
      <c r="AX233" s="13" t="s">
        <v>72</v>
      </c>
      <c r="AY233" s="205" t="s">
        <v>140</v>
      </c>
    </row>
    <row r="234" spans="1:65" s="14" customFormat="1" ht="11.25">
      <c r="B234" s="206"/>
      <c r="C234" s="207"/>
      <c r="D234" s="196" t="s">
        <v>151</v>
      </c>
      <c r="E234" s="208" t="s">
        <v>19</v>
      </c>
      <c r="F234" s="209" t="s">
        <v>153</v>
      </c>
      <c r="G234" s="207"/>
      <c r="H234" s="210">
        <v>5</v>
      </c>
      <c r="I234" s="211"/>
      <c r="J234" s="207"/>
      <c r="K234" s="207"/>
      <c r="L234" s="212"/>
      <c r="M234" s="213"/>
      <c r="N234" s="214"/>
      <c r="O234" s="214"/>
      <c r="P234" s="214"/>
      <c r="Q234" s="214"/>
      <c r="R234" s="214"/>
      <c r="S234" s="214"/>
      <c r="T234" s="215"/>
      <c r="AT234" s="216" t="s">
        <v>151</v>
      </c>
      <c r="AU234" s="216" t="s">
        <v>154</v>
      </c>
      <c r="AV234" s="14" t="s">
        <v>154</v>
      </c>
      <c r="AW234" s="14" t="s">
        <v>33</v>
      </c>
      <c r="AX234" s="14" t="s">
        <v>80</v>
      </c>
      <c r="AY234" s="216" t="s">
        <v>140</v>
      </c>
    </row>
    <row r="235" spans="1:65" s="2" customFormat="1" ht="21.75" customHeight="1">
      <c r="A235" s="37"/>
      <c r="B235" s="38"/>
      <c r="C235" s="176" t="s">
        <v>340</v>
      </c>
      <c r="D235" s="176" t="s">
        <v>142</v>
      </c>
      <c r="E235" s="177" t="s">
        <v>341</v>
      </c>
      <c r="F235" s="178" t="s">
        <v>342</v>
      </c>
      <c r="G235" s="179" t="s">
        <v>296</v>
      </c>
      <c r="H235" s="180">
        <v>5</v>
      </c>
      <c r="I235" s="181"/>
      <c r="J235" s="182">
        <f>ROUND(I235*H235,2)</f>
        <v>0</v>
      </c>
      <c r="K235" s="178" t="s">
        <v>146</v>
      </c>
      <c r="L235" s="42"/>
      <c r="M235" s="183" t="s">
        <v>19</v>
      </c>
      <c r="N235" s="184" t="s">
        <v>43</v>
      </c>
      <c r="O235" s="67"/>
      <c r="P235" s="185">
        <f>O235*H235</f>
        <v>0</v>
      </c>
      <c r="Q235" s="185">
        <v>1.1800000000000001E-3</v>
      </c>
      <c r="R235" s="185">
        <f>Q235*H235</f>
        <v>5.9000000000000007E-3</v>
      </c>
      <c r="S235" s="185">
        <v>0</v>
      </c>
      <c r="T235" s="186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187" t="s">
        <v>147</v>
      </c>
      <c r="AT235" s="187" t="s">
        <v>142</v>
      </c>
      <c r="AU235" s="187" t="s">
        <v>154</v>
      </c>
      <c r="AY235" s="20" t="s">
        <v>140</v>
      </c>
      <c r="BE235" s="188">
        <f>IF(N235="základní",J235,0)</f>
        <v>0</v>
      </c>
      <c r="BF235" s="188">
        <f>IF(N235="snížená",J235,0)</f>
        <v>0</v>
      </c>
      <c r="BG235" s="188">
        <f>IF(N235="zákl. přenesená",J235,0)</f>
        <v>0</v>
      </c>
      <c r="BH235" s="188">
        <f>IF(N235="sníž. přenesená",J235,0)</f>
        <v>0</v>
      </c>
      <c r="BI235" s="188">
        <f>IF(N235="nulová",J235,0)</f>
        <v>0</v>
      </c>
      <c r="BJ235" s="20" t="s">
        <v>80</v>
      </c>
      <c r="BK235" s="188">
        <f>ROUND(I235*H235,2)</f>
        <v>0</v>
      </c>
      <c r="BL235" s="20" t="s">
        <v>147</v>
      </c>
      <c r="BM235" s="187" t="s">
        <v>343</v>
      </c>
    </row>
    <row r="236" spans="1:65" s="2" customFormat="1" ht="11.25">
      <c r="A236" s="37"/>
      <c r="B236" s="38"/>
      <c r="C236" s="39"/>
      <c r="D236" s="189" t="s">
        <v>149</v>
      </c>
      <c r="E236" s="39"/>
      <c r="F236" s="190" t="s">
        <v>344</v>
      </c>
      <c r="G236" s="39"/>
      <c r="H236" s="39"/>
      <c r="I236" s="191"/>
      <c r="J236" s="39"/>
      <c r="K236" s="39"/>
      <c r="L236" s="42"/>
      <c r="M236" s="192"/>
      <c r="N236" s="193"/>
      <c r="O236" s="67"/>
      <c r="P236" s="67"/>
      <c r="Q236" s="67"/>
      <c r="R236" s="67"/>
      <c r="S236" s="67"/>
      <c r="T236" s="68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20" t="s">
        <v>149</v>
      </c>
      <c r="AU236" s="20" t="s">
        <v>154</v>
      </c>
    </row>
    <row r="237" spans="1:65" s="13" customFormat="1" ht="11.25">
      <c r="B237" s="194"/>
      <c r="C237" s="195"/>
      <c r="D237" s="196" t="s">
        <v>151</v>
      </c>
      <c r="E237" s="197" t="s">
        <v>19</v>
      </c>
      <c r="F237" s="198" t="s">
        <v>337</v>
      </c>
      <c r="G237" s="195"/>
      <c r="H237" s="199">
        <v>3</v>
      </c>
      <c r="I237" s="200"/>
      <c r="J237" s="195"/>
      <c r="K237" s="195"/>
      <c r="L237" s="201"/>
      <c r="M237" s="202"/>
      <c r="N237" s="203"/>
      <c r="O237" s="203"/>
      <c r="P237" s="203"/>
      <c r="Q237" s="203"/>
      <c r="R237" s="203"/>
      <c r="S237" s="203"/>
      <c r="T237" s="204"/>
      <c r="AT237" s="205" t="s">
        <v>151</v>
      </c>
      <c r="AU237" s="205" t="s">
        <v>154</v>
      </c>
      <c r="AV237" s="13" t="s">
        <v>82</v>
      </c>
      <c r="AW237" s="13" t="s">
        <v>33</v>
      </c>
      <c r="AX237" s="13" t="s">
        <v>72</v>
      </c>
      <c r="AY237" s="205" t="s">
        <v>140</v>
      </c>
    </row>
    <row r="238" spans="1:65" s="13" customFormat="1" ht="11.25">
      <c r="B238" s="194"/>
      <c r="C238" s="195"/>
      <c r="D238" s="196" t="s">
        <v>151</v>
      </c>
      <c r="E238" s="197" t="s">
        <v>19</v>
      </c>
      <c r="F238" s="198" t="s">
        <v>338</v>
      </c>
      <c r="G238" s="195"/>
      <c r="H238" s="199">
        <v>1</v>
      </c>
      <c r="I238" s="200"/>
      <c r="J238" s="195"/>
      <c r="K238" s="195"/>
      <c r="L238" s="201"/>
      <c r="M238" s="202"/>
      <c r="N238" s="203"/>
      <c r="O238" s="203"/>
      <c r="P238" s="203"/>
      <c r="Q238" s="203"/>
      <c r="R238" s="203"/>
      <c r="S238" s="203"/>
      <c r="T238" s="204"/>
      <c r="AT238" s="205" t="s">
        <v>151</v>
      </c>
      <c r="AU238" s="205" t="s">
        <v>154</v>
      </c>
      <c r="AV238" s="13" t="s">
        <v>82</v>
      </c>
      <c r="AW238" s="13" t="s">
        <v>33</v>
      </c>
      <c r="AX238" s="13" t="s">
        <v>72</v>
      </c>
      <c r="AY238" s="205" t="s">
        <v>140</v>
      </c>
    </row>
    <row r="239" spans="1:65" s="13" customFormat="1" ht="11.25">
      <c r="B239" s="194"/>
      <c r="C239" s="195"/>
      <c r="D239" s="196" t="s">
        <v>151</v>
      </c>
      <c r="E239" s="197" t="s">
        <v>19</v>
      </c>
      <c r="F239" s="198" t="s">
        <v>339</v>
      </c>
      <c r="G239" s="195"/>
      <c r="H239" s="199">
        <v>1</v>
      </c>
      <c r="I239" s="200"/>
      <c r="J239" s="195"/>
      <c r="K239" s="195"/>
      <c r="L239" s="201"/>
      <c r="M239" s="202"/>
      <c r="N239" s="203"/>
      <c r="O239" s="203"/>
      <c r="P239" s="203"/>
      <c r="Q239" s="203"/>
      <c r="R239" s="203"/>
      <c r="S239" s="203"/>
      <c r="T239" s="204"/>
      <c r="AT239" s="205" t="s">
        <v>151</v>
      </c>
      <c r="AU239" s="205" t="s">
        <v>154</v>
      </c>
      <c r="AV239" s="13" t="s">
        <v>82</v>
      </c>
      <c r="AW239" s="13" t="s">
        <v>33</v>
      </c>
      <c r="AX239" s="13" t="s">
        <v>72</v>
      </c>
      <c r="AY239" s="205" t="s">
        <v>140</v>
      </c>
    </row>
    <row r="240" spans="1:65" s="14" customFormat="1" ht="11.25">
      <c r="B240" s="206"/>
      <c r="C240" s="207"/>
      <c r="D240" s="196" t="s">
        <v>151</v>
      </c>
      <c r="E240" s="208" t="s">
        <v>19</v>
      </c>
      <c r="F240" s="209" t="s">
        <v>153</v>
      </c>
      <c r="G240" s="207"/>
      <c r="H240" s="210">
        <v>5</v>
      </c>
      <c r="I240" s="211"/>
      <c r="J240" s="207"/>
      <c r="K240" s="207"/>
      <c r="L240" s="212"/>
      <c r="M240" s="213"/>
      <c r="N240" s="214"/>
      <c r="O240" s="214"/>
      <c r="P240" s="214"/>
      <c r="Q240" s="214"/>
      <c r="R240" s="214"/>
      <c r="S240" s="214"/>
      <c r="T240" s="215"/>
      <c r="AT240" s="216" t="s">
        <v>151</v>
      </c>
      <c r="AU240" s="216" t="s">
        <v>154</v>
      </c>
      <c r="AV240" s="14" t="s">
        <v>154</v>
      </c>
      <c r="AW240" s="14" t="s">
        <v>33</v>
      </c>
      <c r="AX240" s="14" t="s">
        <v>80</v>
      </c>
      <c r="AY240" s="216" t="s">
        <v>140</v>
      </c>
    </row>
    <row r="241" spans="1:65" s="12" customFormat="1" ht="20.85" customHeight="1">
      <c r="B241" s="160"/>
      <c r="C241" s="161"/>
      <c r="D241" s="162" t="s">
        <v>71</v>
      </c>
      <c r="E241" s="174" t="s">
        <v>345</v>
      </c>
      <c r="F241" s="174" t="s">
        <v>346</v>
      </c>
      <c r="G241" s="161"/>
      <c r="H241" s="161"/>
      <c r="I241" s="164"/>
      <c r="J241" s="175">
        <f>BK241</f>
        <v>0</v>
      </c>
      <c r="K241" s="161"/>
      <c r="L241" s="166"/>
      <c r="M241" s="167"/>
      <c r="N241" s="168"/>
      <c r="O241" s="168"/>
      <c r="P241" s="169">
        <f>SUM(P242:P251)</f>
        <v>0</v>
      </c>
      <c r="Q241" s="168"/>
      <c r="R241" s="169">
        <f>SUM(R242:R251)</f>
        <v>0.41418359999999993</v>
      </c>
      <c r="S241" s="168"/>
      <c r="T241" s="170">
        <f>SUM(T242:T251)</f>
        <v>0</v>
      </c>
      <c r="AR241" s="171" t="s">
        <v>80</v>
      </c>
      <c r="AT241" s="172" t="s">
        <v>71</v>
      </c>
      <c r="AU241" s="172" t="s">
        <v>82</v>
      </c>
      <c r="AY241" s="171" t="s">
        <v>140</v>
      </c>
      <c r="BK241" s="173">
        <f>SUM(BK242:BK251)</f>
        <v>0</v>
      </c>
    </row>
    <row r="242" spans="1:65" s="2" customFormat="1" ht="24.2" customHeight="1">
      <c r="A242" s="37"/>
      <c r="B242" s="38"/>
      <c r="C242" s="176" t="s">
        <v>347</v>
      </c>
      <c r="D242" s="176" t="s">
        <v>142</v>
      </c>
      <c r="E242" s="177" t="s">
        <v>348</v>
      </c>
      <c r="F242" s="178" t="s">
        <v>349</v>
      </c>
      <c r="G242" s="179" t="s">
        <v>145</v>
      </c>
      <c r="H242" s="180">
        <v>0.18</v>
      </c>
      <c r="I242" s="181"/>
      <c r="J242" s="182">
        <f>ROUND(I242*H242,2)</f>
        <v>0</v>
      </c>
      <c r="K242" s="178" t="s">
        <v>146</v>
      </c>
      <c r="L242" s="42"/>
      <c r="M242" s="183" t="s">
        <v>19</v>
      </c>
      <c r="N242" s="184" t="s">
        <v>43</v>
      </c>
      <c r="O242" s="67"/>
      <c r="P242" s="185">
        <f>O242*H242</f>
        <v>0</v>
      </c>
      <c r="Q242" s="185">
        <v>2.3010199999999998</v>
      </c>
      <c r="R242" s="185">
        <f>Q242*H242</f>
        <v>0.41418359999999993</v>
      </c>
      <c r="S242" s="185">
        <v>0</v>
      </c>
      <c r="T242" s="186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87" t="s">
        <v>147</v>
      </c>
      <c r="AT242" s="187" t="s">
        <v>142</v>
      </c>
      <c r="AU242" s="187" t="s">
        <v>154</v>
      </c>
      <c r="AY242" s="20" t="s">
        <v>140</v>
      </c>
      <c r="BE242" s="188">
        <f>IF(N242="základní",J242,0)</f>
        <v>0</v>
      </c>
      <c r="BF242" s="188">
        <f>IF(N242="snížená",J242,0)</f>
        <v>0</v>
      </c>
      <c r="BG242" s="188">
        <f>IF(N242="zákl. přenesená",J242,0)</f>
        <v>0</v>
      </c>
      <c r="BH242" s="188">
        <f>IF(N242="sníž. přenesená",J242,0)</f>
        <v>0</v>
      </c>
      <c r="BI242" s="188">
        <f>IF(N242="nulová",J242,0)</f>
        <v>0</v>
      </c>
      <c r="BJ242" s="20" t="s">
        <v>80</v>
      </c>
      <c r="BK242" s="188">
        <f>ROUND(I242*H242,2)</f>
        <v>0</v>
      </c>
      <c r="BL242" s="20" t="s">
        <v>147</v>
      </c>
      <c r="BM242" s="187" t="s">
        <v>350</v>
      </c>
    </row>
    <row r="243" spans="1:65" s="2" customFormat="1" ht="11.25">
      <c r="A243" s="37"/>
      <c r="B243" s="38"/>
      <c r="C243" s="39"/>
      <c r="D243" s="189" t="s">
        <v>149</v>
      </c>
      <c r="E243" s="39"/>
      <c r="F243" s="190" t="s">
        <v>351</v>
      </c>
      <c r="G243" s="39"/>
      <c r="H243" s="39"/>
      <c r="I243" s="191"/>
      <c r="J243" s="39"/>
      <c r="K243" s="39"/>
      <c r="L243" s="42"/>
      <c r="M243" s="192"/>
      <c r="N243" s="193"/>
      <c r="O243" s="67"/>
      <c r="P243" s="67"/>
      <c r="Q243" s="67"/>
      <c r="R243" s="67"/>
      <c r="S243" s="67"/>
      <c r="T243" s="68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T243" s="20" t="s">
        <v>149</v>
      </c>
      <c r="AU243" s="20" t="s">
        <v>154</v>
      </c>
    </row>
    <row r="244" spans="1:65" s="15" customFormat="1" ht="11.25">
      <c r="B244" s="217"/>
      <c r="C244" s="218"/>
      <c r="D244" s="196" t="s">
        <v>151</v>
      </c>
      <c r="E244" s="219" t="s">
        <v>19</v>
      </c>
      <c r="F244" s="220" t="s">
        <v>352</v>
      </c>
      <c r="G244" s="218"/>
      <c r="H244" s="219" t="s">
        <v>19</v>
      </c>
      <c r="I244" s="221"/>
      <c r="J244" s="218"/>
      <c r="K244" s="218"/>
      <c r="L244" s="222"/>
      <c r="M244" s="223"/>
      <c r="N244" s="224"/>
      <c r="O244" s="224"/>
      <c r="P244" s="224"/>
      <c r="Q244" s="224"/>
      <c r="R244" s="224"/>
      <c r="S244" s="224"/>
      <c r="T244" s="225"/>
      <c r="AT244" s="226" t="s">
        <v>151</v>
      </c>
      <c r="AU244" s="226" t="s">
        <v>154</v>
      </c>
      <c r="AV244" s="15" t="s">
        <v>80</v>
      </c>
      <c r="AW244" s="15" t="s">
        <v>33</v>
      </c>
      <c r="AX244" s="15" t="s">
        <v>72</v>
      </c>
      <c r="AY244" s="226" t="s">
        <v>140</v>
      </c>
    </row>
    <row r="245" spans="1:65" s="13" customFormat="1" ht="11.25">
      <c r="B245" s="194"/>
      <c r="C245" s="195"/>
      <c r="D245" s="196" t="s">
        <v>151</v>
      </c>
      <c r="E245" s="197" t="s">
        <v>19</v>
      </c>
      <c r="F245" s="198" t="s">
        <v>353</v>
      </c>
      <c r="G245" s="195"/>
      <c r="H245" s="199">
        <v>0.108</v>
      </c>
      <c r="I245" s="200"/>
      <c r="J245" s="195"/>
      <c r="K245" s="195"/>
      <c r="L245" s="201"/>
      <c r="M245" s="202"/>
      <c r="N245" s="203"/>
      <c r="O245" s="203"/>
      <c r="P245" s="203"/>
      <c r="Q245" s="203"/>
      <c r="R245" s="203"/>
      <c r="S245" s="203"/>
      <c r="T245" s="204"/>
      <c r="AT245" s="205" t="s">
        <v>151</v>
      </c>
      <c r="AU245" s="205" t="s">
        <v>154</v>
      </c>
      <c r="AV245" s="13" t="s">
        <v>82</v>
      </c>
      <c r="AW245" s="13" t="s">
        <v>33</v>
      </c>
      <c r="AX245" s="13" t="s">
        <v>72</v>
      </c>
      <c r="AY245" s="205" t="s">
        <v>140</v>
      </c>
    </row>
    <row r="246" spans="1:65" s="15" customFormat="1" ht="11.25">
      <c r="B246" s="217"/>
      <c r="C246" s="218"/>
      <c r="D246" s="196" t="s">
        <v>151</v>
      </c>
      <c r="E246" s="219" t="s">
        <v>19</v>
      </c>
      <c r="F246" s="220" t="s">
        <v>354</v>
      </c>
      <c r="G246" s="218"/>
      <c r="H246" s="219" t="s">
        <v>19</v>
      </c>
      <c r="I246" s="221"/>
      <c r="J246" s="218"/>
      <c r="K246" s="218"/>
      <c r="L246" s="222"/>
      <c r="M246" s="223"/>
      <c r="N246" s="224"/>
      <c r="O246" s="224"/>
      <c r="P246" s="224"/>
      <c r="Q246" s="224"/>
      <c r="R246" s="224"/>
      <c r="S246" s="224"/>
      <c r="T246" s="225"/>
      <c r="AT246" s="226" t="s">
        <v>151</v>
      </c>
      <c r="AU246" s="226" t="s">
        <v>154</v>
      </c>
      <c r="AV246" s="15" t="s">
        <v>80</v>
      </c>
      <c r="AW246" s="15" t="s">
        <v>33</v>
      </c>
      <c r="AX246" s="15" t="s">
        <v>72</v>
      </c>
      <c r="AY246" s="226" t="s">
        <v>140</v>
      </c>
    </row>
    <row r="247" spans="1:65" s="13" customFormat="1" ht="11.25">
      <c r="B247" s="194"/>
      <c r="C247" s="195"/>
      <c r="D247" s="196" t="s">
        <v>151</v>
      </c>
      <c r="E247" s="197" t="s">
        <v>19</v>
      </c>
      <c r="F247" s="198" t="s">
        <v>355</v>
      </c>
      <c r="G247" s="195"/>
      <c r="H247" s="199">
        <v>7.1999999999999995E-2</v>
      </c>
      <c r="I247" s="200"/>
      <c r="J247" s="195"/>
      <c r="K247" s="195"/>
      <c r="L247" s="201"/>
      <c r="M247" s="202"/>
      <c r="N247" s="203"/>
      <c r="O247" s="203"/>
      <c r="P247" s="203"/>
      <c r="Q247" s="203"/>
      <c r="R247" s="203"/>
      <c r="S247" s="203"/>
      <c r="T247" s="204"/>
      <c r="AT247" s="205" t="s">
        <v>151</v>
      </c>
      <c r="AU247" s="205" t="s">
        <v>154</v>
      </c>
      <c r="AV247" s="13" t="s">
        <v>82</v>
      </c>
      <c r="AW247" s="13" t="s">
        <v>33</v>
      </c>
      <c r="AX247" s="13" t="s">
        <v>72</v>
      </c>
      <c r="AY247" s="205" t="s">
        <v>140</v>
      </c>
    </row>
    <row r="248" spans="1:65" s="14" customFormat="1" ht="11.25">
      <c r="B248" s="206"/>
      <c r="C248" s="207"/>
      <c r="D248" s="196" t="s">
        <v>151</v>
      </c>
      <c r="E248" s="208" t="s">
        <v>19</v>
      </c>
      <c r="F248" s="209" t="s">
        <v>153</v>
      </c>
      <c r="G248" s="207"/>
      <c r="H248" s="210">
        <v>0.18</v>
      </c>
      <c r="I248" s="211"/>
      <c r="J248" s="207"/>
      <c r="K248" s="207"/>
      <c r="L248" s="212"/>
      <c r="M248" s="213"/>
      <c r="N248" s="214"/>
      <c r="O248" s="214"/>
      <c r="P248" s="214"/>
      <c r="Q248" s="214"/>
      <c r="R248" s="214"/>
      <c r="S248" s="214"/>
      <c r="T248" s="215"/>
      <c r="AT248" s="216" t="s">
        <v>151</v>
      </c>
      <c r="AU248" s="216" t="s">
        <v>154</v>
      </c>
      <c r="AV248" s="14" t="s">
        <v>154</v>
      </c>
      <c r="AW248" s="14" t="s">
        <v>33</v>
      </c>
      <c r="AX248" s="14" t="s">
        <v>80</v>
      </c>
      <c r="AY248" s="216" t="s">
        <v>140</v>
      </c>
    </row>
    <row r="249" spans="1:65" s="2" customFormat="1" ht="24.2" customHeight="1">
      <c r="A249" s="37"/>
      <c r="B249" s="38"/>
      <c r="C249" s="176" t="s">
        <v>356</v>
      </c>
      <c r="D249" s="176" t="s">
        <v>142</v>
      </c>
      <c r="E249" s="177" t="s">
        <v>357</v>
      </c>
      <c r="F249" s="178" t="s">
        <v>358</v>
      </c>
      <c r="G249" s="179" t="s">
        <v>186</v>
      </c>
      <c r="H249" s="180">
        <v>9.9550000000000001</v>
      </c>
      <c r="I249" s="181"/>
      <c r="J249" s="182">
        <f>ROUND(I249*H249,2)</f>
        <v>0</v>
      </c>
      <c r="K249" s="178" t="s">
        <v>19</v>
      </c>
      <c r="L249" s="42"/>
      <c r="M249" s="183" t="s">
        <v>19</v>
      </c>
      <c r="N249" s="184" t="s">
        <v>43</v>
      </c>
      <c r="O249" s="67"/>
      <c r="P249" s="185">
        <f>O249*H249</f>
        <v>0</v>
      </c>
      <c r="Q249" s="185">
        <v>0</v>
      </c>
      <c r="R249" s="185">
        <f>Q249*H249</f>
        <v>0</v>
      </c>
      <c r="S249" s="185">
        <v>0</v>
      </c>
      <c r="T249" s="186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187" t="s">
        <v>147</v>
      </c>
      <c r="AT249" s="187" t="s">
        <v>142</v>
      </c>
      <c r="AU249" s="187" t="s">
        <v>154</v>
      </c>
      <c r="AY249" s="20" t="s">
        <v>140</v>
      </c>
      <c r="BE249" s="188">
        <f>IF(N249="základní",J249,0)</f>
        <v>0</v>
      </c>
      <c r="BF249" s="188">
        <f>IF(N249="snížená",J249,0)</f>
        <v>0</v>
      </c>
      <c r="BG249" s="188">
        <f>IF(N249="zákl. přenesená",J249,0)</f>
        <v>0</v>
      </c>
      <c r="BH249" s="188">
        <f>IF(N249="sníž. přenesená",J249,0)</f>
        <v>0</v>
      </c>
      <c r="BI249" s="188">
        <f>IF(N249="nulová",J249,0)</f>
        <v>0</v>
      </c>
      <c r="BJ249" s="20" t="s">
        <v>80</v>
      </c>
      <c r="BK249" s="188">
        <f>ROUND(I249*H249,2)</f>
        <v>0</v>
      </c>
      <c r="BL249" s="20" t="s">
        <v>147</v>
      </c>
      <c r="BM249" s="187" t="s">
        <v>359</v>
      </c>
    </row>
    <row r="250" spans="1:65" s="13" customFormat="1" ht="11.25">
      <c r="B250" s="194"/>
      <c r="C250" s="195"/>
      <c r="D250" s="196" t="s">
        <v>151</v>
      </c>
      <c r="E250" s="197" t="s">
        <v>19</v>
      </c>
      <c r="F250" s="198" t="s">
        <v>360</v>
      </c>
      <c r="G250" s="195"/>
      <c r="H250" s="199">
        <v>9.9550000000000001</v>
      </c>
      <c r="I250" s="200"/>
      <c r="J250" s="195"/>
      <c r="K250" s="195"/>
      <c r="L250" s="201"/>
      <c r="M250" s="202"/>
      <c r="N250" s="203"/>
      <c r="O250" s="203"/>
      <c r="P250" s="203"/>
      <c r="Q250" s="203"/>
      <c r="R250" s="203"/>
      <c r="S250" s="203"/>
      <c r="T250" s="204"/>
      <c r="AT250" s="205" t="s">
        <v>151</v>
      </c>
      <c r="AU250" s="205" t="s">
        <v>154</v>
      </c>
      <c r="AV250" s="13" t="s">
        <v>82</v>
      </c>
      <c r="AW250" s="13" t="s">
        <v>33</v>
      </c>
      <c r="AX250" s="13" t="s">
        <v>72</v>
      </c>
      <c r="AY250" s="205" t="s">
        <v>140</v>
      </c>
    </row>
    <row r="251" spans="1:65" s="14" customFormat="1" ht="11.25">
      <c r="B251" s="206"/>
      <c r="C251" s="207"/>
      <c r="D251" s="196" t="s">
        <v>151</v>
      </c>
      <c r="E251" s="208" t="s">
        <v>19</v>
      </c>
      <c r="F251" s="209" t="s">
        <v>153</v>
      </c>
      <c r="G251" s="207"/>
      <c r="H251" s="210">
        <v>9.9550000000000001</v>
      </c>
      <c r="I251" s="211"/>
      <c r="J251" s="207"/>
      <c r="K251" s="207"/>
      <c r="L251" s="212"/>
      <c r="M251" s="213"/>
      <c r="N251" s="214"/>
      <c r="O251" s="214"/>
      <c r="P251" s="214"/>
      <c r="Q251" s="214"/>
      <c r="R251" s="214"/>
      <c r="S251" s="214"/>
      <c r="T251" s="215"/>
      <c r="AT251" s="216" t="s">
        <v>151</v>
      </c>
      <c r="AU251" s="216" t="s">
        <v>154</v>
      </c>
      <c r="AV251" s="14" t="s">
        <v>154</v>
      </c>
      <c r="AW251" s="14" t="s">
        <v>33</v>
      </c>
      <c r="AX251" s="14" t="s">
        <v>80</v>
      </c>
      <c r="AY251" s="216" t="s">
        <v>140</v>
      </c>
    </row>
    <row r="252" spans="1:65" s="12" customFormat="1" ht="20.85" customHeight="1">
      <c r="B252" s="160"/>
      <c r="C252" s="161"/>
      <c r="D252" s="162" t="s">
        <v>71</v>
      </c>
      <c r="E252" s="174" t="s">
        <v>361</v>
      </c>
      <c r="F252" s="174" t="s">
        <v>362</v>
      </c>
      <c r="G252" s="161"/>
      <c r="H252" s="161"/>
      <c r="I252" s="164"/>
      <c r="J252" s="175">
        <f>BK252</f>
        <v>0</v>
      </c>
      <c r="K252" s="161"/>
      <c r="L252" s="166"/>
      <c r="M252" s="167"/>
      <c r="N252" s="168"/>
      <c r="O252" s="168"/>
      <c r="P252" s="169">
        <f>SUM(P253:P261)</f>
        <v>0</v>
      </c>
      <c r="Q252" s="168"/>
      <c r="R252" s="169">
        <f>SUM(R253:R261)</f>
        <v>1.9090000000000003E-2</v>
      </c>
      <c r="S252" s="168"/>
      <c r="T252" s="170">
        <f>SUM(T253:T261)</f>
        <v>0</v>
      </c>
      <c r="AR252" s="171" t="s">
        <v>80</v>
      </c>
      <c r="AT252" s="172" t="s">
        <v>71</v>
      </c>
      <c r="AU252" s="172" t="s">
        <v>82</v>
      </c>
      <c r="AY252" s="171" t="s">
        <v>140</v>
      </c>
      <c r="BK252" s="173">
        <f>SUM(BK253:BK261)</f>
        <v>0</v>
      </c>
    </row>
    <row r="253" spans="1:65" s="2" customFormat="1" ht="33" customHeight="1">
      <c r="A253" s="37"/>
      <c r="B253" s="38"/>
      <c r="C253" s="176" t="s">
        <v>363</v>
      </c>
      <c r="D253" s="176" t="s">
        <v>142</v>
      </c>
      <c r="E253" s="177" t="s">
        <v>364</v>
      </c>
      <c r="F253" s="178" t="s">
        <v>365</v>
      </c>
      <c r="G253" s="179" t="s">
        <v>296</v>
      </c>
      <c r="H253" s="180">
        <v>1</v>
      </c>
      <c r="I253" s="181"/>
      <c r="J253" s="182">
        <f>ROUND(I253*H253,2)</f>
        <v>0</v>
      </c>
      <c r="K253" s="178" t="s">
        <v>146</v>
      </c>
      <c r="L253" s="42"/>
      <c r="M253" s="183" t="s">
        <v>19</v>
      </c>
      <c r="N253" s="184" t="s">
        <v>43</v>
      </c>
      <c r="O253" s="67"/>
      <c r="P253" s="185">
        <f>O253*H253</f>
        <v>0</v>
      </c>
      <c r="Q253" s="185">
        <v>1.7770000000000001E-2</v>
      </c>
      <c r="R253" s="185">
        <f>Q253*H253</f>
        <v>1.7770000000000001E-2</v>
      </c>
      <c r="S253" s="185">
        <v>0</v>
      </c>
      <c r="T253" s="186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187" t="s">
        <v>147</v>
      </c>
      <c r="AT253" s="187" t="s">
        <v>142</v>
      </c>
      <c r="AU253" s="187" t="s">
        <v>154</v>
      </c>
      <c r="AY253" s="20" t="s">
        <v>140</v>
      </c>
      <c r="BE253" s="188">
        <f>IF(N253="základní",J253,0)</f>
        <v>0</v>
      </c>
      <c r="BF253" s="188">
        <f>IF(N253="snížená",J253,0)</f>
        <v>0</v>
      </c>
      <c r="BG253" s="188">
        <f>IF(N253="zákl. přenesená",J253,0)</f>
        <v>0</v>
      </c>
      <c r="BH253" s="188">
        <f>IF(N253="sníž. přenesená",J253,0)</f>
        <v>0</v>
      </c>
      <c r="BI253" s="188">
        <f>IF(N253="nulová",J253,0)</f>
        <v>0</v>
      </c>
      <c r="BJ253" s="20" t="s">
        <v>80</v>
      </c>
      <c r="BK253" s="188">
        <f>ROUND(I253*H253,2)</f>
        <v>0</v>
      </c>
      <c r="BL253" s="20" t="s">
        <v>147</v>
      </c>
      <c r="BM253" s="187" t="s">
        <v>366</v>
      </c>
    </row>
    <row r="254" spans="1:65" s="2" customFormat="1" ht="11.25">
      <c r="A254" s="37"/>
      <c r="B254" s="38"/>
      <c r="C254" s="39"/>
      <c r="D254" s="189" t="s">
        <v>149</v>
      </c>
      <c r="E254" s="39"/>
      <c r="F254" s="190" t="s">
        <v>367</v>
      </c>
      <c r="G254" s="39"/>
      <c r="H254" s="39"/>
      <c r="I254" s="191"/>
      <c r="J254" s="39"/>
      <c r="K254" s="39"/>
      <c r="L254" s="42"/>
      <c r="M254" s="192"/>
      <c r="N254" s="193"/>
      <c r="O254" s="67"/>
      <c r="P254" s="67"/>
      <c r="Q254" s="67"/>
      <c r="R254" s="67"/>
      <c r="S254" s="67"/>
      <c r="T254" s="68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20" t="s">
        <v>149</v>
      </c>
      <c r="AU254" s="20" t="s">
        <v>154</v>
      </c>
    </row>
    <row r="255" spans="1:65" s="2" customFormat="1" ht="16.5" customHeight="1">
      <c r="A255" s="37"/>
      <c r="B255" s="38"/>
      <c r="C255" s="176" t="s">
        <v>368</v>
      </c>
      <c r="D255" s="176" t="s">
        <v>142</v>
      </c>
      <c r="E255" s="177" t="s">
        <v>369</v>
      </c>
      <c r="F255" s="178" t="s">
        <v>370</v>
      </c>
      <c r="G255" s="179" t="s">
        <v>296</v>
      </c>
      <c r="H255" s="180">
        <v>21</v>
      </c>
      <c r="I255" s="181"/>
      <c r="J255" s="182">
        <f>ROUND(I255*H255,2)</f>
        <v>0</v>
      </c>
      <c r="K255" s="178" t="s">
        <v>146</v>
      </c>
      <c r="L255" s="42"/>
      <c r="M255" s="183" t="s">
        <v>19</v>
      </c>
      <c r="N255" s="184" t="s">
        <v>43</v>
      </c>
      <c r="O255" s="67"/>
      <c r="P255" s="185">
        <f>O255*H255</f>
        <v>0</v>
      </c>
      <c r="Q255" s="185">
        <v>0</v>
      </c>
      <c r="R255" s="185">
        <f>Q255*H255</f>
        <v>0</v>
      </c>
      <c r="S255" s="185">
        <v>0</v>
      </c>
      <c r="T255" s="186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87" t="s">
        <v>236</v>
      </c>
      <c r="AT255" s="187" t="s">
        <v>142</v>
      </c>
      <c r="AU255" s="187" t="s">
        <v>154</v>
      </c>
      <c r="AY255" s="20" t="s">
        <v>140</v>
      </c>
      <c r="BE255" s="188">
        <f>IF(N255="základní",J255,0)</f>
        <v>0</v>
      </c>
      <c r="BF255" s="188">
        <f>IF(N255="snížená",J255,0)</f>
        <v>0</v>
      </c>
      <c r="BG255" s="188">
        <f>IF(N255="zákl. přenesená",J255,0)</f>
        <v>0</v>
      </c>
      <c r="BH255" s="188">
        <f>IF(N255="sníž. přenesená",J255,0)</f>
        <v>0</v>
      </c>
      <c r="BI255" s="188">
        <f>IF(N255="nulová",J255,0)</f>
        <v>0</v>
      </c>
      <c r="BJ255" s="20" t="s">
        <v>80</v>
      </c>
      <c r="BK255" s="188">
        <f>ROUND(I255*H255,2)</f>
        <v>0</v>
      </c>
      <c r="BL255" s="20" t="s">
        <v>236</v>
      </c>
      <c r="BM255" s="187" t="s">
        <v>371</v>
      </c>
    </row>
    <row r="256" spans="1:65" s="2" customFormat="1" ht="11.25">
      <c r="A256" s="37"/>
      <c r="B256" s="38"/>
      <c r="C256" s="39"/>
      <c r="D256" s="189" t="s">
        <v>149</v>
      </c>
      <c r="E256" s="39"/>
      <c r="F256" s="190" t="s">
        <v>372</v>
      </c>
      <c r="G256" s="39"/>
      <c r="H256" s="39"/>
      <c r="I256" s="191"/>
      <c r="J256" s="39"/>
      <c r="K256" s="39"/>
      <c r="L256" s="42"/>
      <c r="M256" s="192"/>
      <c r="N256" s="193"/>
      <c r="O256" s="67"/>
      <c r="P256" s="67"/>
      <c r="Q256" s="67"/>
      <c r="R256" s="67"/>
      <c r="S256" s="67"/>
      <c r="T256" s="68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T256" s="20" t="s">
        <v>149</v>
      </c>
      <c r="AU256" s="20" t="s">
        <v>154</v>
      </c>
    </row>
    <row r="257" spans="1:65" s="13" customFormat="1" ht="11.25">
      <c r="B257" s="194"/>
      <c r="C257" s="195"/>
      <c r="D257" s="196" t="s">
        <v>151</v>
      </c>
      <c r="E257" s="197" t="s">
        <v>19</v>
      </c>
      <c r="F257" s="198" t="s">
        <v>373</v>
      </c>
      <c r="G257" s="195"/>
      <c r="H257" s="199">
        <v>18</v>
      </c>
      <c r="I257" s="200"/>
      <c r="J257" s="195"/>
      <c r="K257" s="195"/>
      <c r="L257" s="201"/>
      <c r="M257" s="202"/>
      <c r="N257" s="203"/>
      <c r="O257" s="203"/>
      <c r="P257" s="203"/>
      <c r="Q257" s="203"/>
      <c r="R257" s="203"/>
      <c r="S257" s="203"/>
      <c r="T257" s="204"/>
      <c r="AT257" s="205" t="s">
        <v>151</v>
      </c>
      <c r="AU257" s="205" t="s">
        <v>154</v>
      </c>
      <c r="AV257" s="13" t="s">
        <v>82</v>
      </c>
      <c r="AW257" s="13" t="s">
        <v>33</v>
      </c>
      <c r="AX257" s="13" t="s">
        <v>72</v>
      </c>
      <c r="AY257" s="205" t="s">
        <v>140</v>
      </c>
    </row>
    <row r="258" spans="1:65" s="13" customFormat="1" ht="11.25">
      <c r="B258" s="194"/>
      <c r="C258" s="195"/>
      <c r="D258" s="196" t="s">
        <v>151</v>
      </c>
      <c r="E258" s="197" t="s">
        <v>19</v>
      </c>
      <c r="F258" s="198" t="s">
        <v>374</v>
      </c>
      <c r="G258" s="195"/>
      <c r="H258" s="199">
        <v>3</v>
      </c>
      <c r="I258" s="200"/>
      <c r="J258" s="195"/>
      <c r="K258" s="195"/>
      <c r="L258" s="201"/>
      <c r="M258" s="202"/>
      <c r="N258" s="203"/>
      <c r="O258" s="203"/>
      <c r="P258" s="203"/>
      <c r="Q258" s="203"/>
      <c r="R258" s="203"/>
      <c r="S258" s="203"/>
      <c r="T258" s="204"/>
      <c r="AT258" s="205" t="s">
        <v>151</v>
      </c>
      <c r="AU258" s="205" t="s">
        <v>154</v>
      </c>
      <c r="AV258" s="13" t="s">
        <v>82</v>
      </c>
      <c r="AW258" s="13" t="s">
        <v>33</v>
      </c>
      <c r="AX258" s="13" t="s">
        <v>72</v>
      </c>
      <c r="AY258" s="205" t="s">
        <v>140</v>
      </c>
    </row>
    <row r="259" spans="1:65" s="14" customFormat="1" ht="11.25">
      <c r="B259" s="206"/>
      <c r="C259" s="207"/>
      <c r="D259" s="196" t="s">
        <v>151</v>
      </c>
      <c r="E259" s="208" t="s">
        <v>19</v>
      </c>
      <c r="F259" s="209" t="s">
        <v>153</v>
      </c>
      <c r="G259" s="207"/>
      <c r="H259" s="210">
        <v>21</v>
      </c>
      <c r="I259" s="211"/>
      <c r="J259" s="207"/>
      <c r="K259" s="207"/>
      <c r="L259" s="212"/>
      <c r="M259" s="213"/>
      <c r="N259" s="214"/>
      <c r="O259" s="214"/>
      <c r="P259" s="214"/>
      <c r="Q259" s="214"/>
      <c r="R259" s="214"/>
      <c r="S259" s="214"/>
      <c r="T259" s="215"/>
      <c r="AT259" s="216" t="s">
        <v>151</v>
      </c>
      <c r="AU259" s="216" t="s">
        <v>154</v>
      </c>
      <c r="AV259" s="14" t="s">
        <v>154</v>
      </c>
      <c r="AW259" s="14" t="s">
        <v>33</v>
      </c>
      <c r="AX259" s="14" t="s">
        <v>80</v>
      </c>
      <c r="AY259" s="216" t="s">
        <v>140</v>
      </c>
    </row>
    <row r="260" spans="1:65" s="2" customFormat="1" ht="16.5" customHeight="1">
      <c r="A260" s="37"/>
      <c r="B260" s="38"/>
      <c r="C260" s="227" t="s">
        <v>375</v>
      </c>
      <c r="D260" s="227" t="s">
        <v>251</v>
      </c>
      <c r="E260" s="228" t="s">
        <v>376</v>
      </c>
      <c r="F260" s="229" t="s">
        <v>377</v>
      </c>
      <c r="G260" s="230" t="s">
        <v>296</v>
      </c>
      <c r="H260" s="231">
        <v>19</v>
      </c>
      <c r="I260" s="232"/>
      <c r="J260" s="233">
        <f>ROUND(I260*H260,2)</f>
        <v>0</v>
      </c>
      <c r="K260" s="229" t="s">
        <v>146</v>
      </c>
      <c r="L260" s="234"/>
      <c r="M260" s="235" t="s">
        <v>19</v>
      </c>
      <c r="N260" s="236" t="s">
        <v>43</v>
      </c>
      <c r="O260" s="67"/>
      <c r="P260" s="185">
        <f>O260*H260</f>
        <v>0</v>
      </c>
      <c r="Q260" s="185">
        <v>3.0000000000000001E-5</v>
      </c>
      <c r="R260" s="185">
        <f>Q260*H260</f>
        <v>5.6999999999999998E-4</v>
      </c>
      <c r="S260" s="185">
        <v>0</v>
      </c>
      <c r="T260" s="186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87" t="s">
        <v>340</v>
      </c>
      <c r="AT260" s="187" t="s">
        <v>251</v>
      </c>
      <c r="AU260" s="187" t="s">
        <v>154</v>
      </c>
      <c r="AY260" s="20" t="s">
        <v>140</v>
      </c>
      <c r="BE260" s="188">
        <f>IF(N260="základní",J260,0)</f>
        <v>0</v>
      </c>
      <c r="BF260" s="188">
        <f>IF(N260="snížená",J260,0)</f>
        <v>0</v>
      </c>
      <c r="BG260" s="188">
        <f>IF(N260="zákl. přenesená",J260,0)</f>
        <v>0</v>
      </c>
      <c r="BH260" s="188">
        <f>IF(N260="sníž. přenesená",J260,0)</f>
        <v>0</v>
      </c>
      <c r="BI260" s="188">
        <f>IF(N260="nulová",J260,0)</f>
        <v>0</v>
      </c>
      <c r="BJ260" s="20" t="s">
        <v>80</v>
      </c>
      <c r="BK260" s="188">
        <f>ROUND(I260*H260,2)</f>
        <v>0</v>
      </c>
      <c r="BL260" s="20" t="s">
        <v>236</v>
      </c>
      <c r="BM260" s="187" t="s">
        <v>378</v>
      </c>
    </row>
    <row r="261" spans="1:65" s="2" customFormat="1" ht="16.5" customHeight="1">
      <c r="A261" s="37"/>
      <c r="B261" s="38"/>
      <c r="C261" s="227" t="s">
        <v>379</v>
      </c>
      <c r="D261" s="227" t="s">
        <v>251</v>
      </c>
      <c r="E261" s="228" t="s">
        <v>380</v>
      </c>
      <c r="F261" s="229" t="s">
        <v>381</v>
      </c>
      <c r="G261" s="230" t="s">
        <v>296</v>
      </c>
      <c r="H261" s="231">
        <v>3</v>
      </c>
      <c r="I261" s="232"/>
      <c r="J261" s="233">
        <f>ROUND(I261*H261,2)</f>
        <v>0</v>
      </c>
      <c r="K261" s="229" t="s">
        <v>146</v>
      </c>
      <c r="L261" s="234"/>
      <c r="M261" s="235" t="s">
        <v>19</v>
      </c>
      <c r="N261" s="236" t="s">
        <v>43</v>
      </c>
      <c r="O261" s="67"/>
      <c r="P261" s="185">
        <f>O261*H261</f>
        <v>0</v>
      </c>
      <c r="Q261" s="185">
        <v>2.5000000000000001E-4</v>
      </c>
      <c r="R261" s="185">
        <f>Q261*H261</f>
        <v>7.5000000000000002E-4</v>
      </c>
      <c r="S261" s="185">
        <v>0</v>
      </c>
      <c r="T261" s="186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87" t="s">
        <v>340</v>
      </c>
      <c r="AT261" s="187" t="s">
        <v>251</v>
      </c>
      <c r="AU261" s="187" t="s">
        <v>154</v>
      </c>
      <c r="AY261" s="20" t="s">
        <v>140</v>
      </c>
      <c r="BE261" s="188">
        <f>IF(N261="základní",J261,0)</f>
        <v>0</v>
      </c>
      <c r="BF261" s="188">
        <f>IF(N261="snížená",J261,0)</f>
        <v>0</v>
      </c>
      <c r="BG261" s="188">
        <f>IF(N261="zákl. přenesená",J261,0)</f>
        <v>0</v>
      </c>
      <c r="BH261" s="188">
        <f>IF(N261="sníž. přenesená",J261,0)</f>
        <v>0</v>
      </c>
      <c r="BI261" s="188">
        <f>IF(N261="nulová",J261,0)</f>
        <v>0</v>
      </c>
      <c r="BJ261" s="20" t="s">
        <v>80</v>
      </c>
      <c r="BK261" s="188">
        <f>ROUND(I261*H261,2)</f>
        <v>0</v>
      </c>
      <c r="BL261" s="20" t="s">
        <v>236</v>
      </c>
      <c r="BM261" s="187" t="s">
        <v>382</v>
      </c>
    </row>
    <row r="262" spans="1:65" s="12" customFormat="1" ht="22.9" customHeight="1">
      <c r="B262" s="160"/>
      <c r="C262" s="161"/>
      <c r="D262" s="162" t="s">
        <v>71</v>
      </c>
      <c r="E262" s="174" t="s">
        <v>196</v>
      </c>
      <c r="F262" s="174" t="s">
        <v>383</v>
      </c>
      <c r="G262" s="161"/>
      <c r="H262" s="161"/>
      <c r="I262" s="164"/>
      <c r="J262" s="175">
        <f>BK262</f>
        <v>0</v>
      </c>
      <c r="K262" s="161"/>
      <c r="L262" s="166"/>
      <c r="M262" s="167"/>
      <c r="N262" s="168"/>
      <c r="O262" s="168"/>
      <c r="P262" s="169">
        <f>P263+P268+P284</f>
        <v>0</v>
      </c>
      <c r="Q262" s="168"/>
      <c r="R262" s="169">
        <f>R263+R268+R284</f>
        <v>0.61080769999999995</v>
      </c>
      <c r="S262" s="168"/>
      <c r="T262" s="170">
        <f>T263+T268+T284</f>
        <v>4.2962769999999999</v>
      </c>
      <c r="AR262" s="171" t="s">
        <v>80</v>
      </c>
      <c r="AT262" s="172" t="s">
        <v>71</v>
      </c>
      <c r="AU262" s="172" t="s">
        <v>80</v>
      </c>
      <c r="AY262" s="171" t="s">
        <v>140</v>
      </c>
      <c r="BK262" s="173">
        <f>BK263+BK268+BK284</f>
        <v>0</v>
      </c>
    </row>
    <row r="263" spans="1:65" s="12" customFormat="1" ht="20.85" customHeight="1">
      <c r="B263" s="160"/>
      <c r="C263" s="161"/>
      <c r="D263" s="162" t="s">
        <v>71</v>
      </c>
      <c r="E263" s="174" t="s">
        <v>384</v>
      </c>
      <c r="F263" s="174" t="s">
        <v>385</v>
      </c>
      <c r="G263" s="161"/>
      <c r="H263" s="161"/>
      <c r="I263" s="164"/>
      <c r="J263" s="175">
        <f>BK263</f>
        <v>0</v>
      </c>
      <c r="K263" s="161"/>
      <c r="L263" s="166"/>
      <c r="M263" s="167"/>
      <c r="N263" s="168"/>
      <c r="O263" s="168"/>
      <c r="P263" s="169">
        <f>SUM(P264:P267)</f>
        <v>0</v>
      </c>
      <c r="Q263" s="168"/>
      <c r="R263" s="169">
        <f>SUM(R264:R267)</f>
        <v>4.2457999999999992E-3</v>
      </c>
      <c r="S263" s="168"/>
      <c r="T263" s="170">
        <f>SUM(T264:T267)</f>
        <v>0</v>
      </c>
      <c r="AR263" s="171" t="s">
        <v>80</v>
      </c>
      <c r="AT263" s="172" t="s">
        <v>71</v>
      </c>
      <c r="AU263" s="172" t="s">
        <v>82</v>
      </c>
      <c r="AY263" s="171" t="s">
        <v>140</v>
      </c>
      <c r="BK263" s="173">
        <f>SUM(BK264:BK267)</f>
        <v>0</v>
      </c>
    </row>
    <row r="264" spans="1:65" s="2" customFormat="1" ht="24.2" customHeight="1">
      <c r="A264" s="37"/>
      <c r="B264" s="38"/>
      <c r="C264" s="176" t="s">
        <v>386</v>
      </c>
      <c r="D264" s="176" t="s">
        <v>142</v>
      </c>
      <c r="E264" s="177" t="s">
        <v>387</v>
      </c>
      <c r="F264" s="178" t="s">
        <v>388</v>
      </c>
      <c r="G264" s="179" t="s">
        <v>186</v>
      </c>
      <c r="H264" s="180">
        <v>32.659999999999997</v>
      </c>
      <c r="I264" s="181"/>
      <c r="J264" s="182">
        <f>ROUND(I264*H264,2)</f>
        <v>0</v>
      </c>
      <c r="K264" s="178" t="s">
        <v>146</v>
      </c>
      <c r="L264" s="42"/>
      <c r="M264" s="183" t="s">
        <v>19</v>
      </c>
      <c r="N264" s="184" t="s">
        <v>43</v>
      </c>
      <c r="O264" s="67"/>
      <c r="P264" s="185">
        <f>O264*H264</f>
        <v>0</v>
      </c>
      <c r="Q264" s="185">
        <v>1.2999999999999999E-4</v>
      </c>
      <c r="R264" s="185">
        <f>Q264*H264</f>
        <v>4.2457999999999992E-3</v>
      </c>
      <c r="S264" s="185">
        <v>0</v>
      </c>
      <c r="T264" s="186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87" t="s">
        <v>147</v>
      </c>
      <c r="AT264" s="187" t="s">
        <v>142</v>
      </c>
      <c r="AU264" s="187" t="s">
        <v>154</v>
      </c>
      <c r="AY264" s="20" t="s">
        <v>140</v>
      </c>
      <c r="BE264" s="188">
        <f>IF(N264="základní",J264,0)</f>
        <v>0</v>
      </c>
      <c r="BF264" s="188">
        <f>IF(N264="snížená",J264,0)</f>
        <v>0</v>
      </c>
      <c r="BG264" s="188">
        <f>IF(N264="zákl. přenesená",J264,0)</f>
        <v>0</v>
      </c>
      <c r="BH264" s="188">
        <f>IF(N264="sníž. přenesená",J264,0)</f>
        <v>0</v>
      </c>
      <c r="BI264" s="188">
        <f>IF(N264="nulová",J264,0)</f>
        <v>0</v>
      </c>
      <c r="BJ264" s="20" t="s">
        <v>80</v>
      </c>
      <c r="BK264" s="188">
        <f>ROUND(I264*H264,2)</f>
        <v>0</v>
      </c>
      <c r="BL264" s="20" t="s">
        <v>147</v>
      </c>
      <c r="BM264" s="187" t="s">
        <v>389</v>
      </c>
    </row>
    <row r="265" spans="1:65" s="2" customFormat="1" ht="11.25">
      <c r="A265" s="37"/>
      <c r="B265" s="38"/>
      <c r="C265" s="39"/>
      <c r="D265" s="189" t="s">
        <v>149</v>
      </c>
      <c r="E265" s="39"/>
      <c r="F265" s="190" t="s">
        <v>390</v>
      </c>
      <c r="G265" s="39"/>
      <c r="H265" s="39"/>
      <c r="I265" s="191"/>
      <c r="J265" s="39"/>
      <c r="K265" s="39"/>
      <c r="L265" s="42"/>
      <c r="M265" s="192"/>
      <c r="N265" s="193"/>
      <c r="O265" s="67"/>
      <c r="P265" s="67"/>
      <c r="Q265" s="67"/>
      <c r="R265" s="67"/>
      <c r="S265" s="67"/>
      <c r="T265" s="68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20" t="s">
        <v>149</v>
      </c>
      <c r="AU265" s="20" t="s">
        <v>154</v>
      </c>
    </row>
    <row r="266" spans="1:65" s="13" customFormat="1" ht="11.25">
      <c r="B266" s="194"/>
      <c r="C266" s="195"/>
      <c r="D266" s="196" t="s">
        <v>151</v>
      </c>
      <c r="E266" s="197" t="s">
        <v>19</v>
      </c>
      <c r="F266" s="198" t="s">
        <v>391</v>
      </c>
      <c r="G266" s="195"/>
      <c r="H266" s="199">
        <v>32.659999999999997</v>
      </c>
      <c r="I266" s="200"/>
      <c r="J266" s="195"/>
      <c r="K266" s="195"/>
      <c r="L266" s="201"/>
      <c r="M266" s="202"/>
      <c r="N266" s="203"/>
      <c r="O266" s="203"/>
      <c r="P266" s="203"/>
      <c r="Q266" s="203"/>
      <c r="R266" s="203"/>
      <c r="S266" s="203"/>
      <c r="T266" s="204"/>
      <c r="AT266" s="205" t="s">
        <v>151</v>
      </c>
      <c r="AU266" s="205" t="s">
        <v>154</v>
      </c>
      <c r="AV266" s="13" t="s">
        <v>82</v>
      </c>
      <c r="AW266" s="13" t="s">
        <v>33</v>
      </c>
      <c r="AX266" s="13" t="s">
        <v>72</v>
      </c>
      <c r="AY266" s="205" t="s">
        <v>140</v>
      </c>
    </row>
    <row r="267" spans="1:65" s="14" customFormat="1" ht="11.25">
      <c r="B267" s="206"/>
      <c r="C267" s="207"/>
      <c r="D267" s="196" t="s">
        <v>151</v>
      </c>
      <c r="E267" s="208" t="s">
        <v>19</v>
      </c>
      <c r="F267" s="209" t="s">
        <v>153</v>
      </c>
      <c r="G267" s="207"/>
      <c r="H267" s="210">
        <v>32.659999999999997</v>
      </c>
      <c r="I267" s="211"/>
      <c r="J267" s="207"/>
      <c r="K267" s="207"/>
      <c r="L267" s="212"/>
      <c r="M267" s="213"/>
      <c r="N267" s="214"/>
      <c r="O267" s="214"/>
      <c r="P267" s="214"/>
      <c r="Q267" s="214"/>
      <c r="R267" s="214"/>
      <c r="S267" s="214"/>
      <c r="T267" s="215"/>
      <c r="AT267" s="216" t="s">
        <v>151</v>
      </c>
      <c r="AU267" s="216" t="s">
        <v>154</v>
      </c>
      <c r="AV267" s="14" t="s">
        <v>154</v>
      </c>
      <c r="AW267" s="14" t="s">
        <v>33</v>
      </c>
      <c r="AX267" s="14" t="s">
        <v>80</v>
      </c>
      <c r="AY267" s="216" t="s">
        <v>140</v>
      </c>
    </row>
    <row r="268" spans="1:65" s="12" customFormat="1" ht="20.85" customHeight="1">
      <c r="B268" s="160"/>
      <c r="C268" s="161"/>
      <c r="D268" s="162" t="s">
        <v>71</v>
      </c>
      <c r="E268" s="174" t="s">
        <v>392</v>
      </c>
      <c r="F268" s="174" t="s">
        <v>393</v>
      </c>
      <c r="G268" s="161"/>
      <c r="H268" s="161"/>
      <c r="I268" s="164"/>
      <c r="J268" s="175">
        <f>BK268</f>
        <v>0</v>
      </c>
      <c r="K268" s="161"/>
      <c r="L268" s="166"/>
      <c r="M268" s="167"/>
      <c r="N268" s="168"/>
      <c r="O268" s="168"/>
      <c r="P268" s="169">
        <f>SUM(P269:P283)</f>
        <v>0</v>
      </c>
      <c r="Q268" s="168"/>
      <c r="R268" s="169">
        <f>SUM(R269:R283)</f>
        <v>0.54446640000000002</v>
      </c>
      <c r="S268" s="168"/>
      <c r="T268" s="170">
        <f>SUM(T269:T283)</f>
        <v>0.34599999999999997</v>
      </c>
      <c r="AR268" s="171" t="s">
        <v>80</v>
      </c>
      <c r="AT268" s="172" t="s">
        <v>71</v>
      </c>
      <c r="AU268" s="172" t="s">
        <v>82</v>
      </c>
      <c r="AY268" s="171" t="s">
        <v>140</v>
      </c>
      <c r="BK268" s="173">
        <f>SUM(BK269:BK283)</f>
        <v>0</v>
      </c>
    </row>
    <row r="269" spans="1:65" s="2" customFormat="1" ht="24.2" customHeight="1">
      <c r="A269" s="37"/>
      <c r="B269" s="38"/>
      <c r="C269" s="176" t="s">
        <v>394</v>
      </c>
      <c r="D269" s="176" t="s">
        <v>142</v>
      </c>
      <c r="E269" s="177" t="s">
        <v>395</v>
      </c>
      <c r="F269" s="178" t="s">
        <v>396</v>
      </c>
      <c r="G269" s="179" t="s">
        <v>186</v>
      </c>
      <c r="H269" s="180">
        <v>32.659999999999997</v>
      </c>
      <c r="I269" s="181"/>
      <c r="J269" s="182">
        <f>ROUND(I269*H269,2)</f>
        <v>0</v>
      </c>
      <c r="K269" s="178" t="s">
        <v>146</v>
      </c>
      <c r="L269" s="42"/>
      <c r="M269" s="183" t="s">
        <v>19</v>
      </c>
      <c r="N269" s="184" t="s">
        <v>43</v>
      </c>
      <c r="O269" s="67"/>
      <c r="P269" s="185">
        <f>O269*H269</f>
        <v>0</v>
      </c>
      <c r="Q269" s="185">
        <v>4.0000000000000003E-5</v>
      </c>
      <c r="R269" s="185">
        <f>Q269*H269</f>
        <v>1.3063999999999999E-3</v>
      </c>
      <c r="S269" s="185">
        <v>0</v>
      </c>
      <c r="T269" s="186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87" t="s">
        <v>147</v>
      </c>
      <c r="AT269" s="187" t="s">
        <v>142</v>
      </c>
      <c r="AU269" s="187" t="s">
        <v>154</v>
      </c>
      <c r="AY269" s="20" t="s">
        <v>140</v>
      </c>
      <c r="BE269" s="188">
        <f>IF(N269="základní",J269,0)</f>
        <v>0</v>
      </c>
      <c r="BF269" s="188">
        <f>IF(N269="snížená",J269,0)</f>
        <v>0</v>
      </c>
      <c r="BG269" s="188">
        <f>IF(N269="zákl. přenesená",J269,0)</f>
        <v>0</v>
      </c>
      <c r="BH269" s="188">
        <f>IF(N269="sníž. přenesená",J269,0)</f>
        <v>0</v>
      </c>
      <c r="BI269" s="188">
        <f>IF(N269="nulová",J269,0)</f>
        <v>0</v>
      </c>
      <c r="BJ269" s="20" t="s">
        <v>80</v>
      </c>
      <c r="BK269" s="188">
        <f>ROUND(I269*H269,2)</f>
        <v>0</v>
      </c>
      <c r="BL269" s="20" t="s">
        <v>147</v>
      </c>
      <c r="BM269" s="187" t="s">
        <v>397</v>
      </c>
    </row>
    <row r="270" spans="1:65" s="2" customFormat="1" ht="11.25">
      <c r="A270" s="37"/>
      <c r="B270" s="38"/>
      <c r="C270" s="39"/>
      <c r="D270" s="189" t="s">
        <v>149</v>
      </c>
      <c r="E270" s="39"/>
      <c r="F270" s="190" t="s">
        <v>398</v>
      </c>
      <c r="G270" s="39"/>
      <c r="H270" s="39"/>
      <c r="I270" s="191"/>
      <c r="J270" s="39"/>
      <c r="K270" s="39"/>
      <c r="L270" s="42"/>
      <c r="M270" s="192"/>
      <c r="N270" s="193"/>
      <c r="O270" s="67"/>
      <c r="P270" s="67"/>
      <c r="Q270" s="67"/>
      <c r="R270" s="67"/>
      <c r="S270" s="67"/>
      <c r="T270" s="68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T270" s="20" t="s">
        <v>149</v>
      </c>
      <c r="AU270" s="20" t="s">
        <v>154</v>
      </c>
    </row>
    <row r="271" spans="1:65" s="13" customFormat="1" ht="11.25">
      <c r="B271" s="194"/>
      <c r="C271" s="195"/>
      <c r="D271" s="196" t="s">
        <v>151</v>
      </c>
      <c r="E271" s="197" t="s">
        <v>19</v>
      </c>
      <c r="F271" s="198" t="s">
        <v>391</v>
      </c>
      <c r="G271" s="195"/>
      <c r="H271" s="199">
        <v>32.659999999999997</v>
      </c>
      <c r="I271" s="200"/>
      <c r="J271" s="195"/>
      <c r="K271" s="195"/>
      <c r="L271" s="201"/>
      <c r="M271" s="202"/>
      <c r="N271" s="203"/>
      <c r="O271" s="203"/>
      <c r="P271" s="203"/>
      <c r="Q271" s="203"/>
      <c r="R271" s="203"/>
      <c r="S271" s="203"/>
      <c r="T271" s="204"/>
      <c r="AT271" s="205" t="s">
        <v>151</v>
      </c>
      <c r="AU271" s="205" t="s">
        <v>154</v>
      </c>
      <c r="AV271" s="13" t="s">
        <v>82</v>
      </c>
      <c r="AW271" s="13" t="s">
        <v>33</v>
      </c>
      <c r="AX271" s="13" t="s">
        <v>72</v>
      </c>
      <c r="AY271" s="205" t="s">
        <v>140</v>
      </c>
    </row>
    <row r="272" spans="1:65" s="14" customFormat="1" ht="11.25">
      <c r="B272" s="206"/>
      <c r="C272" s="207"/>
      <c r="D272" s="196" t="s">
        <v>151</v>
      </c>
      <c r="E272" s="208" t="s">
        <v>19</v>
      </c>
      <c r="F272" s="209" t="s">
        <v>153</v>
      </c>
      <c r="G272" s="207"/>
      <c r="H272" s="210">
        <v>32.659999999999997</v>
      </c>
      <c r="I272" s="211"/>
      <c r="J272" s="207"/>
      <c r="K272" s="207"/>
      <c r="L272" s="212"/>
      <c r="M272" s="213"/>
      <c r="N272" s="214"/>
      <c r="O272" s="214"/>
      <c r="P272" s="214"/>
      <c r="Q272" s="214"/>
      <c r="R272" s="214"/>
      <c r="S272" s="214"/>
      <c r="T272" s="215"/>
      <c r="AT272" s="216" t="s">
        <v>151</v>
      </c>
      <c r="AU272" s="216" t="s">
        <v>154</v>
      </c>
      <c r="AV272" s="14" t="s">
        <v>154</v>
      </c>
      <c r="AW272" s="14" t="s">
        <v>33</v>
      </c>
      <c r="AX272" s="14" t="s">
        <v>80</v>
      </c>
      <c r="AY272" s="216" t="s">
        <v>140</v>
      </c>
    </row>
    <row r="273" spans="1:65" s="2" customFormat="1" ht="24.2" customHeight="1">
      <c r="A273" s="37"/>
      <c r="B273" s="38"/>
      <c r="C273" s="176" t="s">
        <v>399</v>
      </c>
      <c r="D273" s="176" t="s">
        <v>142</v>
      </c>
      <c r="E273" s="177" t="s">
        <v>400</v>
      </c>
      <c r="F273" s="178" t="s">
        <v>401</v>
      </c>
      <c r="G273" s="179" t="s">
        <v>186</v>
      </c>
      <c r="H273" s="180">
        <v>50</v>
      </c>
      <c r="I273" s="181"/>
      <c r="J273" s="182">
        <f>ROUND(I273*H273,2)</f>
        <v>0</v>
      </c>
      <c r="K273" s="178" t="s">
        <v>146</v>
      </c>
      <c r="L273" s="42"/>
      <c r="M273" s="183" t="s">
        <v>19</v>
      </c>
      <c r="N273" s="184" t="s">
        <v>43</v>
      </c>
      <c r="O273" s="67"/>
      <c r="P273" s="185">
        <f>O273*H273</f>
        <v>0</v>
      </c>
      <c r="Q273" s="185">
        <v>0</v>
      </c>
      <c r="R273" s="185">
        <f>Q273*H273</f>
        <v>0</v>
      </c>
      <c r="S273" s="185">
        <v>0</v>
      </c>
      <c r="T273" s="186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87" t="s">
        <v>147</v>
      </c>
      <c r="AT273" s="187" t="s">
        <v>142</v>
      </c>
      <c r="AU273" s="187" t="s">
        <v>154</v>
      </c>
      <c r="AY273" s="20" t="s">
        <v>140</v>
      </c>
      <c r="BE273" s="188">
        <f>IF(N273="základní",J273,0)</f>
        <v>0</v>
      </c>
      <c r="BF273" s="188">
        <f>IF(N273="snížená",J273,0)</f>
        <v>0</v>
      </c>
      <c r="BG273" s="188">
        <f>IF(N273="zákl. přenesená",J273,0)</f>
        <v>0</v>
      </c>
      <c r="BH273" s="188">
        <f>IF(N273="sníž. přenesená",J273,0)</f>
        <v>0</v>
      </c>
      <c r="BI273" s="188">
        <f>IF(N273="nulová",J273,0)</f>
        <v>0</v>
      </c>
      <c r="BJ273" s="20" t="s">
        <v>80</v>
      </c>
      <c r="BK273" s="188">
        <f>ROUND(I273*H273,2)</f>
        <v>0</v>
      </c>
      <c r="BL273" s="20" t="s">
        <v>147</v>
      </c>
      <c r="BM273" s="187" t="s">
        <v>402</v>
      </c>
    </row>
    <row r="274" spans="1:65" s="2" customFormat="1" ht="11.25">
      <c r="A274" s="37"/>
      <c r="B274" s="38"/>
      <c r="C274" s="39"/>
      <c r="D274" s="189" t="s">
        <v>149</v>
      </c>
      <c r="E274" s="39"/>
      <c r="F274" s="190" t="s">
        <v>403</v>
      </c>
      <c r="G274" s="39"/>
      <c r="H274" s="39"/>
      <c r="I274" s="191"/>
      <c r="J274" s="39"/>
      <c r="K274" s="39"/>
      <c r="L274" s="42"/>
      <c r="M274" s="192"/>
      <c r="N274" s="193"/>
      <c r="O274" s="67"/>
      <c r="P274" s="67"/>
      <c r="Q274" s="67"/>
      <c r="R274" s="67"/>
      <c r="S274" s="67"/>
      <c r="T274" s="68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T274" s="20" t="s">
        <v>149</v>
      </c>
      <c r="AU274" s="20" t="s">
        <v>154</v>
      </c>
    </row>
    <row r="275" spans="1:65" s="13" customFormat="1" ht="11.25">
      <c r="B275" s="194"/>
      <c r="C275" s="195"/>
      <c r="D275" s="196" t="s">
        <v>151</v>
      </c>
      <c r="E275" s="197" t="s">
        <v>19</v>
      </c>
      <c r="F275" s="198" t="s">
        <v>404</v>
      </c>
      <c r="G275" s="195"/>
      <c r="H275" s="199">
        <v>50</v>
      </c>
      <c r="I275" s="200"/>
      <c r="J275" s="195"/>
      <c r="K275" s="195"/>
      <c r="L275" s="201"/>
      <c r="M275" s="202"/>
      <c r="N275" s="203"/>
      <c r="O275" s="203"/>
      <c r="P275" s="203"/>
      <c r="Q275" s="203"/>
      <c r="R275" s="203"/>
      <c r="S275" s="203"/>
      <c r="T275" s="204"/>
      <c r="AT275" s="205" t="s">
        <v>151</v>
      </c>
      <c r="AU275" s="205" t="s">
        <v>154</v>
      </c>
      <c r="AV275" s="13" t="s">
        <v>82</v>
      </c>
      <c r="AW275" s="13" t="s">
        <v>33</v>
      </c>
      <c r="AX275" s="13" t="s">
        <v>72</v>
      </c>
      <c r="AY275" s="205" t="s">
        <v>140</v>
      </c>
    </row>
    <row r="276" spans="1:65" s="14" customFormat="1" ht="11.25">
      <c r="B276" s="206"/>
      <c r="C276" s="207"/>
      <c r="D276" s="196" t="s">
        <v>151</v>
      </c>
      <c r="E276" s="208" t="s">
        <v>19</v>
      </c>
      <c r="F276" s="209" t="s">
        <v>153</v>
      </c>
      <c r="G276" s="207"/>
      <c r="H276" s="210">
        <v>50</v>
      </c>
      <c r="I276" s="211"/>
      <c r="J276" s="207"/>
      <c r="K276" s="207"/>
      <c r="L276" s="212"/>
      <c r="M276" s="213"/>
      <c r="N276" s="214"/>
      <c r="O276" s="214"/>
      <c r="P276" s="214"/>
      <c r="Q276" s="214"/>
      <c r="R276" s="214"/>
      <c r="S276" s="214"/>
      <c r="T276" s="215"/>
      <c r="AT276" s="216" t="s">
        <v>151</v>
      </c>
      <c r="AU276" s="216" t="s">
        <v>154</v>
      </c>
      <c r="AV276" s="14" t="s">
        <v>154</v>
      </c>
      <c r="AW276" s="14" t="s">
        <v>33</v>
      </c>
      <c r="AX276" s="14" t="s">
        <v>80</v>
      </c>
      <c r="AY276" s="216" t="s">
        <v>140</v>
      </c>
    </row>
    <row r="277" spans="1:65" s="2" customFormat="1" ht="16.5" customHeight="1">
      <c r="A277" s="37"/>
      <c r="B277" s="38"/>
      <c r="C277" s="176" t="s">
        <v>405</v>
      </c>
      <c r="D277" s="176" t="s">
        <v>142</v>
      </c>
      <c r="E277" s="177" t="s">
        <v>406</v>
      </c>
      <c r="F277" s="178" t="s">
        <v>407</v>
      </c>
      <c r="G277" s="179" t="s">
        <v>296</v>
      </c>
      <c r="H277" s="180">
        <v>8</v>
      </c>
      <c r="I277" s="181"/>
      <c r="J277" s="182">
        <f>ROUND(I277*H277,2)</f>
        <v>0</v>
      </c>
      <c r="K277" s="178" t="s">
        <v>19</v>
      </c>
      <c r="L277" s="42"/>
      <c r="M277" s="183" t="s">
        <v>19</v>
      </c>
      <c r="N277" s="184" t="s">
        <v>43</v>
      </c>
      <c r="O277" s="67"/>
      <c r="P277" s="185">
        <f>O277*H277</f>
        <v>0</v>
      </c>
      <c r="Q277" s="185">
        <v>0</v>
      </c>
      <c r="R277" s="185">
        <f>Q277*H277</f>
        <v>0</v>
      </c>
      <c r="S277" s="185">
        <v>0</v>
      </c>
      <c r="T277" s="186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187" t="s">
        <v>147</v>
      </c>
      <c r="AT277" s="187" t="s">
        <v>142</v>
      </c>
      <c r="AU277" s="187" t="s">
        <v>154</v>
      </c>
      <c r="AY277" s="20" t="s">
        <v>140</v>
      </c>
      <c r="BE277" s="188">
        <f>IF(N277="základní",J277,0)</f>
        <v>0</v>
      </c>
      <c r="BF277" s="188">
        <f>IF(N277="snížená",J277,0)</f>
        <v>0</v>
      </c>
      <c r="BG277" s="188">
        <f>IF(N277="zákl. přenesená",J277,0)</f>
        <v>0</v>
      </c>
      <c r="BH277" s="188">
        <f>IF(N277="sníž. přenesená",J277,0)</f>
        <v>0</v>
      </c>
      <c r="BI277" s="188">
        <f>IF(N277="nulová",J277,0)</f>
        <v>0</v>
      </c>
      <c r="BJ277" s="20" t="s">
        <v>80</v>
      </c>
      <c r="BK277" s="188">
        <f>ROUND(I277*H277,2)</f>
        <v>0</v>
      </c>
      <c r="BL277" s="20" t="s">
        <v>147</v>
      </c>
      <c r="BM277" s="187" t="s">
        <v>408</v>
      </c>
    </row>
    <row r="278" spans="1:65" s="2" customFormat="1" ht="24.2" customHeight="1">
      <c r="A278" s="37"/>
      <c r="B278" s="38"/>
      <c r="C278" s="176" t="s">
        <v>409</v>
      </c>
      <c r="D278" s="176" t="s">
        <v>142</v>
      </c>
      <c r="E278" s="177" t="s">
        <v>410</v>
      </c>
      <c r="F278" s="178" t="s">
        <v>411</v>
      </c>
      <c r="G278" s="179" t="s">
        <v>412</v>
      </c>
      <c r="H278" s="180">
        <v>2</v>
      </c>
      <c r="I278" s="181"/>
      <c r="J278" s="182">
        <f>ROUND(I278*H278,2)</f>
        <v>0</v>
      </c>
      <c r="K278" s="178" t="s">
        <v>146</v>
      </c>
      <c r="L278" s="42"/>
      <c r="M278" s="183" t="s">
        <v>19</v>
      </c>
      <c r="N278" s="184" t="s">
        <v>43</v>
      </c>
      <c r="O278" s="67"/>
      <c r="P278" s="185">
        <f>O278*H278</f>
        <v>0</v>
      </c>
      <c r="Q278" s="185">
        <v>0.22381000000000001</v>
      </c>
      <c r="R278" s="185">
        <f>Q278*H278</f>
        <v>0.44762000000000002</v>
      </c>
      <c r="S278" s="185">
        <v>0.17299999999999999</v>
      </c>
      <c r="T278" s="186">
        <f>S278*H278</f>
        <v>0.34599999999999997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87" t="s">
        <v>147</v>
      </c>
      <c r="AT278" s="187" t="s">
        <v>142</v>
      </c>
      <c r="AU278" s="187" t="s">
        <v>154</v>
      </c>
      <c r="AY278" s="20" t="s">
        <v>140</v>
      </c>
      <c r="BE278" s="188">
        <f>IF(N278="základní",J278,0)</f>
        <v>0</v>
      </c>
      <c r="BF278" s="188">
        <f>IF(N278="snížená",J278,0)</f>
        <v>0</v>
      </c>
      <c r="BG278" s="188">
        <f>IF(N278="zákl. přenesená",J278,0)</f>
        <v>0</v>
      </c>
      <c r="BH278" s="188">
        <f>IF(N278="sníž. přenesená",J278,0)</f>
        <v>0</v>
      </c>
      <c r="BI278" s="188">
        <f>IF(N278="nulová",J278,0)</f>
        <v>0</v>
      </c>
      <c r="BJ278" s="20" t="s">
        <v>80</v>
      </c>
      <c r="BK278" s="188">
        <f>ROUND(I278*H278,2)</f>
        <v>0</v>
      </c>
      <c r="BL278" s="20" t="s">
        <v>147</v>
      </c>
      <c r="BM278" s="187" t="s">
        <v>413</v>
      </c>
    </row>
    <row r="279" spans="1:65" s="2" customFormat="1" ht="11.25">
      <c r="A279" s="37"/>
      <c r="B279" s="38"/>
      <c r="C279" s="39"/>
      <c r="D279" s="189" t="s">
        <v>149</v>
      </c>
      <c r="E279" s="39"/>
      <c r="F279" s="190" t="s">
        <v>414</v>
      </c>
      <c r="G279" s="39"/>
      <c r="H279" s="39"/>
      <c r="I279" s="191"/>
      <c r="J279" s="39"/>
      <c r="K279" s="39"/>
      <c r="L279" s="42"/>
      <c r="M279" s="192"/>
      <c r="N279" s="193"/>
      <c r="O279" s="67"/>
      <c r="P279" s="67"/>
      <c r="Q279" s="67"/>
      <c r="R279" s="67"/>
      <c r="S279" s="67"/>
      <c r="T279" s="68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20" t="s">
        <v>149</v>
      </c>
      <c r="AU279" s="20" t="s">
        <v>154</v>
      </c>
    </row>
    <row r="280" spans="1:65" s="2" customFormat="1" ht="37.9" customHeight="1">
      <c r="A280" s="37"/>
      <c r="B280" s="38"/>
      <c r="C280" s="176" t="s">
        <v>415</v>
      </c>
      <c r="D280" s="176" t="s">
        <v>142</v>
      </c>
      <c r="E280" s="177" t="s">
        <v>416</v>
      </c>
      <c r="F280" s="178" t="s">
        <v>417</v>
      </c>
      <c r="G280" s="179" t="s">
        <v>179</v>
      </c>
      <c r="H280" s="180">
        <v>34</v>
      </c>
      <c r="I280" s="181"/>
      <c r="J280" s="182">
        <f>ROUND(I280*H280,2)</f>
        <v>0</v>
      </c>
      <c r="K280" s="178" t="s">
        <v>146</v>
      </c>
      <c r="L280" s="42"/>
      <c r="M280" s="183" t="s">
        <v>19</v>
      </c>
      <c r="N280" s="184" t="s">
        <v>43</v>
      </c>
      <c r="O280" s="67"/>
      <c r="P280" s="185">
        <f>O280*H280</f>
        <v>0</v>
      </c>
      <c r="Q280" s="185">
        <v>2.81E-3</v>
      </c>
      <c r="R280" s="185">
        <f>Q280*H280</f>
        <v>9.554E-2</v>
      </c>
      <c r="S280" s="185">
        <v>0</v>
      </c>
      <c r="T280" s="186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187" t="s">
        <v>147</v>
      </c>
      <c r="AT280" s="187" t="s">
        <v>142</v>
      </c>
      <c r="AU280" s="187" t="s">
        <v>154</v>
      </c>
      <c r="AY280" s="20" t="s">
        <v>140</v>
      </c>
      <c r="BE280" s="188">
        <f>IF(N280="základní",J280,0)</f>
        <v>0</v>
      </c>
      <c r="BF280" s="188">
        <f>IF(N280="snížená",J280,0)</f>
        <v>0</v>
      </c>
      <c r="BG280" s="188">
        <f>IF(N280="zákl. přenesená",J280,0)</f>
        <v>0</v>
      </c>
      <c r="BH280" s="188">
        <f>IF(N280="sníž. přenesená",J280,0)</f>
        <v>0</v>
      </c>
      <c r="BI280" s="188">
        <f>IF(N280="nulová",J280,0)</f>
        <v>0</v>
      </c>
      <c r="BJ280" s="20" t="s">
        <v>80</v>
      </c>
      <c r="BK280" s="188">
        <f>ROUND(I280*H280,2)</f>
        <v>0</v>
      </c>
      <c r="BL280" s="20" t="s">
        <v>147</v>
      </c>
      <c r="BM280" s="187" t="s">
        <v>418</v>
      </c>
    </row>
    <row r="281" spans="1:65" s="2" customFormat="1" ht="11.25">
      <c r="A281" s="37"/>
      <c r="B281" s="38"/>
      <c r="C281" s="39"/>
      <c r="D281" s="189" t="s">
        <v>149</v>
      </c>
      <c r="E281" s="39"/>
      <c r="F281" s="190" t="s">
        <v>419</v>
      </c>
      <c r="G281" s="39"/>
      <c r="H281" s="39"/>
      <c r="I281" s="191"/>
      <c r="J281" s="39"/>
      <c r="K281" s="39"/>
      <c r="L281" s="42"/>
      <c r="M281" s="192"/>
      <c r="N281" s="193"/>
      <c r="O281" s="67"/>
      <c r="P281" s="67"/>
      <c r="Q281" s="67"/>
      <c r="R281" s="67"/>
      <c r="S281" s="67"/>
      <c r="T281" s="68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T281" s="20" t="s">
        <v>149</v>
      </c>
      <c r="AU281" s="20" t="s">
        <v>154</v>
      </c>
    </row>
    <row r="282" spans="1:65" s="13" customFormat="1" ht="11.25">
      <c r="B282" s="194"/>
      <c r="C282" s="195"/>
      <c r="D282" s="196" t="s">
        <v>151</v>
      </c>
      <c r="E282" s="197" t="s">
        <v>19</v>
      </c>
      <c r="F282" s="198" t="s">
        <v>420</v>
      </c>
      <c r="G282" s="195"/>
      <c r="H282" s="199">
        <v>34</v>
      </c>
      <c r="I282" s="200"/>
      <c r="J282" s="195"/>
      <c r="K282" s="195"/>
      <c r="L282" s="201"/>
      <c r="M282" s="202"/>
      <c r="N282" s="203"/>
      <c r="O282" s="203"/>
      <c r="P282" s="203"/>
      <c r="Q282" s="203"/>
      <c r="R282" s="203"/>
      <c r="S282" s="203"/>
      <c r="T282" s="204"/>
      <c r="AT282" s="205" t="s">
        <v>151</v>
      </c>
      <c r="AU282" s="205" t="s">
        <v>154</v>
      </c>
      <c r="AV282" s="13" t="s">
        <v>82</v>
      </c>
      <c r="AW282" s="13" t="s">
        <v>33</v>
      </c>
      <c r="AX282" s="13" t="s">
        <v>72</v>
      </c>
      <c r="AY282" s="205" t="s">
        <v>140</v>
      </c>
    </row>
    <row r="283" spans="1:65" s="14" customFormat="1" ht="11.25">
      <c r="B283" s="206"/>
      <c r="C283" s="207"/>
      <c r="D283" s="196" t="s">
        <v>151</v>
      </c>
      <c r="E283" s="208" t="s">
        <v>19</v>
      </c>
      <c r="F283" s="209" t="s">
        <v>153</v>
      </c>
      <c r="G283" s="207"/>
      <c r="H283" s="210">
        <v>34</v>
      </c>
      <c r="I283" s="211"/>
      <c r="J283" s="207"/>
      <c r="K283" s="207"/>
      <c r="L283" s="212"/>
      <c r="M283" s="213"/>
      <c r="N283" s="214"/>
      <c r="O283" s="214"/>
      <c r="P283" s="214"/>
      <c r="Q283" s="214"/>
      <c r="R283" s="214"/>
      <c r="S283" s="214"/>
      <c r="T283" s="215"/>
      <c r="AT283" s="216" t="s">
        <v>151</v>
      </c>
      <c r="AU283" s="216" t="s">
        <v>154</v>
      </c>
      <c r="AV283" s="14" t="s">
        <v>154</v>
      </c>
      <c r="AW283" s="14" t="s">
        <v>33</v>
      </c>
      <c r="AX283" s="14" t="s">
        <v>80</v>
      </c>
      <c r="AY283" s="216" t="s">
        <v>140</v>
      </c>
    </row>
    <row r="284" spans="1:65" s="12" customFormat="1" ht="20.85" customHeight="1">
      <c r="B284" s="160"/>
      <c r="C284" s="161"/>
      <c r="D284" s="162" t="s">
        <v>71</v>
      </c>
      <c r="E284" s="174" t="s">
        <v>421</v>
      </c>
      <c r="F284" s="174" t="s">
        <v>422</v>
      </c>
      <c r="G284" s="161"/>
      <c r="H284" s="161"/>
      <c r="I284" s="164"/>
      <c r="J284" s="175">
        <f>BK284</f>
        <v>0</v>
      </c>
      <c r="K284" s="161"/>
      <c r="L284" s="166"/>
      <c r="M284" s="167"/>
      <c r="N284" s="168"/>
      <c r="O284" s="168"/>
      <c r="P284" s="169">
        <f>SUM(P285:P336)</f>
        <v>0</v>
      </c>
      <c r="Q284" s="168"/>
      <c r="R284" s="169">
        <f>SUM(R285:R336)</f>
        <v>6.2095499999999998E-2</v>
      </c>
      <c r="S284" s="168"/>
      <c r="T284" s="170">
        <f>SUM(T285:T336)</f>
        <v>3.9502769999999998</v>
      </c>
      <c r="AR284" s="171" t="s">
        <v>80</v>
      </c>
      <c r="AT284" s="172" t="s">
        <v>71</v>
      </c>
      <c r="AU284" s="172" t="s">
        <v>82</v>
      </c>
      <c r="AY284" s="171" t="s">
        <v>140</v>
      </c>
      <c r="BK284" s="173">
        <f>SUM(BK285:BK336)</f>
        <v>0</v>
      </c>
    </row>
    <row r="285" spans="1:65" s="2" customFormat="1" ht="24.2" customHeight="1">
      <c r="A285" s="37"/>
      <c r="B285" s="38"/>
      <c r="C285" s="176" t="s">
        <v>423</v>
      </c>
      <c r="D285" s="176" t="s">
        <v>142</v>
      </c>
      <c r="E285" s="177" t="s">
        <v>424</v>
      </c>
      <c r="F285" s="178" t="s">
        <v>425</v>
      </c>
      <c r="G285" s="179" t="s">
        <v>145</v>
      </c>
      <c r="H285" s="180">
        <v>0.61699999999999999</v>
      </c>
      <c r="I285" s="181"/>
      <c r="J285" s="182">
        <f>ROUND(I285*H285,2)</f>
        <v>0</v>
      </c>
      <c r="K285" s="178" t="s">
        <v>146</v>
      </c>
      <c r="L285" s="42"/>
      <c r="M285" s="183" t="s">
        <v>19</v>
      </c>
      <c r="N285" s="184" t="s">
        <v>43</v>
      </c>
      <c r="O285" s="67"/>
      <c r="P285" s="185">
        <f>O285*H285</f>
        <v>0</v>
      </c>
      <c r="Q285" s="185">
        <v>0</v>
      </c>
      <c r="R285" s="185">
        <f>Q285*H285</f>
        <v>0</v>
      </c>
      <c r="S285" s="185">
        <v>2.1</v>
      </c>
      <c r="T285" s="186">
        <f>S285*H285</f>
        <v>1.2957000000000001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187" t="s">
        <v>147</v>
      </c>
      <c r="AT285" s="187" t="s">
        <v>142</v>
      </c>
      <c r="AU285" s="187" t="s">
        <v>154</v>
      </c>
      <c r="AY285" s="20" t="s">
        <v>140</v>
      </c>
      <c r="BE285" s="188">
        <f>IF(N285="základní",J285,0)</f>
        <v>0</v>
      </c>
      <c r="BF285" s="188">
        <f>IF(N285="snížená",J285,0)</f>
        <v>0</v>
      </c>
      <c r="BG285" s="188">
        <f>IF(N285="zákl. přenesená",J285,0)</f>
        <v>0</v>
      </c>
      <c r="BH285" s="188">
        <f>IF(N285="sníž. přenesená",J285,0)</f>
        <v>0</v>
      </c>
      <c r="BI285" s="188">
        <f>IF(N285="nulová",J285,0)</f>
        <v>0</v>
      </c>
      <c r="BJ285" s="20" t="s">
        <v>80</v>
      </c>
      <c r="BK285" s="188">
        <f>ROUND(I285*H285,2)</f>
        <v>0</v>
      </c>
      <c r="BL285" s="20" t="s">
        <v>147</v>
      </c>
      <c r="BM285" s="187" t="s">
        <v>426</v>
      </c>
    </row>
    <row r="286" spans="1:65" s="2" customFormat="1" ht="11.25">
      <c r="A286" s="37"/>
      <c r="B286" s="38"/>
      <c r="C286" s="39"/>
      <c r="D286" s="189" t="s">
        <v>149</v>
      </c>
      <c r="E286" s="39"/>
      <c r="F286" s="190" t="s">
        <v>427</v>
      </c>
      <c r="G286" s="39"/>
      <c r="H286" s="39"/>
      <c r="I286" s="191"/>
      <c r="J286" s="39"/>
      <c r="K286" s="39"/>
      <c r="L286" s="42"/>
      <c r="M286" s="192"/>
      <c r="N286" s="193"/>
      <c r="O286" s="67"/>
      <c r="P286" s="67"/>
      <c r="Q286" s="67"/>
      <c r="R286" s="67"/>
      <c r="S286" s="67"/>
      <c r="T286" s="68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T286" s="20" t="s">
        <v>149</v>
      </c>
      <c r="AU286" s="20" t="s">
        <v>154</v>
      </c>
    </row>
    <row r="287" spans="1:65" s="13" customFormat="1" ht="11.25">
      <c r="B287" s="194"/>
      <c r="C287" s="195"/>
      <c r="D287" s="196" t="s">
        <v>151</v>
      </c>
      <c r="E287" s="197" t="s">
        <v>19</v>
      </c>
      <c r="F287" s="198" t="s">
        <v>428</v>
      </c>
      <c r="G287" s="195"/>
      <c r="H287" s="199">
        <v>0.61699999999999999</v>
      </c>
      <c r="I287" s="200"/>
      <c r="J287" s="195"/>
      <c r="K287" s="195"/>
      <c r="L287" s="201"/>
      <c r="M287" s="202"/>
      <c r="N287" s="203"/>
      <c r="O287" s="203"/>
      <c r="P287" s="203"/>
      <c r="Q287" s="203"/>
      <c r="R287" s="203"/>
      <c r="S287" s="203"/>
      <c r="T287" s="204"/>
      <c r="AT287" s="205" t="s">
        <v>151</v>
      </c>
      <c r="AU287" s="205" t="s">
        <v>154</v>
      </c>
      <c r="AV287" s="13" t="s">
        <v>82</v>
      </c>
      <c r="AW287" s="13" t="s">
        <v>33</v>
      </c>
      <c r="AX287" s="13" t="s">
        <v>72</v>
      </c>
      <c r="AY287" s="205" t="s">
        <v>140</v>
      </c>
    </row>
    <row r="288" spans="1:65" s="14" customFormat="1" ht="11.25">
      <c r="B288" s="206"/>
      <c r="C288" s="207"/>
      <c r="D288" s="196" t="s">
        <v>151</v>
      </c>
      <c r="E288" s="208" t="s">
        <v>19</v>
      </c>
      <c r="F288" s="209" t="s">
        <v>153</v>
      </c>
      <c r="G288" s="207"/>
      <c r="H288" s="210">
        <v>0.61699999999999999</v>
      </c>
      <c r="I288" s="211"/>
      <c r="J288" s="207"/>
      <c r="K288" s="207"/>
      <c r="L288" s="212"/>
      <c r="M288" s="213"/>
      <c r="N288" s="214"/>
      <c r="O288" s="214"/>
      <c r="P288" s="214"/>
      <c r="Q288" s="214"/>
      <c r="R288" s="214"/>
      <c r="S288" s="214"/>
      <c r="T288" s="215"/>
      <c r="AT288" s="216" t="s">
        <v>151</v>
      </c>
      <c r="AU288" s="216" t="s">
        <v>154</v>
      </c>
      <c r="AV288" s="14" t="s">
        <v>154</v>
      </c>
      <c r="AW288" s="14" t="s">
        <v>33</v>
      </c>
      <c r="AX288" s="14" t="s">
        <v>80</v>
      </c>
      <c r="AY288" s="216" t="s">
        <v>140</v>
      </c>
    </row>
    <row r="289" spans="1:65" s="2" customFormat="1" ht="24.2" customHeight="1">
      <c r="A289" s="37"/>
      <c r="B289" s="38"/>
      <c r="C289" s="176" t="s">
        <v>429</v>
      </c>
      <c r="D289" s="176" t="s">
        <v>142</v>
      </c>
      <c r="E289" s="177" t="s">
        <v>430</v>
      </c>
      <c r="F289" s="178" t="s">
        <v>431</v>
      </c>
      <c r="G289" s="179" t="s">
        <v>186</v>
      </c>
      <c r="H289" s="180">
        <v>5.33</v>
      </c>
      <c r="I289" s="181"/>
      <c r="J289" s="182">
        <f>ROUND(I289*H289,2)</f>
        <v>0</v>
      </c>
      <c r="K289" s="178" t="s">
        <v>146</v>
      </c>
      <c r="L289" s="42"/>
      <c r="M289" s="183" t="s">
        <v>19</v>
      </c>
      <c r="N289" s="184" t="s">
        <v>43</v>
      </c>
      <c r="O289" s="67"/>
      <c r="P289" s="185">
        <f>O289*H289</f>
        <v>0</v>
      </c>
      <c r="Q289" s="185">
        <v>0</v>
      </c>
      <c r="R289" s="185">
        <f>Q289*H289</f>
        <v>0</v>
      </c>
      <c r="S289" s="185">
        <v>6.3E-2</v>
      </c>
      <c r="T289" s="186">
        <f>S289*H289</f>
        <v>0.33579000000000003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187" t="s">
        <v>147</v>
      </c>
      <c r="AT289" s="187" t="s">
        <v>142</v>
      </c>
      <c r="AU289" s="187" t="s">
        <v>154</v>
      </c>
      <c r="AY289" s="20" t="s">
        <v>140</v>
      </c>
      <c r="BE289" s="188">
        <f>IF(N289="základní",J289,0)</f>
        <v>0</v>
      </c>
      <c r="BF289" s="188">
        <f>IF(N289="snížená",J289,0)</f>
        <v>0</v>
      </c>
      <c r="BG289" s="188">
        <f>IF(N289="zákl. přenesená",J289,0)</f>
        <v>0</v>
      </c>
      <c r="BH289" s="188">
        <f>IF(N289="sníž. přenesená",J289,0)</f>
        <v>0</v>
      </c>
      <c r="BI289" s="188">
        <f>IF(N289="nulová",J289,0)</f>
        <v>0</v>
      </c>
      <c r="BJ289" s="20" t="s">
        <v>80</v>
      </c>
      <c r="BK289" s="188">
        <f>ROUND(I289*H289,2)</f>
        <v>0</v>
      </c>
      <c r="BL289" s="20" t="s">
        <v>147</v>
      </c>
      <c r="BM289" s="187" t="s">
        <v>432</v>
      </c>
    </row>
    <row r="290" spans="1:65" s="2" customFormat="1" ht="11.25">
      <c r="A290" s="37"/>
      <c r="B290" s="38"/>
      <c r="C290" s="39"/>
      <c r="D290" s="189" t="s">
        <v>149</v>
      </c>
      <c r="E290" s="39"/>
      <c r="F290" s="190" t="s">
        <v>433</v>
      </c>
      <c r="G290" s="39"/>
      <c r="H290" s="39"/>
      <c r="I290" s="191"/>
      <c r="J290" s="39"/>
      <c r="K290" s="39"/>
      <c r="L290" s="42"/>
      <c r="M290" s="192"/>
      <c r="N290" s="193"/>
      <c r="O290" s="67"/>
      <c r="P290" s="67"/>
      <c r="Q290" s="67"/>
      <c r="R290" s="67"/>
      <c r="S290" s="67"/>
      <c r="T290" s="68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T290" s="20" t="s">
        <v>149</v>
      </c>
      <c r="AU290" s="20" t="s">
        <v>154</v>
      </c>
    </row>
    <row r="291" spans="1:65" s="13" customFormat="1" ht="11.25">
      <c r="B291" s="194"/>
      <c r="C291" s="195"/>
      <c r="D291" s="196" t="s">
        <v>151</v>
      </c>
      <c r="E291" s="197" t="s">
        <v>19</v>
      </c>
      <c r="F291" s="198" t="s">
        <v>434</v>
      </c>
      <c r="G291" s="195"/>
      <c r="H291" s="199">
        <v>2.2549999999999999</v>
      </c>
      <c r="I291" s="200"/>
      <c r="J291" s="195"/>
      <c r="K291" s="195"/>
      <c r="L291" s="201"/>
      <c r="M291" s="202"/>
      <c r="N291" s="203"/>
      <c r="O291" s="203"/>
      <c r="P291" s="203"/>
      <c r="Q291" s="203"/>
      <c r="R291" s="203"/>
      <c r="S291" s="203"/>
      <c r="T291" s="204"/>
      <c r="AT291" s="205" t="s">
        <v>151</v>
      </c>
      <c r="AU291" s="205" t="s">
        <v>154</v>
      </c>
      <c r="AV291" s="13" t="s">
        <v>82</v>
      </c>
      <c r="AW291" s="13" t="s">
        <v>33</v>
      </c>
      <c r="AX291" s="13" t="s">
        <v>72</v>
      </c>
      <c r="AY291" s="205" t="s">
        <v>140</v>
      </c>
    </row>
    <row r="292" spans="1:65" s="13" customFormat="1" ht="11.25">
      <c r="B292" s="194"/>
      <c r="C292" s="195"/>
      <c r="D292" s="196" t="s">
        <v>151</v>
      </c>
      <c r="E292" s="197" t="s">
        <v>19</v>
      </c>
      <c r="F292" s="198" t="s">
        <v>435</v>
      </c>
      <c r="G292" s="195"/>
      <c r="H292" s="199">
        <v>3.0750000000000002</v>
      </c>
      <c r="I292" s="200"/>
      <c r="J292" s="195"/>
      <c r="K292" s="195"/>
      <c r="L292" s="201"/>
      <c r="M292" s="202"/>
      <c r="N292" s="203"/>
      <c r="O292" s="203"/>
      <c r="P292" s="203"/>
      <c r="Q292" s="203"/>
      <c r="R292" s="203"/>
      <c r="S292" s="203"/>
      <c r="T292" s="204"/>
      <c r="AT292" s="205" t="s">
        <v>151</v>
      </c>
      <c r="AU292" s="205" t="s">
        <v>154</v>
      </c>
      <c r="AV292" s="13" t="s">
        <v>82</v>
      </c>
      <c r="AW292" s="13" t="s">
        <v>33</v>
      </c>
      <c r="AX292" s="13" t="s">
        <v>72</v>
      </c>
      <c r="AY292" s="205" t="s">
        <v>140</v>
      </c>
    </row>
    <row r="293" spans="1:65" s="14" customFormat="1" ht="11.25">
      <c r="B293" s="206"/>
      <c r="C293" s="207"/>
      <c r="D293" s="196" t="s">
        <v>151</v>
      </c>
      <c r="E293" s="208" t="s">
        <v>19</v>
      </c>
      <c r="F293" s="209" t="s">
        <v>153</v>
      </c>
      <c r="G293" s="207"/>
      <c r="H293" s="210">
        <v>5.33</v>
      </c>
      <c r="I293" s="211"/>
      <c r="J293" s="207"/>
      <c r="K293" s="207"/>
      <c r="L293" s="212"/>
      <c r="M293" s="213"/>
      <c r="N293" s="214"/>
      <c r="O293" s="214"/>
      <c r="P293" s="214"/>
      <c r="Q293" s="214"/>
      <c r="R293" s="214"/>
      <c r="S293" s="214"/>
      <c r="T293" s="215"/>
      <c r="AT293" s="216" t="s">
        <v>151</v>
      </c>
      <c r="AU293" s="216" t="s">
        <v>154</v>
      </c>
      <c r="AV293" s="14" t="s">
        <v>154</v>
      </c>
      <c r="AW293" s="14" t="s">
        <v>33</v>
      </c>
      <c r="AX293" s="14" t="s">
        <v>80</v>
      </c>
      <c r="AY293" s="216" t="s">
        <v>140</v>
      </c>
    </row>
    <row r="294" spans="1:65" s="2" customFormat="1" ht="24.2" customHeight="1">
      <c r="A294" s="37"/>
      <c r="B294" s="38"/>
      <c r="C294" s="176" t="s">
        <v>436</v>
      </c>
      <c r="D294" s="176" t="s">
        <v>142</v>
      </c>
      <c r="E294" s="177" t="s">
        <v>437</v>
      </c>
      <c r="F294" s="178" t="s">
        <v>438</v>
      </c>
      <c r="G294" s="179" t="s">
        <v>186</v>
      </c>
      <c r="H294" s="180">
        <v>7.2450000000000001</v>
      </c>
      <c r="I294" s="181"/>
      <c r="J294" s="182">
        <f>ROUND(I294*H294,2)</f>
        <v>0</v>
      </c>
      <c r="K294" s="178" t="s">
        <v>146</v>
      </c>
      <c r="L294" s="42"/>
      <c r="M294" s="183" t="s">
        <v>19</v>
      </c>
      <c r="N294" s="184" t="s">
        <v>43</v>
      </c>
      <c r="O294" s="67"/>
      <c r="P294" s="185">
        <f>O294*H294</f>
        <v>0</v>
      </c>
      <c r="Q294" s="185">
        <v>0</v>
      </c>
      <c r="R294" s="185">
        <f>Q294*H294</f>
        <v>0</v>
      </c>
      <c r="S294" s="185">
        <v>5.8999999999999997E-2</v>
      </c>
      <c r="T294" s="186">
        <f>S294*H294</f>
        <v>0.42745499999999997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187" t="s">
        <v>147</v>
      </c>
      <c r="AT294" s="187" t="s">
        <v>142</v>
      </c>
      <c r="AU294" s="187" t="s">
        <v>154</v>
      </c>
      <c r="AY294" s="20" t="s">
        <v>140</v>
      </c>
      <c r="BE294" s="188">
        <f>IF(N294="základní",J294,0)</f>
        <v>0</v>
      </c>
      <c r="BF294" s="188">
        <f>IF(N294="snížená",J294,0)</f>
        <v>0</v>
      </c>
      <c r="BG294" s="188">
        <f>IF(N294="zákl. přenesená",J294,0)</f>
        <v>0</v>
      </c>
      <c r="BH294" s="188">
        <f>IF(N294="sníž. přenesená",J294,0)</f>
        <v>0</v>
      </c>
      <c r="BI294" s="188">
        <f>IF(N294="nulová",J294,0)</f>
        <v>0</v>
      </c>
      <c r="BJ294" s="20" t="s">
        <v>80</v>
      </c>
      <c r="BK294" s="188">
        <f>ROUND(I294*H294,2)</f>
        <v>0</v>
      </c>
      <c r="BL294" s="20" t="s">
        <v>147</v>
      </c>
      <c r="BM294" s="187" t="s">
        <v>439</v>
      </c>
    </row>
    <row r="295" spans="1:65" s="2" customFormat="1" ht="11.25">
      <c r="A295" s="37"/>
      <c r="B295" s="38"/>
      <c r="C295" s="39"/>
      <c r="D295" s="189" t="s">
        <v>149</v>
      </c>
      <c r="E295" s="39"/>
      <c r="F295" s="190" t="s">
        <v>440</v>
      </c>
      <c r="G295" s="39"/>
      <c r="H295" s="39"/>
      <c r="I295" s="191"/>
      <c r="J295" s="39"/>
      <c r="K295" s="39"/>
      <c r="L295" s="42"/>
      <c r="M295" s="192"/>
      <c r="N295" s="193"/>
      <c r="O295" s="67"/>
      <c r="P295" s="67"/>
      <c r="Q295" s="67"/>
      <c r="R295" s="67"/>
      <c r="S295" s="67"/>
      <c r="T295" s="68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T295" s="20" t="s">
        <v>149</v>
      </c>
      <c r="AU295" s="20" t="s">
        <v>154</v>
      </c>
    </row>
    <row r="296" spans="1:65" s="13" customFormat="1" ht="11.25">
      <c r="B296" s="194"/>
      <c r="C296" s="195"/>
      <c r="D296" s="196" t="s">
        <v>151</v>
      </c>
      <c r="E296" s="197" t="s">
        <v>19</v>
      </c>
      <c r="F296" s="198" t="s">
        <v>441</v>
      </c>
      <c r="G296" s="195"/>
      <c r="H296" s="199">
        <v>3.9750000000000001</v>
      </c>
      <c r="I296" s="200"/>
      <c r="J296" s="195"/>
      <c r="K296" s="195"/>
      <c r="L296" s="201"/>
      <c r="M296" s="202"/>
      <c r="N296" s="203"/>
      <c r="O296" s="203"/>
      <c r="P296" s="203"/>
      <c r="Q296" s="203"/>
      <c r="R296" s="203"/>
      <c r="S296" s="203"/>
      <c r="T296" s="204"/>
      <c r="AT296" s="205" t="s">
        <v>151</v>
      </c>
      <c r="AU296" s="205" t="s">
        <v>154</v>
      </c>
      <c r="AV296" s="13" t="s">
        <v>82</v>
      </c>
      <c r="AW296" s="13" t="s">
        <v>33</v>
      </c>
      <c r="AX296" s="13" t="s">
        <v>72</v>
      </c>
      <c r="AY296" s="205" t="s">
        <v>140</v>
      </c>
    </row>
    <row r="297" spans="1:65" s="13" customFormat="1" ht="11.25">
      <c r="B297" s="194"/>
      <c r="C297" s="195"/>
      <c r="D297" s="196" t="s">
        <v>151</v>
      </c>
      <c r="E297" s="197" t="s">
        <v>19</v>
      </c>
      <c r="F297" s="198" t="s">
        <v>442</v>
      </c>
      <c r="G297" s="195"/>
      <c r="H297" s="199">
        <v>3.27</v>
      </c>
      <c r="I297" s="200"/>
      <c r="J297" s="195"/>
      <c r="K297" s="195"/>
      <c r="L297" s="201"/>
      <c r="M297" s="202"/>
      <c r="N297" s="203"/>
      <c r="O297" s="203"/>
      <c r="P297" s="203"/>
      <c r="Q297" s="203"/>
      <c r="R297" s="203"/>
      <c r="S297" s="203"/>
      <c r="T297" s="204"/>
      <c r="AT297" s="205" t="s">
        <v>151</v>
      </c>
      <c r="AU297" s="205" t="s">
        <v>154</v>
      </c>
      <c r="AV297" s="13" t="s">
        <v>82</v>
      </c>
      <c r="AW297" s="13" t="s">
        <v>33</v>
      </c>
      <c r="AX297" s="13" t="s">
        <v>72</v>
      </c>
      <c r="AY297" s="205" t="s">
        <v>140</v>
      </c>
    </row>
    <row r="298" spans="1:65" s="14" customFormat="1" ht="11.25">
      <c r="B298" s="206"/>
      <c r="C298" s="207"/>
      <c r="D298" s="196" t="s">
        <v>151</v>
      </c>
      <c r="E298" s="208" t="s">
        <v>19</v>
      </c>
      <c r="F298" s="209" t="s">
        <v>153</v>
      </c>
      <c r="G298" s="207"/>
      <c r="H298" s="210">
        <v>7.2450000000000001</v>
      </c>
      <c r="I298" s="211"/>
      <c r="J298" s="207"/>
      <c r="K298" s="207"/>
      <c r="L298" s="212"/>
      <c r="M298" s="213"/>
      <c r="N298" s="214"/>
      <c r="O298" s="214"/>
      <c r="P298" s="214"/>
      <c r="Q298" s="214"/>
      <c r="R298" s="214"/>
      <c r="S298" s="214"/>
      <c r="T298" s="215"/>
      <c r="AT298" s="216" t="s">
        <v>151</v>
      </c>
      <c r="AU298" s="216" t="s">
        <v>154</v>
      </c>
      <c r="AV298" s="14" t="s">
        <v>154</v>
      </c>
      <c r="AW298" s="14" t="s">
        <v>33</v>
      </c>
      <c r="AX298" s="14" t="s">
        <v>80</v>
      </c>
      <c r="AY298" s="216" t="s">
        <v>140</v>
      </c>
    </row>
    <row r="299" spans="1:65" s="2" customFormat="1" ht="24.2" customHeight="1">
      <c r="A299" s="37"/>
      <c r="B299" s="38"/>
      <c r="C299" s="176" t="s">
        <v>443</v>
      </c>
      <c r="D299" s="176" t="s">
        <v>142</v>
      </c>
      <c r="E299" s="177" t="s">
        <v>444</v>
      </c>
      <c r="F299" s="178" t="s">
        <v>445</v>
      </c>
      <c r="G299" s="179" t="s">
        <v>179</v>
      </c>
      <c r="H299" s="180">
        <v>1.95</v>
      </c>
      <c r="I299" s="181"/>
      <c r="J299" s="182">
        <f>ROUND(I299*H299,2)</f>
        <v>0</v>
      </c>
      <c r="K299" s="178" t="s">
        <v>146</v>
      </c>
      <c r="L299" s="42"/>
      <c r="M299" s="183" t="s">
        <v>19</v>
      </c>
      <c r="N299" s="184" t="s">
        <v>43</v>
      </c>
      <c r="O299" s="67"/>
      <c r="P299" s="185">
        <f>O299*H299</f>
        <v>0</v>
      </c>
      <c r="Q299" s="185">
        <v>2.81E-3</v>
      </c>
      <c r="R299" s="185">
        <f>Q299*H299</f>
        <v>5.4795E-3</v>
      </c>
      <c r="S299" s="185">
        <v>6.9000000000000006E-2</v>
      </c>
      <c r="T299" s="186">
        <f>S299*H299</f>
        <v>0.13455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187" t="s">
        <v>147</v>
      </c>
      <c r="AT299" s="187" t="s">
        <v>142</v>
      </c>
      <c r="AU299" s="187" t="s">
        <v>154</v>
      </c>
      <c r="AY299" s="20" t="s">
        <v>140</v>
      </c>
      <c r="BE299" s="188">
        <f>IF(N299="základní",J299,0)</f>
        <v>0</v>
      </c>
      <c r="BF299" s="188">
        <f>IF(N299="snížená",J299,0)</f>
        <v>0</v>
      </c>
      <c r="BG299" s="188">
        <f>IF(N299="zákl. přenesená",J299,0)</f>
        <v>0</v>
      </c>
      <c r="BH299" s="188">
        <f>IF(N299="sníž. přenesená",J299,0)</f>
        <v>0</v>
      </c>
      <c r="BI299" s="188">
        <f>IF(N299="nulová",J299,0)</f>
        <v>0</v>
      </c>
      <c r="BJ299" s="20" t="s">
        <v>80</v>
      </c>
      <c r="BK299" s="188">
        <f>ROUND(I299*H299,2)</f>
        <v>0</v>
      </c>
      <c r="BL299" s="20" t="s">
        <v>147</v>
      </c>
      <c r="BM299" s="187" t="s">
        <v>446</v>
      </c>
    </row>
    <row r="300" spans="1:65" s="2" customFormat="1" ht="11.25">
      <c r="A300" s="37"/>
      <c r="B300" s="38"/>
      <c r="C300" s="39"/>
      <c r="D300" s="189" t="s">
        <v>149</v>
      </c>
      <c r="E300" s="39"/>
      <c r="F300" s="190" t="s">
        <v>447</v>
      </c>
      <c r="G300" s="39"/>
      <c r="H300" s="39"/>
      <c r="I300" s="191"/>
      <c r="J300" s="39"/>
      <c r="K300" s="39"/>
      <c r="L300" s="42"/>
      <c r="M300" s="192"/>
      <c r="N300" s="193"/>
      <c r="O300" s="67"/>
      <c r="P300" s="67"/>
      <c r="Q300" s="67"/>
      <c r="R300" s="67"/>
      <c r="S300" s="67"/>
      <c r="T300" s="68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T300" s="20" t="s">
        <v>149</v>
      </c>
      <c r="AU300" s="20" t="s">
        <v>154</v>
      </c>
    </row>
    <row r="301" spans="1:65" s="15" customFormat="1" ht="11.25">
      <c r="B301" s="217"/>
      <c r="C301" s="218"/>
      <c r="D301" s="196" t="s">
        <v>151</v>
      </c>
      <c r="E301" s="219" t="s">
        <v>19</v>
      </c>
      <c r="F301" s="220" t="s">
        <v>448</v>
      </c>
      <c r="G301" s="218"/>
      <c r="H301" s="219" t="s">
        <v>19</v>
      </c>
      <c r="I301" s="221"/>
      <c r="J301" s="218"/>
      <c r="K301" s="218"/>
      <c r="L301" s="222"/>
      <c r="M301" s="223"/>
      <c r="N301" s="224"/>
      <c r="O301" s="224"/>
      <c r="P301" s="224"/>
      <c r="Q301" s="224"/>
      <c r="R301" s="224"/>
      <c r="S301" s="224"/>
      <c r="T301" s="225"/>
      <c r="AT301" s="226" t="s">
        <v>151</v>
      </c>
      <c r="AU301" s="226" t="s">
        <v>154</v>
      </c>
      <c r="AV301" s="15" t="s">
        <v>80</v>
      </c>
      <c r="AW301" s="15" t="s">
        <v>33</v>
      </c>
      <c r="AX301" s="15" t="s">
        <v>72</v>
      </c>
      <c r="AY301" s="226" t="s">
        <v>140</v>
      </c>
    </row>
    <row r="302" spans="1:65" s="13" customFormat="1" ht="11.25">
      <c r="B302" s="194"/>
      <c r="C302" s="195"/>
      <c r="D302" s="196" t="s">
        <v>151</v>
      </c>
      <c r="E302" s="197" t="s">
        <v>19</v>
      </c>
      <c r="F302" s="198" t="s">
        <v>449</v>
      </c>
      <c r="G302" s="195"/>
      <c r="H302" s="199">
        <v>1.95</v>
      </c>
      <c r="I302" s="200"/>
      <c r="J302" s="195"/>
      <c r="K302" s="195"/>
      <c r="L302" s="201"/>
      <c r="M302" s="202"/>
      <c r="N302" s="203"/>
      <c r="O302" s="203"/>
      <c r="P302" s="203"/>
      <c r="Q302" s="203"/>
      <c r="R302" s="203"/>
      <c r="S302" s="203"/>
      <c r="T302" s="204"/>
      <c r="AT302" s="205" t="s">
        <v>151</v>
      </c>
      <c r="AU302" s="205" t="s">
        <v>154</v>
      </c>
      <c r="AV302" s="13" t="s">
        <v>82</v>
      </c>
      <c r="AW302" s="13" t="s">
        <v>33</v>
      </c>
      <c r="AX302" s="13" t="s">
        <v>72</v>
      </c>
      <c r="AY302" s="205" t="s">
        <v>140</v>
      </c>
    </row>
    <row r="303" spans="1:65" s="14" customFormat="1" ht="11.25">
      <c r="B303" s="206"/>
      <c r="C303" s="207"/>
      <c r="D303" s="196" t="s">
        <v>151</v>
      </c>
      <c r="E303" s="208" t="s">
        <v>19</v>
      </c>
      <c r="F303" s="209" t="s">
        <v>153</v>
      </c>
      <c r="G303" s="207"/>
      <c r="H303" s="210">
        <v>1.95</v>
      </c>
      <c r="I303" s="211"/>
      <c r="J303" s="207"/>
      <c r="K303" s="207"/>
      <c r="L303" s="212"/>
      <c r="M303" s="213"/>
      <c r="N303" s="214"/>
      <c r="O303" s="214"/>
      <c r="P303" s="214"/>
      <c r="Q303" s="214"/>
      <c r="R303" s="214"/>
      <c r="S303" s="214"/>
      <c r="T303" s="215"/>
      <c r="AT303" s="216" t="s">
        <v>151</v>
      </c>
      <c r="AU303" s="216" t="s">
        <v>154</v>
      </c>
      <c r="AV303" s="14" t="s">
        <v>154</v>
      </c>
      <c r="AW303" s="14" t="s">
        <v>33</v>
      </c>
      <c r="AX303" s="14" t="s">
        <v>80</v>
      </c>
      <c r="AY303" s="216" t="s">
        <v>140</v>
      </c>
    </row>
    <row r="304" spans="1:65" s="2" customFormat="1" ht="16.5" customHeight="1">
      <c r="A304" s="37"/>
      <c r="B304" s="38"/>
      <c r="C304" s="176" t="s">
        <v>450</v>
      </c>
      <c r="D304" s="176" t="s">
        <v>142</v>
      </c>
      <c r="E304" s="177" t="s">
        <v>451</v>
      </c>
      <c r="F304" s="178" t="s">
        <v>452</v>
      </c>
      <c r="G304" s="179" t="s">
        <v>179</v>
      </c>
      <c r="H304" s="180">
        <v>5.2</v>
      </c>
      <c r="I304" s="181"/>
      <c r="J304" s="182">
        <f>ROUND(I304*H304,2)</f>
        <v>0</v>
      </c>
      <c r="K304" s="178" t="s">
        <v>146</v>
      </c>
      <c r="L304" s="42"/>
      <c r="M304" s="183" t="s">
        <v>19</v>
      </c>
      <c r="N304" s="184" t="s">
        <v>43</v>
      </c>
      <c r="O304" s="67"/>
      <c r="P304" s="185">
        <f>O304*H304</f>
        <v>0</v>
      </c>
      <c r="Q304" s="185">
        <v>8.0000000000000007E-5</v>
      </c>
      <c r="R304" s="185">
        <f>Q304*H304</f>
        <v>4.1600000000000003E-4</v>
      </c>
      <c r="S304" s="185">
        <v>0</v>
      </c>
      <c r="T304" s="186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187" t="s">
        <v>147</v>
      </c>
      <c r="AT304" s="187" t="s">
        <v>142</v>
      </c>
      <c r="AU304" s="187" t="s">
        <v>154</v>
      </c>
      <c r="AY304" s="20" t="s">
        <v>140</v>
      </c>
      <c r="BE304" s="188">
        <f>IF(N304="základní",J304,0)</f>
        <v>0</v>
      </c>
      <c r="BF304" s="188">
        <f>IF(N304="snížená",J304,0)</f>
        <v>0</v>
      </c>
      <c r="BG304" s="188">
        <f>IF(N304="zákl. přenesená",J304,0)</f>
        <v>0</v>
      </c>
      <c r="BH304" s="188">
        <f>IF(N304="sníž. přenesená",J304,0)</f>
        <v>0</v>
      </c>
      <c r="BI304" s="188">
        <f>IF(N304="nulová",J304,0)</f>
        <v>0</v>
      </c>
      <c r="BJ304" s="20" t="s">
        <v>80</v>
      </c>
      <c r="BK304" s="188">
        <f>ROUND(I304*H304,2)</f>
        <v>0</v>
      </c>
      <c r="BL304" s="20" t="s">
        <v>147</v>
      </c>
      <c r="BM304" s="187" t="s">
        <v>453</v>
      </c>
    </row>
    <row r="305" spans="1:65" s="2" customFormat="1" ht="11.25">
      <c r="A305" s="37"/>
      <c r="B305" s="38"/>
      <c r="C305" s="39"/>
      <c r="D305" s="189" t="s">
        <v>149</v>
      </c>
      <c r="E305" s="39"/>
      <c r="F305" s="190" t="s">
        <v>454</v>
      </c>
      <c r="G305" s="39"/>
      <c r="H305" s="39"/>
      <c r="I305" s="191"/>
      <c r="J305" s="39"/>
      <c r="K305" s="39"/>
      <c r="L305" s="42"/>
      <c r="M305" s="192"/>
      <c r="N305" s="193"/>
      <c r="O305" s="67"/>
      <c r="P305" s="67"/>
      <c r="Q305" s="67"/>
      <c r="R305" s="67"/>
      <c r="S305" s="67"/>
      <c r="T305" s="68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T305" s="20" t="s">
        <v>149</v>
      </c>
      <c r="AU305" s="20" t="s">
        <v>154</v>
      </c>
    </row>
    <row r="306" spans="1:65" s="13" customFormat="1" ht="11.25">
      <c r="B306" s="194"/>
      <c r="C306" s="195"/>
      <c r="D306" s="196" t="s">
        <v>151</v>
      </c>
      <c r="E306" s="197" t="s">
        <v>19</v>
      </c>
      <c r="F306" s="198" t="s">
        <v>455</v>
      </c>
      <c r="G306" s="195"/>
      <c r="H306" s="199">
        <v>5.2</v>
      </c>
      <c r="I306" s="200"/>
      <c r="J306" s="195"/>
      <c r="K306" s="195"/>
      <c r="L306" s="201"/>
      <c r="M306" s="202"/>
      <c r="N306" s="203"/>
      <c r="O306" s="203"/>
      <c r="P306" s="203"/>
      <c r="Q306" s="203"/>
      <c r="R306" s="203"/>
      <c r="S306" s="203"/>
      <c r="T306" s="204"/>
      <c r="AT306" s="205" t="s">
        <v>151</v>
      </c>
      <c r="AU306" s="205" t="s">
        <v>154</v>
      </c>
      <c r="AV306" s="13" t="s">
        <v>82</v>
      </c>
      <c r="AW306" s="13" t="s">
        <v>33</v>
      </c>
      <c r="AX306" s="13" t="s">
        <v>72</v>
      </c>
      <c r="AY306" s="205" t="s">
        <v>140</v>
      </c>
    </row>
    <row r="307" spans="1:65" s="14" customFormat="1" ht="11.25">
      <c r="B307" s="206"/>
      <c r="C307" s="207"/>
      <c r="D307" s="196" t="s">
        <v>151</v>
      </c>
      <c r="E307" s="208" t="s">
        <v>19</v>
      </c>
      <c r="F307" s="209" t="s">
        <v>153</v>
      </c>
      <c r="G307" s="207"/>
      <c r="H307" s="210">
        <v>5.2</v>
      </c>
      <c r="I307" s="211"/>
      <c r="J307" s="207"/>
      <c r="K307" s="207"/>
      <c r="L307" s="212"/>
      <c r="M307" s="213"/>
      <c r="N307" s="214"/>
      <c r="O307" s="214"/>
      <c r="P307" s="214"/>
      <c r="Q307" s="214"/>
      <c r="R307" s="214"/>
      <c r="S307" s="214"/>
      <c r="T307" s="215"/>
      <c r="AT307" s="216" t="s">
        <v>151</v>
      </c>
      <c r="AU307" s="216" t="s">
        <v>154</v>
      </c>
      <c r="AV307" s="14" t="s">
        <v>154</v>
      </c>
      <c r="AW307" s="14" t="s">
        <v>33</v>
      </c>
      <c r="AX307" s="14" t="s">
        <v>80</v>
      </c>
      <c r="AY307" s="216" t="s">
        <v>140</v>
      </c>
    </row>
    <row r="308" spans="1:65" s="2" customFormat="1" ht="24.2" customHeight="1">
      <c r="A308" s="37"/>
      <c r="B308" s="38"/>
      <c r="C308" s="176" t="s">
        <v>456</v>
      </c>
      <c r="D308" s="176" t="s">
        <v>142</v>
      </c>
      <c r="E308" s="177" t="s">
        <v>457</v>
      </c>
      <c r="F308" s="178" t="s">
        <v>458</v>
      </c>
      <c r="G308" s="179" t="s">
        <v>179</v>
      </c>
      <c r="H308" s="180">
        <v>2.4</v>
      </c>
      <c r="I308" s="181"/>
      <c r="J308" s="182">
        <f>ROUND(I308*H308,2)</f>
        <v>0</v>
      </c>
      <c r="K308" s="178" t="s">
        <v>146</v>
      </c>
      <c r="L308" s="42"/>
      <c r="M308" s="183" t="s">
        <v>19</v>
      </c>
      <c r="N308" s="184" t="s">
        <v>43</v>
      </c>
      <c r="O308" s="67"/>
      <c r="P308" s="185">
        <f>O308*H308</f>
        <v>0</v>
      </c>
      <c r="Q308" s="185">
        <v>0</v>
      </c>
      <c r="R308" s="185">
        <f>Q308*H308</f>
        <v>0</v>
      </c>
      <c r="S308" s="185">
        <v>0.16500000000000001</v>
      </c>
      <c r="T308" s="186">
        <f>S308*H308</f>
        <v>0.39600000000000002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187" t="s">
        <v>147</v>
      </c>
      <c r="AT308" s="187" t="s">
        <v>142</v>
      </c>
      <c r="AU308" s="187" t="s">
        <v>154</v>
      </c>
      <c r="AY308" s="20" t="s">
        <v>140</v>
      </c>
      <c r="BE308" s="188">
        <f>IF(N308="základní",J308,0)</f>
        <v>0</v>
      </c>
      <c r="BF308" s="188">
        <f>IF(N308="snížená",J308,0)</f>
        <v>0</v>
      </c>
      <c r="BG308" s="188">
        <f>IF(N308="zákl. přenesená",J308,0)</f>
        <v>0</v>
      </c>
      <c r="BH308" s="188">
        <f>IF(N308="sníž. přenesená",J308,0)</f>
        <v>0</v>
      </c>
      <c r="BI308" s="188">
        <f>IF(N308="nulová",J308,0)</f>
        <v>0</v>
      </c>
      <c r="BJ308" s="20" t="s">
        <v>80</v>
      </c>
      <c r="BK308" s="188">
        <f>ROUND(I308*H308,2)</f>
        <v>0</v>
      </c>
      <c r="BL308" s="20" t="s">
        <v>147</v>
      </c>
      <c r="BM308" s="187" t="s">
        <v>459</v>
      </c>
    </row>
    <row r="309" spans="1:65" s="2" customFormat="1" ht="11.25">
      <c r="A309" s="37"/>
      <c r="B309" s="38"/>
      <c r="C309" s="39"/>
      <c r="D309" s="189" t="s">
        <v>149</v>
      </c>
      <c r="E309" s="39"/>
      <c r="F309" s="190" t="s">
        <v>460</v>
      </c>
      <c r="G309" s="39"/>
      <c r="H309" s="39"/>
      <c r="I309" s="191"/>
      <c r="J309" s="39"/>
      <c r="K309" s="39"/>
      <c r="L309" s="42"/>
      <c r="M309" s="192"/>
      <c r="N309" s="193"/>
      <c r="O309" s="67"/>
      <c r="P309" s="67"/>
      <c r="Q309" s="67"/>
      <c r="R309" s="67"/>
      <c r="S309" s="67"/>
      <c r="T309" s="68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T309" s="20" t="s">
        <v>149</v>
      </c>
      <c r="AU309" s="20" t="s">
        <v>154</v>
      </c>
    </row>
    <row r="310" spans="1:65" s="13" customFormat="1" ht="11.25">
      <c r="B310" s="194"/>
      <c r="C310" s="195"/>
      <c r="D310" s="196" t="s">
        <v>151</v>
      </c>
      <c r="E310" s="197" t="s">
        <v>19</v>
      </c>
      <c r="F310" s="198" t="s">
        <v>461</v>
      </c>
      <c r="G310" s="195"/>
      <c r="H310" s="199">
        <v>2.4</v>
      </c>
      <c r="I310" s="200"/>
      <c r="J310" s="195"/>
      <c r="K310" s="195"/>
      <c r="L310" s="201"/>
      <c r="M310" s="202"/>
      <c r="N310" s="203"/>
      <c r="O310" s="203"/>
      <c r="P310" s="203"/>
      <c r="Q310" s="203"/>
      <c r="R310" s="203"/>
      <c r="S310" s="203"/>
      <c r="T310" s="204"/>
      <c r="AT310" s="205" t="s">
        <v>151</v>
      </c>
      <c r="AU310" s="205" t="s">
        <v>154</v>
      </c>
      <c r="AV310" s="13" t="s">
        <v>82</v>
      </c>
      <c r="AW310" s="13" t="s">
        <v>33</v>
      </c>
      <c r="AX310" s="13" t="s">
        <v>72</v>
      </c>
      <c r="AY310" s="205" t="s">
        <v>140</v>
      </c>
    </row>
    <row r="311" spans="1:65" s="14" customFormat="1" ht="11.25">
      <c r="B311" s="206"/>
      <c r="C311" s="207"/>
      <c r="D311" s="196" t="s">
        <v>151</v>
      </c>
      <c r="E311" s="208" t="s">
        <v>19</v>
      </c>
      <c r="F311" s="209" t="s">
        <v>153</v>
      </c>
      <c r="G311" s="207"/>
      <c r="H311" s="210">
        <v>2.4</v>
      </c>
      <c r="I311" s="211"/>
      <c r="J311" s="207"/>
      <c r="K311" s="207"/>
      <c r="L311" s="212"/>
      <c r="M311" s="213"/>
      <c r="N311" s="214"/>
      <c r="O311" s="214"/>
      <c r="P311" s="214"/>
      <c r="Q311" s="214"/>
      <c r="R311" s="214"/>
      <c r="S311" s="214"/>
      <c r="T311" s="215"/>
      <c r="AT311" s="216" t="s">
        <v>151</v>
      </c>
      <c r="AU311" s="216" t="s">
        <v>154</v>
      </c>
      <c r="AV311" s="14" t="s">
        <v>154</v>
      </c>
      <c r="AW311" s="14" t="s">
        <v>33</v>
      </c>
      <c r="AX311" s="14" t="s">
        <v>80</v>
      </c>
      <c r="AY311" s="216" t="s">
        <v>140</v>
      </c>
    </row>
    <row r="312" spans="1:65" s="2" customFormat="1" ht="24.2" customHeight="1">
      <c r="A312" s="37"/>
      <c r="B312" s="38"/>
      <c r="C312" s="176" t="s">
        <v>462</v>
      </c>
      <c r="D312" s="176" t="s">
        <v>142</v>
      </c>
      <c r="E312" s="177" t="s">
        <v>463</v>
      </c>
      <c r="F312" s="178" t="s">
        <v>464</v>
      </c>
      <c r="G312" s="179" t="s">
        <v>296</v>
      </c>
      <c r="H312" s="180">
        <v>1</v>
      </c>
      <c r="I312" s="181"/>
      <c r="J312" s="182">
        <f>ROUND(I312*H312,2)</f>
        <v>0</v>
      </c>
      <c r="K312" s="178" t="s">
        <v>146</v>
      </c>
      <c r="L312" s="42"/>
      <c r="M312" s="183" t="s">
        <v>19</v>
      </c>
      <c r="N312" s="184" t="s">
        <v>43</v>
      </c>
      <c r="O312" s="67"/>
      <c r="P312" s="185">
        <f>O312*H312</f>
        <v>0</v>
      </c>
      <c r="Q312" s="185">
        <v>0</v>
      </c>
      <c r="R312" s="185">
        <f>Q312*H312</f>
        <v>0</v>
      </c>
      <c r="S312" s="185">
        <v>0.34399999999999997</v>
      </c>
      <c r="T312" s="186">
        <f>S312*H312</f>
        <v>0.34399999999999997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187" t="s">
        <v>147</v>
      </c>
      <c r="AT312" s="187" t="s">
        <v>142</v>
      </c>
      <c r="AU312" s="187" t="s">
        <v>154</v>
      </c>
      <c r="AY312" s="20" t="s">
        <v>140</v>
      </c>
      <c r="BE312" s="188">
        <f>IF(N312="základní",J312,0)</f>
        <v>0</v>
      </c>
      <c r="BF312" s="188">
        <f>IF(N312="snížená",J312,0)</f>
        <v>0</v>
      </c>
      <c r="BG312" s="188">
        <f>IF(N312="zákl. přenesená",J312,0)</f>
        <v>0</v>
      </c>
      <c r="BH312" s="188">
        <f>IF(N312="sníž. přenesená",J312,0)</f>
        <v>0</v>
      </c>
      <c r="BI312" s="188">
        <f>IF(N312="nulová",J312,0)</f>
        <v>0</v>
      </c>
      <c r="BJ312" s="20" t="s">
        <v>80</v>
      </c>
      <c r="BK312" s="188">
        <f>ROUND(I312*H312,2)</f>
        <v>0</v>
      </c>
      <c r="BL312" s="20" t="s">
        <v>147</v>
      </c>
      <c r="BM312" s="187" t="s">
        <v>465</v>
      </c>
    </row>
    <row r="313" spans="1:65" s="2" customFormat="1" ht="11.25">
      <c r="A313" s="37"/>
      <c r="B313" s="38"/>
      <c r="C313" s="39"/>
      <c r="D313" s="189" t="s">
        <v>149</v>
      </c>
      <c r="E313" s="39"/>
      <c r="F313" s="190" t="s">
        <v>466</v>
      </c>
      <c r="G313" s="39"/>
      <c r="H313" s="39"/>
      <c r="I313" s="191"/>
      <c r="J313" s="39"/>
      <c r="K313" s="39"/>
      <c r="L313" s="42"/>
      <c r="M313" s="192"/>
      <c r="N313" s="193"/>
      <c r="O313" s="67"/>
      <c r="P313" s="67"/>
      <c r="Q313" s="67"/>
      <c r="R313" s="67"/>
      <c r="S313" s="67"/>
      <c r="T313" s="68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T313" s="20" t="s">
        <v>149</v>
      </c>
      <c r="AU313" s="20" t="s">
        <v>154</v>
      </c>
    </row>
    <row r="314" spans="1:65" s="13" customFormat="1" ht="11.25">
      <c r="B314" s="194"/>
      <c r="C314" s="195"/>
      <c r="D314" s="196" t="s">
        <v>151</v>
      </c>
      <c r="E314" s="197" t="s">
        <v>19</v>
      </c>
      <c r="F314" s="198" t="s">
        <v>467</v>
      </c>
      <c r="G314" s="195"/>
      <c r="H314" s="199">
        <v>1</v>
      </c>
      <c r="I314" s="200"/>
      <c r="J314" s="195"/>
      <c r="K314" s="195"/>
      <c r="L314" s="201"/>
      <c r="M314" s="202"/>
      <c r="N314" s="203"/>
      <c r="O314" s="203"/>
      <c r="P314" s="203"/>
      <c r="Q314" s="203"/>
      <c r="R314" s="203"/>
      <c r="S314" s="203"/>
      <c r="T314" s="204"/>
      <c r="AT314" s="205" t="s">
        <v>151</v>
      </c>
      <c r="AU314" s="205" t="s">
        <v>154</v>
      </c>
      <c r="AV314" s="13" t="s">
        <v>82</v>
      </c>
      <c r="AW314" s="13" t="s">
        <v>33</v>
      </c>
      <c r="AX314" s="13" t="s">
        <v>72</v>
      </c>
      <c r="AY314" s="205" t="s">
        <v>140</v>
      </c>
    </row>
    <row r="315" spans="1:65" s="14" customFormat="1" ht="11.25">
      <c r="B315" s="206"/>
      <c r="C315" s="207"/>
      <c r="D315" s="196" t="s">
        <v>151</v>
      </c>
      <c r="E315" s="208" t="s">
        <v>19</v>
      </c>
      <c r="F315" s="209" t="s">
        <v>153</v>
      </c>
      <c r="G315" s="207"/>
      <c r="H315" s="210">
        <v>1</v>
      </c>
      <c r="I315" s="211"/>
      <c r="J315" s="207"/>
      <c r="K315" s="207"/>
      <c r="L315" s="212"/>
      <c r="M315" s="213"/>
      <c r="N315" s="214"/>
      <c r="O315" s="214"/>
      <c r="P315" s="214"/>
      <c r="Q315" s="214"/>
      <c r="R315" s="214"/>
      <c r="S315" s="214"/>
      <c r="T315" s="215"/>
      <c r="AT315" s="216" t="s">
        <v>151</v>
      </c>
      <c r="AU315" s="216" t="s">
        <v>154</v>
      </c>
      <c r="AV315" s="14" t="s">
        <v>154</v>
      </c>
      <c r="AW315" s="14" t="s">
        <v>33</v>
      </c>
      <c r="AX315" s="14" t="s">
        <v>80</v>
      </c>
      <c r="AY315" s="216" t="s">
        <v>140</v>
      </c>
    </row>
    <row r="316" spans="1:65" s="2" customFormat="1" ht="21.75" customHeight="1">
      <c r="A316" s="37"/>
      <c r="B316" s="38"/>
      <c r="C316" s="176" t="s">
        <v>468</v>
      </c>
      <c r="D316" s="176" t="s">
        <v>142</v>
      </c>
      <c r="E316" s="177" t="s">
        <v>469</v>
      </c>
      <c r="F316" s="178" t="s">
        <v>470</v>
      </c>
      <c r="G316" s="179" t="s">
        <v>186</v>
      </c>
      <c r="H316" s="180">
        <v>33.548000000000002</v>
      </c>
      <c r="I316" s="181"/>
      <c r="J316" s="182">
        <f>ROUND(I316*H316,2)</f>
        <v>0</v>
      </c>
      <c r="K316" s="178" t="s">
        <v>146</v>
      </c>
      <c r="L316" s="42"/>
      <c r="M316" s="183" t="s">
        <v>19</v>
      </c>
      <c r="N316" s="184" t="s">
        <v>43</v>
      </c>
      <c r="O316" s="67"/>
      <c r="P316" s="185">
        <f>O316*H316</f>
        <v>0</v>
      </c>
      <c r="Q316" s="185">
        <v>0</v>
      </c>
      <c r="R316" s="185">
        <f>Q316*H316</f>
        <v>0</v>
      </c>
      <c r="S316" s="185">
        <v>4.0000000000000001E-3</v>
      </c>
      <c r="T316" s="186">
        <f>S316*H316</f>
        <v>0.13419200000000001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187" t="s">
        <v>147</v>
      </c>
      <c r="AT316" s="187" t="s">
        <v>142</v>
      </c>
      <c r="AU316" s="187" t="s">
        <v>154</v>
      </c>
      <c r="AY316" s="20" t="s">
        <v>140</v>
      </c>
      <c r="BE316" s="188">
        <f>IF(N316="základní",J316,0)</f>
        <v>0</v>
      </c>
      <c r="BF316" s="188">
        <f>IF(N316="snížená",J316,0)</f>
        <v>0</v>
      </c>
      <c r="BG316" s="188">
        <f>IF(N316="zákl. přenesená",J316,0)</f>
        <v>0</v>
      </c>
      <c r="BH316" s="188">
        <f>IF(N316="sníž. přenesená",J316,0)</f>
        <v>0</v>
      </c>
      <c r="BI316" s="188">
        <f>IF(N316="nulová",J316,0)</f>
        <v>0</v>
      </c>
      <c r="BJ316" s="20" t="s">
        <v>80</v>
      </c>
      <c r="BK316" s="188">
        <f>ROUND(I316*H316,2)</f>
        <v>0</v>
      </c>
      <c r="BL316" s="20" t="s">
        <v>147</v>
      </c>
      <c r="BM316" s="187" t="s">
        <v>471</v>
      </c>
    </row>
    <row r="317" spans="1:65" s="2" customFormat="1" ht="11.25">
      <c r="A317" s="37"/>
      <c r="B317" s="38"/>
      <c r="C317" s="39"/>
      <c r="D317" s="189" t="s">
        <v>149</v>
      </c>
      <c r="E317" s="39"/>
      <c r="F317" s="190" t="s">
        <v>472</v>
      </c>
      <c r="G317" s="39"/>
      <c r="H317" s="39"/>
      <c r="I317" s="191"/>
      <c r="J317" s="39"/>
      <c r="K317" s="39"/>
      <c r="L317" s="42"/>
      <c r="M317" s="192"/>
      <c r="N317" s="193"/>
      <c r="O317" s="67"/>
      <c r="P317" s="67"/>
      <c r="Q317" s="67"/>
      <c r="R317" s="67"/>
      <c r="S317" s="67"/>
      <c r="T317" s="68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T317" s="20" t="s">
        <v>149</v>
      </c>
      <c r="AU317" s="20" t="s">
        <v>154</v>
      </c>
    </row>
    <row r="318" spans="1:65" s="13" customFormat="1" ht="11.25">
      <c r="B318" s="194"/>
      <c r="C318" s="195"/>
      <c r="D318" s="196" t="s">
        <v>151</v>
      </c>
      <c r="E318" s="197" t="s">
        <v>19</v>
      </c>
      <c r="F318" s="198" t="s">
        <v>285</v>
      </c>
      <c r="G318" s="195"/>
      <c r="H318" s="199">
        <v>33.548000000000002</v>
      </c>
      <c r="I318" s="200"/>
      <c r="J318" s="195"/>
      <c r="K318" s="195"/>
      <c r="L318" s="201"/>
      <c r="M318" s="202"/>
      <c r="N318" s="203"/>
      <c r="O318" s="203"/>
      <c r="P318" s="203"/>
      <c r="Q318" s="203"/>
      <c r="R318" s="203"/>
      <c r="S318" s="203"/>
      <c r="T318" s="204"/>
      <c r="AT318" s="205" t="s">
        <v>151</v>
      </c>
      <c r="AU318" s="205" t="s">
        <v>154</v>
      </c>
      <c r="AV318" s="13" t="s">
        <v>82</v>
      </c>
      <c r="AW318" s="13" t="s">
        <v>33</v>
      </c>
      <c r="AX318" s="13" t="s">
        <v>72</v>
      </c>
      <c r="AY318" s="205" t="s">
        <v>140</v>
      </c>
    </row>
    <row r="319" spans="1:65" s="14" customFormat="1" ht="11.25">
      <c r="B319" s="206"/>
      <c r="C319" s="207"/>
      <c r="D319" s="196" t="s">
        <v>151</v>
      </c>
      <c r="E319" s="208" t="s">
        <v>19</v>
      </c>
      <c r="F319" s="209" t="s">
        <v>153</v>
      </c>
      <c r="G319" s="207"/>
      <c r="H319" s="210">
        <v>33.548000000000002</v>
      </c>
      <c r="I319" s="211"/>
      <c r="J319" s="207"/>
      <c r="K319" s="207"/>
      <c r="L319" s="212"/>
      <c r="M319" s="213"/>
      <c r="N319" s="214"/>
      <c r="O319" s="214"/>
      <c r="P319" s="214"/>
      <c r="Q319" s="214"/>
      <c r="R319" s="214"/>
      <c r="S319" s="214"/>
      <c r="T319" s="215"/>
      <c r="AT319" s="216" t="s">
        <v>151</v>
      </c>
      <c r="AU319" s="216" t="s">
        <v>154</v>
      </c>
      <c r="AV319" s="14" t="s">
        <v>154</v>
      </c>
      <c r="AW319" s="14" t="s">
        <v>33</v>
      </c>
      <c r="AX319" s="14" t="s">
        <v>80</v>
      </c>
      <c r="AY319" s="216" t="s">
        <v>140</v>
      </c>
    </row>
    <row r="320" spans="1:65" s="2" customFormat="1" ht="24.2" customHeight="1">
      <c r="A320" s="37"/>
      <c r="B320" s="38"/>
      <c r="C320" s="176" t="s">
        <v>473</v>
      </c>
      <c r="D320" s="176" t="s">
        <v>142</v>
      </c>
      <c r="E320" s="177" t="s">
        <v>474</v>
      </c>
      <c r="F320" s="178" t="s">
        <v>475</v>
      </c>
      <c r="G320" s="179" t="s">
        <v>186</v>
      </c>
      <c r="H320" s="180">
        <v>67.463999999999999</v>
      </c>
      <c r="I320" s="181"/>
      <c r="J320" s="182">
        <f>ROUND(I320*H320,2)</f>
        <v>0</v>
      </c>
      <c r="K320" s="178" t="s">
        <v>146</v>
      </c>
      <c r="L320" s="42"/>
      <c r="M320" s="183" t="s">
        <v>19</v>
      </c>
      <c r="N320" s="184" t="s">
        <v>43</v>
      </c>
      <c r="O320" s="67"/>
      <c r="P320" s="185">
        <f>O320*H320</f>
        <v>0</v>
      </c>
      <c r="Q320" s="185">
        <v>0</v>
      </c>
      <c r="R320" s="185">
        <f>Q320*H320</f>
        <v>0</v>
      </c>
      <c r="S320" s="185">
        <v>0.01</v>
      </c>
      <c r="T320" s="186">
        <f>S320*H320</f>
        <v>0.67464000000000002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187" t="s">
        <v>147</v>
      </c>
      <c r="AT320" s="187" t="s">
        <v>142</v>
      </c>
      <c r="AU320" s="187" t="s">
        <v>154</v>
      </c>
      <c r="AY320" s="20" t="s">
        <v>140</v>
      </c>
      <c r="BE320" s="188">
        <f>IF(N320="základní",J320,0)</f>
        <v>0</v>
      </c>
      <c r="BF320" s="188">
        <f>IF(N320="snížená",J320,0)</f>
        <v>0</v>
      </c>
      <c r="BG320" s="188">
        <f>IF(N320="zákl. přenesená",J320,0)</f>
        <v>0</v>
      </c>
      <c r="BH320" s="188">
        <f>IF(N320="sníž. přenesená",J320,0)</f>
        <v>0</v>
      </c>
      <c r="BI320" s="188">
        <f>IF(N320="nulová",J320,0)</f>
        <v>0</v>
      </c>
      <c r="BJ320" s="20" t="s">
        <v>80</v>
      </c>
      <c r="BK320" s="188">
        <f>ROUND(I320*H320,2)</f>
        <v>0</v>
      </c>
      <c r="BL320" s="20" t="s">
        <v>147</v>
      </c>
      <c r="BM320" s="187" t="s">
        <v>476</v>
      </c>
    </row>
    <row r="321" spans="1:65" s="2" customFormat="1" ht="11.25">
      <c r="A321" s="37"/>
      <c r="B321" s="38"/>
      <c r="C321" s="39"/>
      <c r="D321" s="189" t="s">
        <v>149</v>
      </c>
      <c r="E321" s="39"/>
      <c r="F321" s="190" t="s">
        <v>477</v>
      </c>
      <c r="G321" s="39"/>
      <c r="H321" s="39"/>
      <c r="I321" s="191"/>
      <c r="J321" s="39"/>
      <c r="K321" s="39"/>
      <c r="L321" s="42"/>
      <c r="M321" s="192"/>
      <c r="N321" s="193"/>
      <c r="O321" s="67"/>
      <c r="P321" s="67"/>
      <c r="Q321" s="67"/>
      <c r="R321" s="67"/>
      <c r="S321" s="67"/>
      <c r="T321" s="68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T321" s="20" t="s">
        <v>149</v>
      </c>
      <c r="AU321" s="20" t="s">
        <v>154</v>
      </c>
    </row>
    <row r="322" spans="1:65" s="13" customFormat="1" ht="11.25">
      <c r="B322" s="194"/>
      <c r="C322" s="195"/>
      <c r="D322" s="196" t="s">
        <v>151</v>
      </c>
      <c r="E322" s="197" t="s">
        <v>19</v>
      </c>
      <c r="F322" s="198" t="s">
        <v>291</v>
      </c>
      <c r="G322" s="195"/>
      <c r="H322" s="199">
        <v>69.012</v>
      </c>
      <c r="I322" s="200"/>
      <c r="J322" s="195"/>
      <c r="K322" s="195"/>
      <c r="L322" s="201"/>
      <c r="M322" s="202"/>
      <c r="N322" s="203"/>
      <c r="O322" s="203"/>
      <c r="P322" s="203"/>
      <c r="Q322" s="203"/>
      <c r="R322" s="203"/>
      <c r="S322" s="203"/>
      <c r="T322" s="204"/>
      <c r="AT322" s="205" t="s">
        <v>151</v>
      </c>
      <c r="AU322" s="205" t="s">
        <v>154</v>
      </c>
      <c r="AV322" s="13" t="s">
        <v>82</v>
      </c>
      <c r="AW322" s="13" t="s">
        <v>33</v>
      </c>
      <c r="AX322" s="13" t="s">
        <v>72</v>
      </c>
      <c r="AY322" s="205" t="s">
        <v>140</v>
      </c>
    </row>
    <row r="323" spans="1:65" s="13" customFormat="1" ht="11.25">
      <c r="B323" s="194"/>
      <c r="C323" s="195"/>
      <c r="D323" s="196" t="s">
        <v>151</v>
      </c>
      <c r="E323" s="197" t="s">
        <v>19</v>
      </c>
      <c r="F323" s="198" t="s">
        <v>292</v>
      </c>
      <c r="G323" s="195"/>
      <c r="H323" s="199">
        <v>-1.548</v>
      </c>
      <c r="I323" s="200"/>
      <c r="J323" s="195"/>
      <c r="K323" s="195"/>
      <c r="L323" s="201"/>
      <c r="M323" s="202"/>
      <c r="N323" s="203"/>
      <c r="O323" s="203"/>
      <c r="P323" s="203"/>
      <c r="Q323" s="203"/>
      <c r="R323" s="203"/>
      <c r="S323" s="203"/>
      <c r="T323" s="204"/>
      <c r="AT323" s="205" t="s">
        <v>151</v>
      </c>
      <c r="AU323" s="205" t="s">
        <v>154</v>
      </c>
      <c r="AV323" s="13" t="s">
        <v>82</v>
      </c>
      <c r="AW323" s="13" t="s">
        <v>33</v>
      </c>
      <c r="AX323" s="13" t="s">
        <v>72</v>
      </c>
      <c r="AY323" s="205" t="s">
        <v>140</v>
      </c>
    </row>
    <row r="324" spans="1:65" s="14" customFormat="1" ht="11.25">
      <c r="B324" s="206"/>
      <c r="C324" s="207"/>
      <c r="D324" s="196" t="s">
        <v>151</v>
      </c>
      <c r="E324" s="208" t="s">
        <v>19</v>
      </c>
      <c r="F324" s="209" t="s">
        <v>153</v>
      </c>
      <c r="G324" s="207"/>
      <c r="H324" s="210">
        <v>67.463999999999999</v>
      </c>
      <c r="I324" s="211"/>
      <c r="J324" s="207"/>
      <c r="K324" s="207"/>
      <c r="L324" s="212"/>
      <c r="M324" s="213"/>
      <c r="N324" s="214"/>
      <c r="O324" s="214"/>
      <c r="P324" s="214"/>
      <c r="Q324" s="214"/>
      <c r="R324" s="214"/>
      <c r="S324" s="214"/>
      <c r="T324" s="215"/>
      <c r="AT324" s="216" t="s">
        <v>151</v>
      </c>
      <c r="AU324" s="216" t="s">
        <v>154</v>
      </c>
      <c r="AV324" s="14" t="s">
        <v>154</v>
      </c>
      <c r="AW324" s="14" t="s">
        <v>33</v>
      </c>
      <c r="AX324" s="14" t="s">
        <v>80</v>
      </c>
      <c r="AY324" s="216" t="s">
        <v>140</v>
      </c>
    </row>
    <row r="325" spans="1:65" s="2" customFormat="1" ht="16.5" customHeight="1">
      <c r="A325" s="37"/>
      <c r="B325" s="38"/>
      <c r="C325" s="176" t="s">
        <v>478</v>
      </c>
      <c r="D325" s="176" t="s">
        <v>142</v>
      </c>
      <c r="E325" s="177" t="s">
        <v>479</v>
      </c>
      <c r="F325" s="178" t="s">
        <v>480</v>
      </c>
      <c r="G325" s="179" t="s">
        <v>186</v>
      </c>
      <c r="H325" s="180">
        <v>3</v>
      </c>
      <c r="I325" s="181"/>
      <c r="J325" s="182">
        <f>ROUND(I325*H325,2)</f>
        <v>0</v>
      </c>
      <c r="K325" s="178" t="s">
        <v>146</v>
      </c>
      <c r="L325" s="42"/>
      <c r="M325" s="183" t="s">
        <v>19</v>
      </c>
      <c r="N325" s="184" t="s">
        <v>43</v>
      </c>
      <c r="O325" s="67"/>
      <c r="P325" s="185">
        <f>O325*H325</f>
        <v>0</v>
      </c>
      <c r="Q325" s="185">
        <v>0</v>
      </c>
      <c r="R325" s="185">
        <f>Q325*H325</f>
        <v>0</v>
      </c>
      <c r="S325" s="185">
        <v>2.4649999999999998E-2</v>
      </c>
      <c r="T325" s="186">
        <f>S325*H325</f>
        <v>7.3949999999999988E-2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187" t="s">
        <v>147</v>
      </c>
      <c r="AT325" s="187" t="s">
        <v>142</v>
      </c>
      <c r="AU325" s="187" t="s">
        <v>154</v>
      </c>
      <c r="AY325" s="20" t="s">
        <v>140</v>
      </c>
      <c r="BE325" s="188">
        <f>IF(N325="základní",J325,0)</f>
        <v>0</v>
      </c>
      <c r="BF325" s="188">
        <f>IF(N325="snížená",J325,0)</f>
        <v>0</v>
      </c>
      <c r="BG325" s="188">
        <f>IF(N325="zákl. přenesená",J325,0)</f>
        <v>0</v>
      </c>
      <c r="BH325" s="188">
        <f>IF(N325="sníž. přenesená",J325,0)</f>
        <v>0</v>
      </c>
      <c r="BI325" s="188">
        <f>IF(N325="nulová",J325,0)</f>
        <v>0</v>
      </c>
      <c r="BJ325" s="20" t="s">
        <v>80</v>
      </c>
      <c r="BK325" s="188">
        <f>ROUND(I325*H325,2)</f>
        <v>0</v>
      </c>
      <c r="BL325" s="20" t="s">
        <v>147</v>
      </c>
      <c r="BM325" s="187" t="s">
        <v>481</v>
      </c>
    </row>
    <row r="326" spans="1:65" s="2" customFormat="1" ht="11.25">
      <c r="A326" s="37"/>
      <c r="B326" s="38"/>
      <c r="C326" s="39"/>
      <c r="D326" s="189" t="s">
        <v>149</v>
      </c>
      <c r="E326" s="39"/>
      <c r="F326" s="190" t="s">
        <v>482</v>
      </c>
      <c r="G326" s="39"/>
      <c r="H326" s="39"/>
      <c r="I326" s="191"/>
      <c r="J326" s="39"/>
      <c r="K326" s="39"/>
      <c r="L326" s="42"/>
      <c r="M326" s="192"/>
      <c r="N326" s="193"/>
      <c r="O326" s="67"/>
      <c r="P326" s="67"/>
      <c r="Q326" s="67"/>
      <c r="R326" s="67"/>
      <c r="S326" s="67"/>
      <c r="T326" s="68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T326" s="20" t="s">
        <v>149</v>
      </c>
      <c r="AU326" s="20" t="s">
        <v>154</v>
      </c>
    </row>
    <row r="327" spans="1:65" s="13" customFormat="1" ht="11.25">
      <c r="B327" s="194"/>
      <c r="C327" s="195"/>
      <c r="D327" s="196" t="s">
        <v>151</v>
      </c>
      <c r="E327" s="197" t="s">
        <v>19</v>
      </c>
      <c r="F327" s="198" t="s">
        <v>483</v>
      </c>
      <c r="G327" s="195"/>
      <c r="H327" s="199">
        <v>3</v>
      </c>
      <c r="I327" s="200"/>
      <c r="J327" s="195"/>
      <c r="K327" s="195"/>
      <c r="L327" s="201"/>
      <c r="M327" s="202"/>
      <c r="N327" s="203"/>
      <c r="O327" s="203"/>
      <c r="P327" s="203"/>
      <c r="Q327" s="203"/>
      <c r="R327" s="203"/>
      <c r="S327" s="203"/>
      <c r="T327" s="204"/>
      <c r="AT327" s="205" t="s">
        <v>151</v>
      </c>
      <c r="AU327" s="205" t="s">
        <v>154</v>
      </c>
      <c r="AV327" s="13" t="s">
        <v>82</v>
      </c>
      <c r="AW327" s="13" t="s">
        <v>33</v>
      </c>
      <c r="AX327" s="13" t="s">
        <v>72</v>
      </c>
      <c r="AY327" s="205" t="s">
        <v>140</v>
      </c>
    </row>
    <row r="328" spans="1:65" s="14" customFormat="1" ht="11.25">
      <c r="B328" s="206"/>
      <c r="C328" s="207"/>
      <c r="D328" s="196" t="s">
        <v>151</v>
      </c>
      <c r="E328" s="208" t="s">
        <v>19</v>
      </c>
      <c r="F328" s="209" t="s">
        <v>153</v>
      </c>
      <c r="G328" s="207"/>
      <c r="H328" s="210">
        <v>3</v>
      </c>
      <c r="I328" s="211"/>
      <c r="J328" s="207"/>
      <c r="K328" s="207"/>
      <c r="L328" s="212"/>
      <c r="M328" s="213"/>
      <c r="N328" s="214"/>
      <c r="O328" s="214"/>
      <c r="P328" s="214"/>
      <c r="Q328" s="214"/>
      <c r="R328" s="214"/>
      <c r="S328" s="214"/>
      <c r="T328" s="215"/>
      <c r="AT328" s="216" t="s">
        <v>151</v>
      </c>
      <c r="AU328" s="216" t="s">
        <v>154</v>
      </c>
      <c r="AV328" s="14" t="s">
        <v>154</v>
      </c>
      <c r="AW328" s="14" t="s">
        <v>33</v>
      </c>
      <c r="AX328" s="14" t="s">
        <v>80</v>
      </c>
      <c r="AY328" s="216" t="s">
        <v>140</v>
      </c>
    </row>
    <row r="329" spans="1:65" s="2" customFormat="1" ht="16.5" customHeight="1">
      <c r="A329" s="37"/>
      <c r="B329" s="38"/>
      <c r="C329" s="176" t="s">
        <v>484</v>
      </c>
      <c r="D329" s="176" t="s">
        <v>142</v>
      </c>
      <c r="E329" s="177" t="s">
        <v>485</v>
      </c>
      <c r="F329" s="178" t="s">
        <v>486</v>
      </c>
      <c r="G329" s="179" t="s">
        <v>186</v>
      </c>
      <c r="H329" s="180">
        <v>3</v>
      </c>
      <c r="I329" s="181"/>
      <c r="J329" s="182">
        <f>ROUND(I329*H329,2)</f>
        <v>0</v>
      </c>
      <c r="K329" s="178" t="s">
        <v>146</v>
      </c>
      <c r="L329" s="42"/>
      <c r="M329" s="183" t="s">
        <v>19</v>
      </c>
      <c r="N329" s="184" t="s">
        <v>43</v>
      </c>
      <c r="O329" s="67"/>
      <c r="P329" s="185">
        <f>O329*H329</f>
        <v>0</v>
      </c>
      <c r="Q329" s="185">
        <v>0</v>
      </c>
      <c r="R329" s="185">
        <f>Q329*H329</f>
        <v>0</v>
      </c>
      <c r="S329" s="185">
        <v>8.0000000000000002E-3</v>
      </c>
      <c r="T329" s="186">
        <f>S329*H329</f>
        <v>2.4E-2</v>
      </c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R329" s="187" t="s">
        <v>147</v>
      </c>
      <c r="AT329" s="187" t="s">
        <v>142</v>
      </c>
      <c r="AU329" s="187" t="s">
        <v>154</v>
      </c>
      <c r="AY329" s="20" t="s">
        <v>140</v>
      </c>
      <c r="BE329" s="188">
        <f>IF(N329="základní",J329,0)</f>
        <v>0</v>
      </c>
      <c r="BF329" s="188">
        <f>IF(N329="snížená",J329,0)</f>
        <v>0</v>
      </c>
      <c r="BG329" s="188">
        <f>IF(N329="zákl. přenesená",J329,0)</f>
        <v>0</v>
      </c>
      <c r="BH329" s="188">
        <f>IF(N329="sníž. přenesená",J329,0)</f>
        <v>0</v>
      </c>
      <c r="BI329" s="188">
        <f>IF(N329="nulová",J329,0)</f>
        <v>0</v>
      </c>
      <c r="BJ329" s="20" t="s">
        <v>80</v>
      </c>
      <c r="BK329" s="188">
        <f>ROUND(I329*H329,2)</f>
        <v>0</v>
      </c>
      <c r="BL329" s="20" t="s">
        <v>147</v>
      </c>
      <c r="BM329" s="187" t="s">
        <v>487</v>
      </c>
    </row>
    <row r="330" spans="1:65" s="2" customFormat="1" ht="11.25">
      <c r="A330" s="37"/>
      <c r="B330" s="38"/>
      <c r="C330" s="39"/>
      <c r="D330" s="189" t="s">
        <v>149</v>
      </c>
      <c r="E330" s="39"/>
      <c r="F330" s="190" t="s">
        <v>488</v>
      </c>
      <c r="G330" s="39"/>
      <c r="H330" s="39"/>
      <c r="I330" s="191"/>
      <c r="J330" s="39"/>
      <c r="K330" s="39"/>
      <c r="L330" s="42"/>
      <c r="M330" s="192"/>
      <c r="N330" s="193"/>
      <c r="O330" s="67"/>
      <c r="P330" s="67"/>
      <c r="Q330" s="67"/>
      <c r="R330" s="67"/>
      <c r="S330" s="67"/>
      <c r="T330" s="68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T330" s="20" t="s">
        <v>149</v>
      </c>
      <c r="AU330" s="20" t="s">
        <v>154</v>
      </c>
    </row>
    <row r="331" spans="1:65" s="2" customFormat="1" ht="24.2" customHeight="1">
      <c r="A331" s="37"/>
      <c r="B331" s="38"/>
      <c r="C331" s="176" t="s">
        <v>489</v>
      </c>
      <c r="D331" s="176" t="s">
        <v>142</v>
      </c>
      <c r="E331" s="177" t="s">
        <v>490</v>
      </c>
      <c r="F331" s="178" t="s">
        <v>491</v>
      </c>
      <c r="G331" s="179" t="s">
        <v>179</v>
      </c>
      <c r="H331" s="180">
        <v>20</v>
      </c>
      <c r="I331" s="181"/>
      <c r="J331" s="182">
        <f>ROUND(I331*H331,2)</f>
        <v>0</v>
      </c>
      <c r="K331" s="178" t="s">
        <v>19</v>
      </c>
      <c r="L331" s="42"/>
      <c r="M331" s="183" t="s">
        <v>19</v>
      </c>
      <c r="N331" s="184" t="s">
        <v>43</v>
      </c>
      <c r="O331" s="67"/>
      <c r="P331" s="185">
        <f>O331*H331</f>
        <v>0</v>
      </c>
      <c r="Q331" s="185">
        <v>2.81E-3</v>
      </c>
      <c r="R331" s="185">
        <f>Q331*H331</f>
        <v>5.62E-2</v>
      </c>
      <c r="S331" s="185">
        <v>5.0000000000000001E-3</v>
      </c>
      <c r="T331" s="186">
        <f>S331*H331</f>
        <v>0.1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187" t="s">
        <v>147</v>
      </c>
      <c r="AT331" s="187" t="s">
        <v>142</v>
      </c>
      <c r="AU331" s="187" t="s">
        <v>154</v>
      </c>
      <c r="AY331" s="20" t="s">
        <v>140</v>
      </c>
      <c r="BE331" s="188">
        <f>IF(N331="základní",J331,0)</f>
        <v>0</v>
      </c>
      <c r="BF331" s="188">
        <f>IF(N331="snížená",J331,0)</f>
        <v>0</v>
      </c>
      <c r="BG331" s="188">
        <f>IF(N331="zákl. přenesená",J331,0)</f>
        <v>0</v>
      </c>
      <c r="BH331" s="188">
        <f>IF(N331="sníž. přenesená",J331,0)</f>
        <v>0</v>
      </c>
      <c r="BI331" s="188">
        <f>IF(N331="nulová",J331,0)</f>
        <v>0</v>
      </c>
      <c r="BJ331" s="20" t="s">
        <v>80</v>
      </c>
      <c r="BK331" s="188">
        <f>ROUND(I331*H331,2)</f>
        <v>0</v>
      </c>
      <c r="BL331" s="20" t="s">
        <v>147</v>
      </c>
      <c r="BM331" s="187" t="s">
        <v>492</v>
      </c>
    </row>
    <row r="332" spans="1:65" s="2" customFormat="1" ht="24.2" customHeight="1">
      <c r="A332" s="37"/>
      <c r="B332" s="38"/>
      <c r="C332" s="176" t="s">
        <v>493</v>
      </c>
      <c r="D332" s="176" t="s">
        <v>142</v>
      </c>
      <c r="E332" s="177" t="s">
        <v>494</v>
      </c>
      <c r="F332" s="178" t="s">
        <v>495</v>
      </c>
      <c r="G332" s="179" t="s">
        <v>179</v>
      </c>
      <c r="H332" s="180">
        <v>10</v>
      </c>
      <c r="I332" s="181"/>
      <c r="J332" s="182">
        <f>ROUND(I332*H332,2)</f>
        <v>0</v>
      </c>
      <c r="K332" s="178" t="s">
        <v>146</v>
      </c>
      <c r="L332" s="42"/>
      <c r="M332" s="183" t="s">
        <v>19</v>
      </c>
      <c r="N332" s="184" t="s">
        <v>43</v>
      </c>
      <c r="O332" s="67"/>
      <c r="P332" s="185">
        <f>O332*H332</f>
        <v>0</v>
      </c>
      <c r="Q332" s="185">
        <v>0</v>
      </c>
      <c r="R332" s="185">
        <f>Q332*H332</f>
        <v>0</v>
      </c>
      <c r="S332" s="185">
        <v>1E-3</v>
      </c>
      <c r="T332" s="186">
        <f>S332*H332</f>
        <v>0.01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187" t="s">
        <v>147</v>
      </c>
      <c r="AT332" s="187" t="s">
        <v>142</v>
      </c>
      <c r="AU332" s="187" t="s">
        <v>154</v>
      </c>
      <c r="AY332" s="20" t="s">
        <v>140</v>
      </c>
      <c r="BE332" s="188">
        <f>IF(N332="základní",J332,0)</f>
        <v>0</v>
      </c>
      <c r="BF332" s="188">
        <f>IF(N332="snížená",J332,0)</f>
        <v>0</v>
      </c>
      <c r="BG332" s="188">
        <f>IF(N332="zákl. přenesená",J332,0)</f>
        <v>0</v>
      </c>
      <c r="BH332" s="188">
        <f>IF(N332="sníž. přenesená",J332,0)</f>
        <v>0</v>
      </c>
      <c r="BI332" s="188">
        <f>IF(N332="nulová",J332,0)</f>
        <v>0</v>
      </c>
      <c r="BJ332" s="20" t="s">
        <v>80</v>
      </c>
      <c r="BK332" s="188">
        <f>ROUND(I332*H332,2)</f>
        <v>0</v>
      </c>
      <c r="BL332" s="20" t="s">
        <v>147</v>
      </c>
      <c r="BM332" s="187" t="s">
        <v>496</v>
      </c>
    </row>
    <row r="333" spans="1:65" s="2" customFormat="1" ht="11.25">
      <c r="A333" s="37"/>
      <c r="B333" s="38"/>
      <c r="C333" s="39"/>
      <c r="D333" s="189" t="s">
        <v>149</v>
      </c>
      <c r="E333" s="39"/>
      <c r="F333" s="190" t="s">
        <v>497</v>
      </c>
      <c r="G333" s="39"/>
      <c r="H333" s="39"/>
      <c r="I333" s="191"/>
      <c r="J333" s="39"/>
      <c r="K333" s="39"/>
      <c r="L333" s="42"/>
      <c r="M333" s="192"/>
      <c r="N333" s="193"/>
      <c r="O333" s="67"/>
      <c r="P333" s="67"/>
      <c r="Q333" s="67"/>
      <c r="R333" s="67"/>
      <c r="S333" s="67"/>
      <c r="T333" s="68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T333" s="20" t="s">
        <v>149</v>
      </c>
      <c r="AU333" s="20" t="s">
        <v>154</v>
      </c>
    </row>
    <row r="334" spans="1:65" s="15" customFormat="1" ht="11.25">
      <c r="B334" s="217"/>
      <c r="C334" s="218"/>
      <c r="D334" s="196" t="s">
        <v>151</v>
      </c>
      <c r="E334" s="219" t="s">
        <v>19</v>
      </c>
      <c r="F334" s="220" t="s">
        <v>498</v>
      </c>
      <c r="G334" s="218"/>
      <c r="H334" s="219" t="s">
        <v>19</v>
      </c>
      <c r="I334" s="221"/>
      <c r="J334" s="218"/>
      <c r="K334" s="218"/>
      <c r="L334" s="222"/>
      <c r="M334" s="223"/>
      <c r="N334" s="224"/>
      <c r="O334" s="224"/>
      <c r="P334" s="224"/>
      <c r="Q334" s="224"/>
      <c r="R334" s="224"/>
      <c r="S334" s="224"/>
      <c r="T334" s="225"/>
      <c r="AT334" s="226" t="s">
        <v>151</v>
      </c>
      <c r="AU334" s="226" t="s">
        <v>154</v>
      </c>
      <c r="AV334" s="15" t="s">
        <v>80</v>
      </c>
      <c r="AW334" s="15" t="s">
        <v>33</v>
      </c>
      <c r="AX334" s="15" t="s">
        <v>72</v>
      </c>
      <c r="AY334" s="226" t="s">
        <v>140</v>
      </c>
    </row>
    <row r="335" spans="1:65" s="13" customFormat="1" ht="11.25">
      <c r="B335" s="194"/>
      <c r="C335" s="195"/>
      <c r="D335" s="196" t="s">
        <v>151</v>
      </c>
      <c r="E335" s="197" t="s">
        <v>19</v>
      </c>
      <c r="F335" s="198" t="s">
        <v>499</v>
      </c>
      <c r="G335" s="195"/>
      <c r="H335" s="199">
        <v>10</v>
      </c>
      <c r="I335" s="200"/>
      <c r="J335" s="195"/>
      <c r="K335" s="195"/>
      <c r="L335" s="201"/>
      <c r="M335" s="202"/>
      <c r="N335" s="203"/>
      <c r="O335" s="203"/>
      <c r="P335" s="203"/>
      <c r="Q335" s="203"/>
      <c r="R335" s="203"/>
      <c r="S335" s="203"/>
      <c r="T335" s="204"/>
      <c r="AT335" s="205" t="s">
        <v>151</v>
      </c>
      <c r="AU335" s="205" t="s">
        <v>154</v>
      </c>
      <c r="AV335" s="13" t="s">
        <v>82</v>
      </c>
      <c r="AW335" s="13" t="s">
        <v>33</v>
      </c>
      <c r="AX335" s="13" t="s">
        <v>72</v>
      </c>
      <c r="AY335" s="205" t="s">
        <v>140</v>
      </c>
    </row>
    <row r="336" spans="1:65" s="14" customFormat="1" ht="11.25">
      <c r="B336" s="206"/>
      <c r="C336" s="207"/>
      <c r="D336" s="196" t="s">
        <v>151</v>
      </c>
      <c r="E336" s="208" t="s">
        <v>19</v>
      </c>
      <c r="F336" s="209" t="s">
        <v>153</v>
      </c>
      <c r="G336" s="207"/>
      <c r="H336" s="210">
        <v>10</v>
      </c>
      <c r="I336" s="211"/>
      <c r="J336" s="207"/>
      <c r="K336" s="207"/>
      <c r="L336" s="212"/>
      <c r="M336" s="213"/>
      <c r="N336" s="214"/>
      <c r="O336" s="214"/>
      <c r="P336" s="214"/>
      <c r="Q336" s="214"/>
      <c r="R336" s="214"/>
      <c r="S336" s="214"/>
      <c r="T336" s="215"/>
      <c r="AT336" s="216" t="s">
        <v>151</v>
      </c>
      <c r="AU336" s="216" t="s">
        <v>154</v>
      </c>
      <c r="AV336" s="14" t="s">
        <v>154</v>
      </c>
      <c r="AW336" s="14" t="s">
        <v>33</v>
      </c>
      <c r="AX336" s="14" t="s">
        <v>80</v>
      </c>
      <c r="AY336" s="216" t="s">
        <v>140</v>
      </c>
    </row>
    <row r="337" spans="1:65" s="12" customFormat="1" ht="22.9" customHeight="1">
      <c r="B337" s="160"/>
      <c r="C337" s="161"/>
      <c r="D337" s="162" t="s">
        <v>71</v>
      </c>
      <c r="E337" s="174" t="s">
        <v>500</v>
      </c>
      <c r="F337" s="174" t="s">
        <v>501</v>
      </c>
      <c r="G337" s="161"/>
      <c r="H337" s="161"/>
      <c r="I337" s="164"/>
      <c r="J337" s="175">
        <f>BK337</f>
        <v>0</v>
      </c>
      <c r="K337" s="161"/>
      <c r="L337" s="166"/>
      <c r="M337" s="167"/>
      <c r="N337" s="168"/>
      <c r="O337" s="168"/>
      <c r="P337" s="169">
        <f>SUM(P338:P348)</f>
        <v>0</v>
      </c>
      <c r="Q337" s="168"/>
      <c r="R337" s="169">
        <f>SUM(R338:R348)</f>
        <v>0</v>
      </c>
      <c r="S337" s="168"/>
      <c r="T337" s="170">
        <f>SUM(T338:T348)</f>
        <v>0</v>
      </c>
      <c r="AR337" s="171" t="s">
        <v>80</v>
      </c>
      <c r="AT337" s="172" t="s">
        <v>71</v>
      </c>
      <c r="AU337" s="172" t="s">
        <v>80</v>
      </c>
      <c r="AY337" s="171" t="s">
        <v>140</v>
      </c>
      <c r="BK337" s="173">
        <f>SUM(BK338:BK348)</f>
        <v>0</v>
      </c>
    </row>
    <row r="338" spans="1:65" s="2" customFormat="1" ht="16.5" customHeight="1">
      <c r="A338" s="37"/>
      <c r="B338" s="38"/>
      <c r="C338" s="176" t="s">
        <v>502</v>
      </c>
      <c r="D338" s="176" t="s">
        <v>142</v>
      </c>
      <c r="E338" s="177" t="s">
        <v>503</v>
      </c>
      <c r="F338" s="178" t="s">
        <v>504</v>
      </c>
      <c r="G338" s="179" t="s">
        <v>170</v>
      </c>
      <c r="H338" s="180">
        <v>7.069</v>
      </c>
      <c r="I338" s="181"/>
      <c r="J338" s="182">
        <f>ROUND(I338*H338,2)</f>
        <v>0</v>
      </c>
      <c r="K338" s="178" t="s">
        <v>146</v>
      </c>
      <c r="L338" s="42"/>
      <c r="M338" s="183" t="s">
        <v>19</v>
      </c>
      <c r="N338" s="184" t="s">
        <v>43</v>
      </c>
      <c r="O338" s="67"/>
      <c r="P338" s="185">
        <f>O338*H338</f>
        <v>0</v>
      </c>
      <c r="Q338" s="185">
        <v>0</v>
      </c>
      <c r="R338" s="185">
        <f>Q338*H338</f>
        <v>0</v>
      </c>
      <c r="S338" s="185">
        <v>0</v>
      </c>
      <c r="T338" s="186">
        <f>S338*H338</f>
        <v>0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187" t="s">
        <v>147</v>
      </c>
      <c r="AT338" s="187" t="s">
        <v>142</v>
      </c>
      <c r="AU338" s="187" t="s">
        <v>82</v>
      </c>
      <c r="AY338" s="20" t="s">
        <v>140</v>
      </c>
      <c r="BE338" s="188">
        <f>IF(N338="základní",J338,0)</f>
        <v>0</v>
      </c>
      <c r="BF338" s="188">
        <f>IF(N338="snížená",J338,0)</f>
        <v>0</v>
      </c>
      <c r="BG338" s="188">
        <f>IF(N338="zákl. přenesená",J338,0)</f>
        <v>0</v>
      </c>
      <c r="BH338" s="188">
        <f>IF(N338="sníž. přenesená",J338,0)</f>
        <v>0</v>
      </c>
      <c r="BI338" s="188">
        <f>IF(N338="nulová",J338,0)</f>
        <v>0</v>
      </c>
      <c r="BJ338" s="20" t="s">
        <v>80</v>
      </c>
      <c r="BK338" s="188">
        <f>ROUND(I338*H338,2)</f>
        <v>0</v>
      </c>
      <c r="BL338" s="20" t="s">
        <v>147</v>
      </c>
      <c r="BM338" s="187" t="s">
        <v>505</v>
      </c>
    </row>
    <row r="339" spans="1:65" s="2" customFormat="1" ht="11.25">
      <c r="A339" s="37"/>
      <c r="B339" s="38"/>
      <c r="C339" s="39"/>
      <c r="D339" s="189" t="s">
        <v>149</v>
      </c>
      <c r="E339" s="39"/>
      <c r="F339" s="190" t="s">
        <v>506</v>
      </c>
      <c r="G339" s="39"/>
      <c r="H339" s="39"/>
      <c r="I339" s="191"/>
      <c r="J339" s="39"/>
      <c r="K339" s="39"/>
      <c r="L339" s="42"/>
      <c r="M339" s="192"/>
      <c r="N339" s="193"/>
      <c r="O339" s="67"/>
      <c r="P339" s="67"/>
      <c r="Q339" s="67"/>
      <c r="R339" s="67"/>
      <c r="S339" s="67"/>
      <c r="T339" s="68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T339" s="20" t="s">
        <v>149</v>
      </c>
      <c r="AU339" s="20" t="s">
        <v>82</v>
      </c>
    </row>
    <row r="340" spans="1:65" s="2" customFormat="1" ht="24.2" customHeight="1">
      <c r="A340" s="37"/>
      <c r="B340" s="38"/>
      <c r="C340" s="176" t="s">
        <v>507</v>
      </c>
      <c r="D340" s="176" t="s">
        <v>142</v>
      </c>
      <c r="E340" s="177" t="s">
        <v>508</v>
      </c>
      <c r="F340" s="178" t="s">
        <v>509</v>
      </c>
      <c r="G340" s="179" t="s">
        <v>170</v>
      </c>
      <c r="H340" s="180">
        <v>6.9359999999999999</v>
      </c>
      <c r="I340" s="181"/>
      <c r="J340" s="182">
        <f>ROUND(I340*H340,2)</f>
        <v>0</v>
      </c>
      <c r="K340" s="178" t="s">
        <v>146</v>
      </c>
      <c r="L340" s="42"/>
      <c r="M340" s="183" t="s">
        <v>19</v>
      </c>
      <c r="N340" s="184" t="s">
        <v>43</v>
      </c>
      <c r="O340" s="67"/>
      <c r="P340" s="185">
        <f>O340*H340</f>
        <v>0</v>
      </c>
      <c r="Q340" s="185">
        <v>0</v>
      </c>
      <c r="R340" s="185">
        <f>Q340*H340</f>
        <v>0</v>
      </c>
      <c r="S340" s="185">
        <v>0</v>
      </c>
      <c r="T340" s="186">
        <f>S340*H340</f>
        <v>0</v>
      </c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R340" s="187" t="s">
        <v>147</v>
      </c>
      <c r="AT340" s="187" t="s">
        <v>142</v>
      </c>
      <c r="AU340" s="187" t="s">
        <v>82</v>
      </c>
      <c r="AY340" s="20" t="s">
        <v>140</v>
      </c>
      <c r="BE340" s="188">
        <f>IF(N340="základní",J340,0)</f>
        <v>0</v>
      </c>
      <c r="BF340" s="188">
        <f>IF(N340="snížená",J340,0)</f>
        <v>0</v>
      </c>
      <c r="BG340" s="188">
        <f>IF(N340="zákl. přenesená",J340,0)</f>
        <v>0</v>
      </c>
      <c r="BH340" s="188">
        <f>IF(N340="sníž. přenesená",J340,0)</f>
        <v>0</v>
      </c>
      <c r="BI340" s="188">
        <f>IF(N340="nulová",J340,0)</f>
        <v>0</v>
      </c>
      <c r="BJ340" s="20" t="s">
        <v>80</v>
      </c>
      <c r="BK340" s="188">
        <f>ROUND(I340*H340,2)</f>
        <v>0</v>
      </c>
      <c r="BL340" s="20" t="s">
        <v>147</v>
      </c>
      <c r="BM340" s="187" t="s">
        <v>510</v>
      </c>
    </row>
    <row r="341" spans="1:65" s="2" customFormat="1" ht="11.25">
      <c r="A341" s="37"/>
      <c r="B341" s="38"/>
      <c r="C341" s="39"/>
      <c r="D341" s="189" t="s">
        <v>149</v>
      </c>
      <c r="E341" s="39"/>
      <c r="F341" s="190" t="s">
        <v>511</v>
      </c>
      <c r="G341" s="39"/>
      <c r="H341" s="39"/>
      <c r="I341" s="191"/>
      <c r="J341" s="39"/>
      <c r="K341" s="39"/>
      <c r="L341" s="42"/>
      <c r="M341" s="192"/>
      <c r="N341" s="193"/>
      <c r="O341" s="67"/>
      <c r="P341" s="67"/>
      <c r="Q341" s="67"/>
      <c r="R341" s="67"/>
      <c r="S341" s="67"/>
      <c r="T341" s="68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T341" s="20" t="s">
        <v>149</v>
      </c>
      <c r="AU341" s="20" t="s">
        <v>82</v>
      </c>
    </row>
    <row r="342" spans="1:65" s="2" customFormat="1" ht="21.75" customHeight="1">
      <c r="A342" s="37"/>
      <c r="B342" s="38"/>
      <c r="C342" s="176" t="s">
        <v>512</v>
      </c>
      <c r="D342" s="176" t="s">
        <v>142</v>
      </c>
      <c r="E342" s="177" t="s">
        <v>513</v>
      </c>
      <c r="F342" s="178" t="s">
        <v>514</v>
      </c>
      <c r="G342" s="179" t="s">
        <v>170</v>
      </c>
      <c r="H342" s="180">
        <v>6.9359999999999999</v>
      </c>
      <c r="I342" s="181"/>
      <c r="J342" s="182">
        <f>ROUND(I342*H342,2)</f>
        <v>0</v>
      </c>
      <c r="K342" s="178" t="s">
        <v>146</v>
      </c>
      <c r="L342" s="42"/>
      <c r="M342" s="183" t="s">
        <v>19</v>
      </c>
      <c r="N342" s="184" t="s">
        <v>43</v>
      </c>
      <c r="O342" s="67"/>
      <c r="P342" s="185">
        <f>O342*H342</f>
        <v>0</v>
      </c>
      <c r="Q342" s="185">
        <v>0</v>
      </c>
      <c r="R342" s="185">
        <f>Q342*H342</f>
        <v>0</v>
      </c>
      <c r="S342" s="185">
        <v>0</v>
      </c>
      <c r="T342" s="186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187" t="s">
        <v>147</v>
      </c>
      <c r="AT342" s="187" t="s">
        <v>142</v>
      </c>
      <c r="AU342" s="187" t="s">
        <v>82</v>
      </c>
      <c r="AY342" s="20" t="s">
        <v>140</v>
      </c>
      <c r="BE342" s="188">
        <f>IF(N342="základní",J342,0)</f>
        <v>0</v>
      </c>
      <c r="BF342" s="188">
        <f>IF(N342="snížená",J342,0)</f>
        <v>0</v>
      </c>
      <c r="BG342" s="188">
        <f>IF(N342="zákl. přenesená",J342,0)</f>
        <v>0</v>
      </c>
      <c r="BH342" s="188">
        <f>IF(N342="sníž. přenesená",J342,0)</f>
        <v>0</v>
      </c>
      <c r="BI342" s="188">
        <f>IF(N342="nulová",J342,0)</f>
        <v>0</v>
      </c>
      <c r="BJ342" s="20" t="s">
        <v>80</v>
      </c>
      <c r="BK342" s="188">
        <f>ROUND(I342*H342,2)</f>
        <v>0</v>
      </c>
      <c r="BL342" s="20" t="s">
        <v>147</v>
      </c>
      <c r="BM342" s="187" t="s">
        <v>515</v>
      </c>
    </row>
    <row r="343" spans="1:65" s="2" customFormat="1" ht="11.25">
      <c r="A343" s="37"/>
      <c r="B343" s="38"/>
      <c r="C343" s="39"/>
      <c r="D343" s="189" t="s">
        <v>149</v>
      </c>
      <c r="E343" s="39"/>
      <c r="F343" s="190" t="s">
        <v>516</v>
      </c>
      <c r="G343" s="39"/>
      <c r="H343" s="39"/>
      <c r="I343" s="191"/>
      <c r="J343" s="39"/>
      <c r="K343" s="39"/>
      <c r="L343" s="42"/>
      <c r="M343" s="192"/>
      <c r="N343" s="193"/>
      <c r="O343" s="67"/>
      <c r="P343" s="67"/>
      <c r="Q343" s="67"/>
      <c r="R343" s="67"/>
      <c r="S343" s="67"/>
      <c r="T343" s="68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T343" s="20" t="s">
        <v>149</v>
      </c>
      <c r="AU343" s="20" t="s">
        <v>82</v>
      </c>
    </row>
    <row r="344" spans="1:65" s="2" customFormat="1" ht="37.9" customHeight="1">
      <c r="A344" s="37"/>
      <c r="B344" s="38"/>
      <c r="C344" s="176" t="s">
        <v>278</v>
      </c>
      <c r="D344" s="176" t="s">
        <v>142</v>
      </c>
      <c r="E344" s="177" t="s">
        <v>517</v>
      </c>
      <c r="F344" s="178" t="s">
        <v>518</v>
      </c>
      <c r="G344" s="179" t="s">
        <v>170</v>
      </c>
      <c r="H344" s="180">
        <v>62.423999999999999</v>
      </c>
      <c r="I344" s="181"/>
      <c r="J344" s="182">
        <f>ROUND(I344*H344,2)</f>
        <v>0</v>
      </c>
      <c r="K344" s="178" t="s">
        <v>146</v>
      </c>
      <c r="L344" s="42"/>
      <c r="M344" s="183" t="s">
        <v>19</v>
      </c>
      <c r="N344" s="184" t="s">
        <v>43</v>
      </c>
      <c r="O344" s="67"/>
      <c r="P344" s="185">
        <f>O344*H344</f>
        <v>0</v>
      </c>
      <c r="Q344" s="185">
        <v>0</v>
      </c>
      <c r="R344" s="185">
        <f>Q344*H344</f>
        <v>0</v>
      </c>
      <c r="S344" s="185">
        <v>0</v>
      </c>
      <c r="T344" s="186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187" t="s">
        <v>147</v>
      </c>
      <c r="AT344" s="187" t="s">
        <v>142</v>
      </c>
      <c r="AU344" s="187" t="s">
        <v>82</v>
      </c>
      <c r="AY344" s="20" t="s">
        <v>140</v>
      </c>
      <c r="BE344" s="188">
        <f>IF(N344="základní",J344,0)</f>
        <v>0</v>
      </c>
      <c r="BF344" s="188">
        <f>IF(N344="snížená",J344,0)</f>
        <v>0</v>
      </c>
      <c r="BG344" s="188">
        <f>IF(N344="zákl. přenesená",J344,0)</f>
        <v>0</v>
      </c>
      <c r="BH344" s="188">
        <f>IF(N344="sníž. přenesená",J344,0)</f>
        <v>0</v>
      </c>
      <c r="BI344" s="188">
        <f>IF(N344="nulová",J344,0)</f>
        <v>0</v>
      </c>
      <c r="BJ344" s="20" t="s">
        <v>80</v>
      </c>
      <c r="BK344" s="188">
        <f>ROUND(I344*H344,2)</f>
        <v>0</v>
      </c>
      <c r="BL344" s="20" t="s">
        <v>147</v>
      </c>
      <c r="BM344" s="187" t="s">
        <v>519</v>
      </c>
    </row>
    <row r="345" spans="1:65" s="2" customFormat="1" ht="11.25">
      <c r="A345" s="37"/>
      <c r="B345" s="38"/>
      <c r="C345" s="39"/>
      <c r="D345" s="189" t="s">
        <v>149</v>
      </c>
      <c r="E345" s="39"/>
      <c r="F345" s="190" t="s">
        <v>520</v>
      </c>
      <c r="G345" s="39"/>
      <c r="H345" s="39"/>
      <c r="I345" s="191"/>
      <c r="J345" s="39"/>
      <c r="K345" s="39"/>
      <c r="L345" s="42"/>
      <c r="M345" s="192"/>
      <c r="N345" s="193"/>
      <c r="O345" s="67"/>
      <c r="P345" s="67"/>
      <c r="Q345" s="67"/>
      <c r="R345" s="67"/>
      <c r="S345" s="67"/>
      <c r="T345" s="68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T345" s="20" t="s">
        <v>149</v>
      </c>
      <c r="AU345" s="20" t="s">
        <v>82</v>
      </c>
    </row>
    <row r="346" spans="1:65" s="13" customFormat="1" ht="11.25">
      <c r="B346" s="194"/>
      <c r="C346" s="195"/>
      <c r="D346" s="196" t="s">
        <v>151</v>
      </c>
      <c r="E346" s="195"/>
      <c r="F346" s="198" t="s">
        <v>521</v>
      </c>
      <c r="G346" s="195"/>
      <c r="H346" s="199">
        <v>62.423999999999999</v>
      </c>
      <c r="I346" s="200"/>
      <c r="J346" s="195"/>
      <c r="K346" s="195"/>
      <c r="L346" s="201"/>
      <c r="M346" s="202"/>
      <c r="N346" s="203"/>
      <c r="O346" s="203"/>
      <c r="P346" s="203"/>
      <c r="Q346" s="203"/>
      <c r="R346" s="203"/>
      <c r="S346" s="203"/>
      <c r="T346" s="204"/>
      <c r="AT346" s="205" t="s">
        <v>151</v>
      </c>
      <c r="AU346" s="205" t="s">
        <v>82</v>
      </c>
      <c r="AV346" s="13" t="s">
        <v>82</v>
      </c>
      <c r="AW346" s="13" t="s">
        <v>4</v>
      </c>
      <c r="AX346" s="13" t="s">
        <v>80</v>
      </c>
      <c r="AY346" s="205" t="s">
        <v>140</v>
      </c>
    </row>
    <row r="347" spans="1:65" s="2" customFormat="1" ht="24.2" customHeight="1">
      <c r="A347" s="37"/>
      <c r="B347" s="38"/>
      <c r="C347" s="176" t="s">
        <v>323</v>
      </c>
      <c r="D347" s="176" t="s">
        <v>142</v>
      </c>
      <c r="E347" s="177" t="s">
        <v>522</v>
      </c>
      <c r="F347" s="178" t="s">
        <v>523</v>
      </c>
      <c r="G347" s="179" t="s">
        <v>170</v>
      </c>
      <c r="H347" s="180">
        <v>6.9359999999999999</v>
      </c>
      <c r="I347" s="181"/>
      <c r="J347" s="182">
        <f>ROUND(I347*H347,2)</f>
        <v>0</v>
      </c>
      <c r="K347" s="178" t="s">
        <v>146</v>
      </c>
      <c r="L347" s="42"/>
      <c r="M347" s="183" t="s">
        <v>19</v>
      </c>
      <c r="N347" s="184" t="s">
        <v>43</v>
      </c>
      <c r="O347" s="67"/>
      <c r="P347" s="185">
        <f>O347*H347</f>
        <v>0</v>
      </c>
      <c r="Q347" s="185">
        <v>0</v>
      </c>
      <c r="R347" s="185">
        <f>Q347*H347</f>
        <v>0</v>
      </c>
      <c r="S347" s="185">
        <v>0</v>
      </c>
      <c r="T347" s="186">
        <f>S347*H347</f>
        <v>0</v>
      </c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R347" s="187" t="s">
        <v>147</v>
      </c>
      <c r="AT347" s="187" t="s">
        <v>142</v>
      </c>
      <c r="AU347" s="187" t="s">
        <v>82</v>
      </c>
      <c r="AY347" s="20" t="s">
        <v>140</v>
      </c>
      <c r="BE347" s="188">
        <f>IF(N347="základní",J347,0)</f>
        <v>0</v>
      </c>
      <c r="BF347" s="188">
        <f>IF(N347="snížená",J347,0)</f>
        <v>0</v>
      </c>
      <c r="BG347" s="188">
        <f>IF(N347="zákl. přenesená",J347,0)</f>
        <v>0</v>
      </c>
      <c r="BH347" s="188">
        <f>IF(N347="sníž. přenesená",J347,0)</f>
        <v>0</v>
      </c>
      <c r="BI347" s="188">
        <f>IF(N347="nulová",J347,0)</f>
        <v>0</v>
      </c>
      <c r="BJ347" s="20" t="s">
        <v>80</v>
      </c>
      <c r="BK347" s="188">
        <f>ROUND(I347*H347,2)</f>
        <v>0</v>
      </c>
      <c r="BL347" s="20" t="s">
        <v>147</v>
      </c>
      <c r="BM347" s="187" t="s">
        <v>524</v>
      </c>
    </row>
    <row r="348" spans="1:65" s="2" customFormat="1" ht="11.25">
      <c r="A348" s="37"/>
      <c r="B348" s="38"/>
      <c r="C348" s="39"/>
      <c r="D348" s="189" t="s">
        <v>149</v>
      </c>
      <c r="E348" s="39"/>
      <c r="F348" s="190" t="s">
        <v>525</v>
      </c>
      <c r="G348" s="39"/>
      <c r="H348" s="39"/>
      <c r="I348" s="191"/>
      <c r="J348" s="39"/>
      <c r="K348" s="39"/>
      <c r="L348" s="42"/>
      <c r="M348" s="192"/>
      <c r="N348" s="193"/>
      <c r="O348" s="67"/>
      <c r="P348" s="67"/>
      <c r="Q348" s="67"/>
      <c r="R348" s="67"/>
      <c r="S348" s="67"/>
      <c r="T348" s="68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T348" s="20" t="s">
        <v>149</v>
      </c>
      <c r="AU348" s="20" t="s">
        <v>82</v>
      </c>
    </row>
    <row r="349" spans="1:65" s="12" customFormat="1" ht="22.9" customHeight="1">
      <c r="B349" s="160"/>
      <c r="C349" s="161"/>
      <c r="D349" s="162" t="s">
        <v>71</v>
      </c>
      <c r="E349" s="174" t="s">
        <v>526</v>
      </c>
      <c r="F349" s="174" t="s">
        <v>527</v>
      </c>
      <c r="G349" s="161"/>
      <c r="H349" s="161"/>
      <c r="I349" s="164"/>
      <c r="J349" s="175">
        <f>BK349</f>
        <v>0</v>
      </c>
      <c r="K349" s="161"/>
      <c r="L349" s="166"/>
      <c r="M349" s="167"/>
      <c r="N349" s="168"/>
      <c r="O349" s="168"/>
      <c r="P349" s="169">
        <f>SUM(P350:P351)</f>
        <v>0</v>
      </c>
      <c r="Q349" s="168"/>
      <c r="R349" s="169">
        <f>SUM(R350:R351)</f>
        <v>0</v>
      </c>
      <c r="S349" s="168"/>
      <c r="T349" s="170">
        <f>SUM(T350:T351)</f>
        <v>0</v>
      </c>
      <c r="AR349" s="171" t="s">
        <v>80</v>
      </c>
      <c r="AT349" s="172" t="s">
        <v>71</v>
      </c>
      <c r="AU349" s="172" t="s">
        <v>80</v>
      </c>
      <c r="AY349" s="171" t="s">
        <v>140</v>
      </c>
      <c r="BK349" s="173">
        <f>SUM(BK350:BK351)</f>
        <v>0</v>
      </c>
    </row>
    <row r="350" spans="1:65" s="2" customFormat="1" ht="37.9" customHeight="1">
      <c r="A350" s="37"/>
      <c r="B350" s="38"/>
      <c r="C350" s="176" t="s">
        <v>345</v>
      </c>
      <c r="D350" s="176" t="s">
        <v>142</v>
      </c>
      <c r="E350" s="177" t="s">
        <v>528</v>
      </c>
      <c r="F350" s="178" t="s">
        <v>529</v>
      </c>
      <c r="G350" s="179" t="s">
        <v>170</v>
      </c>
      <c r="H350" s="180">
        <v>22.335999999999999</v>
      </c>
      <c r="I350" s="181"/>
      <c r="J350" s="182">
        <f>ROUND(I350*H350,2)</f>
        <v>0</v>
      </c>
      <c r="K350" s="178" t="s">
        <v>146</v>
      </c>
      <c r="L350" s="42"/>
      <c r="M350" s="183" t="s">
        <v>19</v>
      </c>
      <c r="N350" s="184" t="s">
        <v>43</v>
      </c>
      <c r="O350" s="67"/>
      <c r="P350" s="185">
        <f>O350*H350</f>
        <v>0</v>
      </c>
      <c r="Q350" s="185">
        <v>0</v>
      </c>
      <c r="R350" s="185">
        <f>Q350*H350</f>
        <v>0</v>
      </c>
      <c r="S350" s="185">
        <v>0</v>
      </c>
      <c r="T350" s="186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187" t="s">
        <v>147</v>
      </c>
      <c r="AT350" s="187" t="s">
        <v>142</v>
      </c>
      <c r="AU350" s="187" t="s">
        <v>82</v>
      </c>
      <c r="AY350" s="20" t="s">
        <v>140</v>
      </c>
      <c r="BE350" s="188">
        <f>IF(N350="základní",J350,0)</f>
        <v>0</v>
      </c>
      <c r="BF350" s="188">
        <f>IF(N350="snížená",J350,0)</f>
        <v>0</v>
      </c>
      <c r="BG350" s="188">
        <f>IF(N350="zákl. přenesená",J350,0)</f>
        <v>0</v>
      </c>
      <c r="BH350" s="188">
        <f>IF(N350="sníž. přenesená",J350,0)</f>
        <v>0</v>
      </c>
      <c r="BI350" s="188">
        <f>IF(N350="nulová",J350,0)</f>
        <v>0</v>
      </c>
      <c r="BJ350" s="20" t="s">
        <v>80</v>
      </c>
      <c r="BK350" s="188">
        <f>ROUND(I350*H350,2)</f>
        <v>0</v>
      </c>
      <c r="BL350" s="20" t="s">
        <v>147</v>
      </c>
      <c r="BM350" s="187" t="s">
        <v>530</v>
      </c>
    </row>
    <row r="351" spans="1:65" s="2" customFormat="1" ht="11.25">
      <c r="A351" s="37"/>
      <c r="B351" s="38"/>
      <c r="C351" s="39"/>
      <c r="D351" s="189" t="s">
        <v>149</v>
      </c>
      <c r="E351" s="39"/>
      <c r="F351" s="190" t="s">
        <v>531</v>
      </c>
      <c r="G351" s="39"/>
      <c r="H351" s="39"/>
      <c r="I351" s="191"/>
      <c r="J351" s="39"/>
      <c r="K351" s="39"/>
      <c r="L351" s="42"/>
      <c r="M351" s="192"/>
      <c r="N351" s="193"/>
      <c r="O351" s="67"/>
      <c r="P351" s="67"/>
      <c r="Q351" s="67"/>
      <c r="R351" s="67"/>
      <c r="S351" s="67"/>
      <c r="T351" s="68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T351" s="20" t="s">
        <v>149</v>
      </c>
      <c r="AU351" s="20" t="s">
        <v>82</v>
      </c>
    </row>
    <row r="352" spans="1:65" s="12" customFormat="1" ht="25.9" customHeight="1">
      <c r="B352" s="160"/>
      <c r="C352" s="161"/>
      <c r="D352" s="162" t="s">
        <v>71</v>
      </c>
      <c r="E352" s="163" t="s">
        <v>532</v>
      </c>
      <c r="F352" s="163" t="s">
        <v>533</v>
      </c>
      <c r="G352" s="161"/>
      <c r="H352" s="161"/>
      <c r="I352" s="164"/>
      <c r="J352" s="165">
        <f>BK352</f>
        <v>0</v>
      </c>
      <c r="K352" s="161"/>
      <c r="L352" s="166"/>
      <c r="M352" s="167"/>
      <c r="N352" s="168"/>
      <c r="O352" s="168"/>
      <c r="P352" s="169">
        <f>P353+P393+P406+P412+P421+P442+P453</f>
        <v>0</v>
      </c>
      <c r="Q352" s="168"/>
      <c r="R352" s="169">
        <f>R353+R393+R406+R412+R421+R442+R453</f>
        <v>0.48962346999999995</v>
      </c>
      <c r="S352" s="168"/>
      <c r="T352" s="170">
        <f>T353+T393+T406+T412+T421+T442+T453</f>
        <v>0.13302154999999999</v>
      </c>
      <c r="AR352" s="171" t="s">
        <v>82</v>
      </c>
      <c r="AT352" s="172" t="s">
        <v>71</v>
      </c>
      <c r="AU352" s="172" t="s">
        <v>72</v>
      </c>
      <c r="AY352" s="171" t="s">
        <v>140</v>
      </c>
      <c r="BK352" s="173">
        <f>BK353+BK393+BK406+BK412+BK421+BK442+BK453</f>
        <v>0</v>
      </c>
    </row>
    <row r="353" spans="1:65" s="12" customFormat="1" ht="22.9" customHeight="1">
      <c r="B353" s="160"/>
      <c r="C353" s="161"/>
      <c r="D353" s="162" t="s">
        <v>71</v>
      </c>
      <c r="E353" s="174" t="s">
        <v>534</v>
      </c>
      <c r="F353" s="174" t="s">
        <v>535</v>
      </c>
      <c r="G353" s="161"/>
      <c r="H353" s="161"/>
      <c r="I353" s="164"/>
      <c r="J353" s="175">
        <f>BK353</f>
        <v>0</v>
      </c>
      <c r="K353" s="161"/>
      <c r="L353" s="166"/>
      <c r="M353" s="167"/>
      <c r="N353" s="168"/>
      <c r="O353" s="168"/>
      <c r="P353" s="169">
        <f>SUM(P354:P392)</f>
        <v>0</v>
      </c>
      <c r="Q353" s="168"/>
      <c r="R353" s="169">
        <f>SUM(R354:R392)</f>
        <v>6.5339099999999997E-2</v>
      </c>
      <c r="S353" s="168"/>
      <c r="T353" s="170">
        <f>SUM(T354:T392)</f>
        <v>0</v>
      </c>
      <c r="AR353" s="171" t="s">
        <v>82</v>
      </c>
      <c r="AT353" s="172" t="s">
        <v>71</v>
      </c>
      <c r="AU353" s="172" t="s">
        <v>80</v>
      </c>
      <c r="AY353" s="171" t="s">
        <v>140</v>
      </c>
      <c r="BK353" s="173">
        <f>SUM(BK354:BK392)</f>
        <v>0</v>
      </c>
    </row>
    <row r="354" spans="1:65" s="2" customFormat="1" ht="21.75" customHeight="1">
      <c r="A354" s="37"/>
      <c r="B354" s="38"/>
      <c r="C354" s="176" t="s">
        <v>361</v>
      </c>
      <c r="D354" s="176" t="s">
        <v>142</v>
      </c>
      <c r="E354" s="177" t="s">
        <v>536</v>
      </c>
      <c r="F354" s="178" t="s">
        <v>537</v>
      </c>
      <c r="G354" s="179" t="s">
        <v>186</v>
      </c>
      <c r="H354" s="180">
        <v>1.26</v>
      </c>
      <c r="I354" s="181"/>
      <c r="J354" s="182">
        <f>ROUND(I354*H354,2)</f>
        <v>0</v>
      </c>
      <c r="K354" s="178" t="s">
        <v>146</v>
      </c>
      <c r="L354" s="42"/>
      <c r="M354" s="183" t="s">
        <v>19</v>
      </c>
      <c r="N354" s="184" t="s">
        <v>43</v>
      </c>
      <c r="O354" s="67"/>
      <c r="P354" s="185">
        <f>O354*H354</f>
        <v>0</v>
      </c>
      <c r="Q354" s="185">
        <v>0</v>
      </c>
      <c r="R354" s="185">
        <f>Q354*H354</f>
        <v>0</v>
      </c>
      <c r="S354" s="185">
        <v>0</v>
      </c>
      <c r="T354" s="186">
        <f>S354*H354</f>
        <v>0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187" t="s">
        <v>236</v>
      </c>
      <c r="AT354" s="187" t="s">
        <v>142</v>
      </c>
      <c r="AU354" s="187" t="s">
        <v>82</v>
      </c>
      <c r="AY354" s="20" t="s">
        <v>140</v>
      </c>
      <c r="BE354" s="188">
        <f>IF(N354="základní",J354,0)</f>
        <v>0</v>
      </c>
      <c r="BF354" s="188">
        <f>IF(N354="snížená",J354,0)</f>
        <v>0</v>
      </c>
      <c r="BG354" s="188">
        <f>IF(N354="zákl. přenesená",J354,0)</f>
        <v>0</v>
      </c>
      <c r="BH354" s="188">
        <f>IF(N354="sníž. přenesená",J354,0)</f>
        <v>0</v>
      </c>
      <c r="BI354" s="188">
        <f>IF(N354="nulová",J354,0)</f>
        <v>0</v>
      </c>
      <c r="BJ354" s="20" t="s">
        <v>80</v>
      </c>
      <c r="BK354" s="188">
        <f>ROUND(I354*H354,2)</f>
        <v>0</v>
      </c>
      <c r="BL354" s="20" t="s">
        <v>236</v>
      </c>
      <c r="BM354" s="187" t="s">
        <v>538</v>
      </c>
    </row>
    <row r="355" spans="1:65" s="2" customFormat="1" ht="11.25">
      <c r="A355" s="37"/>
      <c r="B355" s="38"/>
      <c r="C355" s="39"/>
      <c r="D355" s="189" t="s">
        <v>149</v>
      </c>
      <c r="E355" s="39"/>
      <c r="F355" s="190" t="s">
        <v>539</v>
      </c>
      <c r="G355" s="39"/>
      <c r="H355" s="39"/>
      <c r="I355" s="191"/>
      <c r="J355" s="39"/>
      <c r="K355" s="39"/>
      <c r="L355" s="42"/>
      <c r="M355" s="192"/>
      <c r="N355" s="193"/>
      <c r="O355" s="67"/>
      <c r="P355" s="67"/>
      <c r="Q355" s="67"/>
      <c r="R355" s="67"/>
      <c r="S355" s="67"/>
      <c r="T355" s="68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T355" s="20" t="s">
        <v>149</v>
      </c>
      <c r="AU355" s="20" t="s">
        <v>82</v>
      </c>
    </row>
    <row r="356" spans="1:65" s="15" customFormat="1" ht="11.25">
      <c r="B356" s="217"/>
      <c r="C356" s="218"/>
      <c r="D356" s="196" t="s">
        <v>151</v>
      </c>
      <c r="E356" s="219" t="s">
        <v>19</v>
      </c>
      <c r="F356" s="220" t="s">
        <v>540</v>
      </c>
      <c r="G356" s="218"/>
      <c r="H356" s="219" t="s">
        <v>19</v>
      </c>
      <c r="I356" s="221"/>
      <c r="J356" s="218"/>
      <c r="K356" s="218"/>
      <c r="L356" s="222"/>
      <c r="M356" s="223"/>
      <c r="N356" s="224"/>
      <c r="O356" s="224"/>
      <c r="P356" s="224"/>
      <c r="Q356" s="224"/>
      <c r="R356" s="224"/>
      <c r="S356" s="224"/>
      <c r="T356" s="225"/>
      <c r="AT356" s="226" t="s">
        <v>151</v>
      </c>
      <c r="AU356" s="226" t="s">
        <v>82</v>
      </c>
      <c r="AV356" s="15" t="s">
        <v>80</v>
      </c>
      <c r="AW356" s="15" t="s">
        <v>33</v>
      </c>
      <c r="AX356" s="15" t="s">
        <v>72</v>
      </c>
      <c r="AY356" s="226" t="s">
        <v>140</v>
      </c>
    </row>
    <row r="357" spans="1:65" s="13" customFormat="1" ht="11.25">
      <c r="B357" s="194"/>
      <c r="C357" s="195"/>
      <c r="D357" s="196" t="s">
        <v>151</v>
      </c>
      <c r="E357" s="197" t="s">
        <v>19</v>
      </c>
      <c r="F357" s="198" t="s">
        <v>541</v>
      </c>
      <c r="G357" s="195"/>
      <c r="H357" s="199">
        <v>1.26</v>
      </c>
      <c r="I357" s="200"/>
      <c r="J357" s="195"/>
      <c r="K357" s="195"/>
      <c r="L357" s="201"/>
      <c r="M357" s="202"/>
      <c r="N357" s="203"/>
      <c r="O357" s="203"/>
      <c r="P357" s="203"/>
      <c r="Q357" s="203"/>
      <c r="R357" s="203"/>
      <c r="S357" s="203"/>
      <c r="T357" s="204"/>
      <c r="AT357" s="205" t="s">
        <v>151</v>
      </c>
      <c r="AU357" s="205" t="s">
        <v>82</v>
      </c>
      <c r="AV357" s="13" t="s">
        <v>82</v>
      </c>
      <c r="AW357" s="13" t="s">
        <v>33</v>
      </c>
      <c r="AX357" s="13" t="s">
        <v>72</v>
      </c>
      <c r="AY357" s="205" t="s">
        <v>140</v>
      </c>
    </row>
    <row r="358" spans="1:65" s="14" customFormat="1" ht="11.25">
      <c r="B358" s="206"/>
      <c r="C358" s="207"/>
      <c r="D358" s="196" t="s">
        <v>151</v>
      </c>
      <c r="E358" s="208" t="s">
        <v>19</v>
      </c>
      <c r="F358" s="209" t="s">
        <v>153</v>
      </c>
      <c r="G358" s="207"/>
      <c r="H358" s="210">
        <v>1.26</v>
      </c>
      <c r="I358" s="211"/>
      <c r="J358" s="207"/>
      <c r="K358" s="207"/>
      <c r="L358" s="212"/>
      <c r="M358" s="213"/>
      <c r="N358" s="214"/>
      <c r="O358" s="214"/>
      <c r="P358" s="214"/>
      <c r="Q358" s="214"/>
      <c r="R358" s="214"/>
      <c r="S358" s="214"/>
      <c r="T358" s="215"/>
      <c r="AT358" s="216" t="s">
        <v>151</v>
      </c>
      <c r="AU358" s="216" t="s">
        <v>82</v>
      </c>
      <c r="AV358" s="14" t="s">
        <v>154</v>
      </c>
      <c r="AW358" s="14" t="s">
        <v>33</v>
      </c>
      <c r="AX358" s="14" t="s">
        <v>80</v>
      </c>
      <c r="AY358" s="216" t="s">
        <v>140</v>
      </c>
    </row>
    <row r="359" spans="1:65" s="2" customFormat="1" ht="16.5" customHeight="1">
      <c r="A359" s="37"/>
      <c r="B359" s="38"/>
      <c r="C359" s="227" t="s">
        <v>542</v>
      </c>
      <c r="D359" s="227" t="s">
        <v>251</v>
      </c>
      <c r="E359" s="228" t="s">
        <v>543</v>
      </c>
      <c r="F359" s="229" t="s">
        <v>544</v>
      </c>
      <c r="G359" s="230" t="s">
        <v>170</v>
      </c>
      <c r="H359" s="231">
        <v>1E-3</v>
      </c>
      <c r="I359" s="232"/>
      <c r="J359" s="233">
        <f>ROUND(I359*H359,2)</f>
        <v>0</v>
      </c>
      <c r="K359" s="229" t="s">
        <v>146</v>
      </c>
      <c r="L359" s="234"/>
      <c r="M359" s="235" t="s">
        <v>19</v>
      </c>
      <c r="N359" s="236" t="s">
        <v>43</v>
      </c>
      <c r="O359" s="67"/>
      <c r="P359" s="185">
        <f>O359*H359</f>
        <v>0</v>
      </c>
      <c r="Q359" s="185">
        <v>1</v>
      </c>
      <c r="R359" s="185">
        <f>Q359*H359</f>
        <v>1E-3</v>
      </c>
      <c r="S359" s="185">
        <v>0</v>
      </c>
      <c r="T359" s="186">
        <f>S359*H359</f>
        <v>0</v>
      </c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R359" s="187" t="s">
        <v>340</v>
      </c>
      <c r="AT359" s="187" t="s">
        <v>251</v>
      </c>
      <c r="AU359" s="187" t="s">
        <v>82</v>
      </c>
      <c r="AY359" s="20" t="s">
        <v>140</v>
      </c>
      <c r="BE359" s="188">
        <f>IF(N359="základní",J359,0)</f>
        <v>0</v>
      </c>
      <c r="BF359" s="188">
        <f>IF(N359="snížená",J359,0)</f>
        <v>0</v>
      </c>
      <c r="BG359" s="188">
        <f>IF(N359="zákl. přenesená",J359,0)</f>
        <v>0</v>
      </c>
      <c r="BH359" s="188">
        <f>IF(N359="sníž. přenesená",J359,0)</f>
        <v>0</v>
      </c>
      <c r="BI359" s="188">
        <f>IF(N359="nulová",J359,0)</f>
        <v>0</v>
      </c>
      <c r="BJ359" s="20" t="s">
        <v>80</v>
      </c>
      <c r="BK359" s="188">
        <f>ROUND(I359*H359,2)</f>
        <v>0</v>
      </c>
      <c r="BL359" s="20" t="s">
        <v>236</v>
      </c>
      <c r="BM359" s="187" t="s">
        <v>545</v>
      </c>
    </row>
    <row r="360" spans="1:65" s="13" customFormat="1" ht="11.25">
      <c r="B360" s="194"/>
      <c r="C360" s="195"/>
      <c r="D360" s="196" t="s">
        <v>151</v>
      </c>
      <c r="E360" s="195"/>
      <c r="F360" s="198" t="s">
        <v>546</v>
      </c>
      <c r="G360" s="195"/>
      <c r="H360" s="199">
        <v>1E-3</v>
      </c>
      <c r="I360" s="200"/>
      <c r="J360" s="195"/>
      <c r="K360" s="195"/>
      <c r="L360" s="201"/>
      <c r="M360" s="202"/>
      <c r="N360" s="203"/>
      <c r="O360" s="203"/>
      <c r="P360" s="203"/>
      <c r="Q360" s="203"/>
      <c r="R360" s="203"/>
      <c r="S360" s="203"/>
      <c r="T360" s="204"/>
      <c r="AT360" s="205" t="s">
        <v>151</v>
      </c>
      <c r="AU360" s="205" t="s">
        <v>82</v>
      </c>
      <c r="AV360" s="13" t="s">
        <v>82</v>
      </c>
      <c r="AW360" s="13" t="s">
        <v>4</v>
      </c>
      <c r="AX360" s="13" t="s">
        <v>80</v>
      </c>
      <c r="AY360" s="205" t="s">
        <v>140</v>
      </c>
    </row>
    <row r="361" spans="1:65" s="2" customFormat="1" ht="16.5" customHeight="1">
      <c r="A361" s="37"/>
      <c r="B361" s="38"/>
      <c r="C361" s="176" t="s">
        <v>547</v>
      </c>
      <c r="D361" s="176" t="s">
        <v>142</v>
      </c>
      <c r="E361" s="177" t="s">
        <v>548</v>
      </c>
      <c r="F361" s="178" t="s">
        <v>549</v>
      </c>
      <c r="G361" s="179" t="s">
        <v>186</v>
      </c>
      <c r="H361" s="180">
        <v>1.26</v>
      </c>
      <c r="I361" s="181"/>
      <c r="J361" s="182">
        <f>ROUND(I361*H361,2)</f>
        <v>0</v>
      </c>
      <c r="K361" s="178" t="s">
        <v>146</v>
      </c>
      <c r="L361" s="42"/>
      <c r="M361" s="183" t="s">
        <v>19</v>
      </c>
      <c r="N361" s="184" t="s">
        <v>43</v>
      </c>
      <c r="O361" s="67"/>
      <c r="P361" s="185">
        <f>O361*H361</f>
        <v>0</v>
      </c>
      <c r="Q361" s="185">
        <v>4.0000000000000002E-4</v>
      </c>
      <c r="R361" s="185">
        <f>Q361*H361</f>
        <v>5.04E-4</v>
      </c>
      <c r="S361" s="185">
        <v>0</v>
      </c>
      <c r="T361" s="186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187" t="s">
        <v>236</v>
      </c>
      <c r="AT361" s="187" t="s">
        <v>142</v>
      </c>
      <c r="AU361" s="187" t="s">
        <v>82</v>
      </c>
      <c r="AY361" s="20" t="s">
        <v>140</v>
      </c>
      <c r="BE361" s="188">
        <f>IF(N361="základní",J361,0)</f>
        <v>0</v>
      </c>
      <c r="BF361" s="188">
        <f>IF(N361="snížená",J361,0)</f>
        <v>0</v>
      </c>
      <c r="BG361" s="188">
        <f>IF(N361="zákl. přenesená",J361,0)</f>
        <v>0</v>
      </c>
      <c r="BH361" s="188">
        <f>IF(N361="sníž. přenesená",J361,0)</f>
        <v>0</v>
      </c>
      <c r="BI361" s="188">
        <f>IF(N361="nulová",J361,0)</f>
        <v>0</v>
      </c>
      <c r="BJ361" s="20" t="s">
        <v>80</v>
      </c>
      <c r="BK361" s="188">
        <f>ROUND(I361*H361,2)</f>
        <v>0</v>
      </c>
      <c r="BL361" s="20" t="s">
        <v>236</v>
      </c>
      <c r="BM361" s="187" t="s">
        <v>550</v>
      </c>
    </row>
    <row r="362" spans="1:65" s="2" customFormat="1" ht="11.25">
      <c r="A362" s="37"/>
      <c r="B362" s="38"/>
      <c r="C362" s="39"/>
      <c r="D362" s="189" t="s">
        <v>149</v>
      </c>
      <c r="E362" s="39"/>
      <c r="F362" s="190" t="s">
        <v>551</v>
      </c>
      <c r="G362" s="39"/>
      <c r="H362" s="39"/>
      <c r="I362" s="191"/>
      <c r="J362" s="39"/>
      <c r="K362" s="39"/>
      <c r="L362" s="42"/>
      <c r="M362" s="192"/>
      <c r="N362" s="193"/>
      <c r="O362" s="67"/>
      <c r="P362" s="67"/>
      <c r="Q362" s="67"/>
      <c r="R362" s="67"/>
      <c r="S362" s="67"/>
      <c r="T362" s="68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T362" s="20" t="s">
        <v>149</v>
      </c>
      <c r="AU362" s="20" t="s">
        <v>82</v>
      </c>
    </row>
    <row r="363" spans="1:65" s="13" customFormat="1" ht="11.25">
      <c r="B363" s="194"/>
      <c r="C363" s="195"/>
      <c r="D363" s="196" t="s">
        <v>151</v>
      </c>
      <c r="E363" s="197" t="s">
        <v>19</v>
      </c>
      <c r="F363" s="198" t="s">
        <v>552</v>
      </c>
      <c r="G363" s="195"/>
      <c r="H363" s="199">
        <v>1.26</v>
      </c>
      <c r="I363" s="200"/>
      <c r="J363" s="195"/>
      <c r="K363" s="195"/>
      <c r="L363" s="201"/>
      <c r="M363" s="202"/>
      <c r="N363" s="203"/>
      <c r="O363" s="203"/>
      <c r="P363" s="203"/>
      <c r="Q363" s="203"/>
      <c r="R363" s="203"/>
      <c r="S363" s="203"/>
      <c r="T363" s="204"/>
      <c r="AT363" s="205" t="s">
        <v>151</v>
      </c>
      <c r="AU363" s="205" t="s">
        <v>82</v>
      </c>
      <c r="AV363" s="13" t="s">
        <v>82</v>
      </c>
      <c r="AW363" s="13" t="s">
        <v>33</v>
      </c>
      <c r="AX363" s="13" t="s">
        <v>72</v>
      </c>
      <c r="AY363" s="205" t="s">
        <v>140</v>
      </c>
    </row>
    <row r="364" spans="1:65" s="14" customFormat="1" ht="11.25">
      <c r="B364" s="206"/>
      <c r="C364" s="207"/>
      <c r="D364" s="196" t="s">
        <v>151</v>
      </c>
      <c r="E364" s="208" t="s">
        <v>19</v>
      </c>
      <c r="F364" s="209" t="s">
        <v>153</v>
      </c>
      <c r="G364" s="207"/>
      <c r="H364" s="210">
        <v>1.26</v>
      </c>
      <c r="I364" s="211"/>
      <c r="J364" s="207"/>
      <c r="K364" s="207"/>
      <c r="L364" s="212"/>
      <c r="M364" s="213"/>
      <c r="N364" s="214"/>
      <c r="O364" s="214"/>
      <c r="P364" s="214"/>
      <c r="Q364" s="214"/>
      <c r="R364" s="214"/>
      <c r="S364" s="214"/>
      <c r="T364" s="215"/>
      <c r="AT364" s="216" t="s">
        <v>151</v>
      </c>
      <c r="AU364" s="216" t="s">
        <v>82</v>
      </c>
      <c r="AV364" s="14" t="s">
        <v>154</v>
      </c>
      <c r="AW364" s="14" t="s">
        <v>33</v>
      </c>
      <c r="AX364" s="14" t="s">
        <v>80</v>
      </c>
      <c r="AY364" s="216" t="s">
        <v>140</v>
      </c>
    </row>
    <row r="365" spans="1:65" s="2" customFormat="1" ht="24.2" customHeight="1">
      <c r="A365" s="37"/>
      <c r="B365" s="38"/>
      <c r="C365" s="227" t="s">
        <v>553</v>
      </c>
      <c r="D365" s="227" t="s">
        <v>251</v>
      </c>
      <c r="E365" s="228" t="s">
        <v>554</v>
      </c>
      <c r="F365" s="229" t="s">
        <v>555</v>
      </c>
      <c r="G365" s="230" t="s">
        <v>186</v>
      </c>
      <c r="H365" s="231">
        <v>1.4690000000000001</v>
      </c>
      <c r="I365" s="232"/>
      <c r="J365" s="233">
        <f>ROUND(I365*H365,2)</f>
        <v>0</v>
      </c>
      <c r="K365" s="229" t="s">
        <v>146</v>
      </c>
      <c r="L365" s="234"/>
      <c r="M365" s="235" t="s">
        <v>19</v>
      </c>
      <c r="N365" s="236" t="s">
        <v>43</v>
      </c>
      <c r="O365" s="67"/>
      <c r="P365" s="185">
        <f>O365*H365</f>
        <v>0</v>
      </c>
      <c r="Q365" s="185">
        <v>5.4000000000000003E-3</v>
      </c>
      <c r="R365" s="185">
        <f>Q365*H365</f>
        <v>7.9326000000000015E-3</v>
      </c>
      <c r="S365" s="185">
        <v>0</v>
      </c>
      <c r="T365" s="186">
        <f>S365*H365</f>
        <v>0</v>
      </c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R365" s="187" t="s">
        <v>340</v>
      </c>
      <c r="AT365" s="187" t="s">
        <v>251</v>
      </c>
      <c r="AU365" s="187" t="s">
        <v>82</v>
      </c>
      <c r="AY365" s="20" t="s">
        <v>140</v>
      </c>
      <c r="BE365" s="188">
        <f>IF(N365="základní",J365,0)</f>
        <v>0</v>
      </c>
      <c r="BF365" s="188">
        <f>IF(N365="snížená",J365,0)</f>
        <v>0</v>
      </c>
      <c r="BG365" s="188">
        <f>IF(N365="zákl. přenesená",J365,0)</f>
        <v>0</v>
      </c>
      <c r="BH365" s="188">
        <f>IF(N365="sníž. přenesená",J365,0)</f>
        <v>0</v>
      </c>
      <c r="BI365" s="188">
        <f>IF(N365="nulová",J365,0)</f>
        <v>0</v>
      </c>
      <c r="BJ365" s="20" t="s">
        <v>80</v>
      </c>
      <c r="BK365" s="188">
        <f>ROUND(I365*H365,2)</f>
        <v>0</v>
      </c>
      <c r="BL365" s="20" t="s">
        <v>236</v>
      </c>
      <c r="BM365" s="187" t="s">
        <v>556</v>
      </c>
    </row>
    <row r="366" spans="1:65" s="13" customFormat="1" ht="11.25">
      <c r="B366" s="194"/>
      <c r="C366" s="195"/>
      <c r="D366" s="196" t="s">
        <v>151</v>
      </c>
      <c r="E366" s="195"/>
      <c r="F366" s="198" t="s">
        <v>557</v>
      </c>
      <c r="G366" s="195"/>
      <c r="H366" s="199">
        <v>1.4690000000000001</v>
      </c>
      <c r="I366" s="200"/>
      <c r="J366" s="195"/>
      <c r="K366" s="195"/>
      <c r="L366" s="201"/>
      <c r="M366" s="202"/>
      <c r="N366" s="203"/>
      <c r="O366" s="203"/>
      <c r="P366" s="203"/>
      <c r="Q366" s="203"/>
      <c r="R366" s="203"/>
      <c r="S366" s="203"/>
      <c r="T366" s="204"/>
      <c r="AT366" s="205" t="s">
        <v>151</v>
      </c>
      <c r="AU366" s="205" t="s">
        <v>82</v>
      </c>
      <c r="AV366" s="13" t="s">
        <v>82</v>
      </c>
      <c r="AW366" s="13" t="s">
        <v>4</v>
      </c>
      <c r="AX366" s="13" t="s">
        <v>80</v>
      </c>
      <c r="AY366" s="205" t="s">
        <v>140</v>
      </c>
    </row>
    <row r="367" spans="1:65" s="2" customFormat="1" ht="21.75" customHeight="1">
      <c r="A367" s="37"/>
      <c r="B367" s="38"/>
      <c r="C367" s="176" t="s">
        <v>558</v>
      </c>
      <c r="D367" s="176" t="s">
        <v>142</v>
      </c>
      <c r="E367" s="177" t="s">
        <v>559</v>
      </c>
      <c r="F367" s="178" t="s">
        <v>560</v>
      </c>
      <c r="G367" s="179" t="s">
        <v>186</v>
      </c>
      <c r="H367" s="180">
        <v>3.96</v>
      </c>
      <c r="I367" s="181"/>
      <c r="J367" s="182">
        <f>ROUND(I367*H367,2)</f>
        <v>0</v>
      </c>
      <c r="K367" s="178" t="s">
        <v>146</v>
      </c>
      <c r="L367" s="42"/>
      <c r="M367" s="183" t="s">
        <v>19</v>
      </c>
      <c r="N367" s="184" t="s">
        <v>43</v>
      </c>
      <c r="O367" s="67"/>
      <c r="P367" s="185">
        <f>O367*H367</f>
        <v>0</v>
      </c>
      <c r="Q367" s="185">
        <v>0</v>
      </c>
      <c r="R367" s="185">
        <f>Q367*H367</f>
        <v>0</v>
      </c>
      <c r="S367" s="185">
        <v>0</v>
      </c>
      <c r="T367" s="186">
        <f>S367*H367</f>
        <v>0</v>
      </c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R367" s="187" t="s">
        <v>236</v>
      </c>
      <c r="AT367" s="187" t="s">
        <v>142</v>
      </c>
      <c r="AU367" s="187" t="s">
        <v>82</v>
      </c>
      <c r="AY367" s="20" t="s">
        <v>140</v>
      </c>
      <c r="BE367" s="188">
        <f>IF(N367="základní",J367,0)</f>
        <v>0</v>
      </c>
      <c r="BF367" s="188">
        <f>IF(N367="snížená",J367,0)</f>
        <v>0</v>
      </c>
      <c r="BG367" s="188">
        <f>IF(N367="zákl. přenesená",J367,0)</f>
        <v>0</v>
      </c>
      <c r="BH367" s="188">
        <f>IF(N367="sníž. přenesená",J367,0)</f>
        <v>0</v>
      </c>
      <c r="BI367" s="188">
        <f>IF(N367="nulová",J367,0)</f>
        <v>0</v>
      </c>
      <c r="BJ367" s="20" t="s">
        <v>80</v>
      </c>
      <c r="BK367" s="188">
        <f>ROUND(I367*H367,2)</f>
        <v>0</v>
      </c>
      <c r="BL367" s="20" t="s">
        <v>236</v>
      </c>
      <c r="BM367" s="187" t="s">
        <v>561</v>
      </c>
    </row>
    <row r="368" spans="1:65" s="2" customFormat="1" ht="11.25">
      <c r="A368" s="37"/>
      <c r="B368" s="38"/>
      <c r="C368" s="39"/>
      <c r="D368" s="189" t="s">
        <v>149</v>
      </c>
      <c r="E368" s="39"/>
      <c r="F368" s="190" t="s">
        <v>562</v>
      </c>
      <c r="G368" s="39"/>
      <c r="H368" s="39"/>
      <c r="I368" s="191"/>
      <c r="J368" s="39"/>
      <c r="K368" s="39"/>
      <c r="L368" s="42"/>
      <c r="M368" s="192"/>
      <c r="N368" s="193"/>
      <c r="O368" s="67"/>
      <c r="P368" s="67"/>
      <c r="Q368" s="67"/>
      <c r="R368" s="67"/>
      <c r="S368" s="67"/>
      <c r="T368" s="68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T368" s="20" t="s">
        <v>149</v>
      </c>
      <c r="AU368" s="20" t="s">
        <v>82</v>
      </c>
    </row>
    <row r="369" spans="1:65" s="13" customFormat="1" ht="11.25">
      <c r="B369" s="194"/>
      <c r="C369" s="195"/>
      <c r="D369" s="196" t="s">
        <v>151</v>
      </c>
      <c r="E369" s="197" t="s">
        <v>19</v>
      </c>
      <c r="F369" s="198" t="s">
        <v>563</v>
      </c>
      <c r="G369" s="195"/>
      <c r="H369" s="199">
        <v>3.96</v>
      </c>
      <c r="I369" s="200"/>
      <c r="J369" s="195"/>
      <c r="K369" s="195"/>
      <c r="L369" s="201"/>
      <c r="M369" s="202"/>
      <c r="N369" s="203"/>
      <c r="O369" s="203"/>
      <c r="P369" s="203"/>
      <c r="Q369" s="203"/>
      <c r="R369" s="203"/>
      <c r="S369" s="203"/>
      <c r="T369" s="204"/>
      <c r="AT369" s="205" t="s">
        <v>151</v>
      </c>
      <c r="AU369" s="205" t="s">
        <v>82</v>
      </c>
      <c r="AV369" s="13" t="s">
        <v>82</v>
      </c>
      <c r="AW369" s="13" t="s">
        <v>33</v>
      </c>
      <c r="AX369" s="13" t="s">
        <v>72</v>
      </c>
      <c r="AY369" s="205" t="s">
        <v>140</v>
      </c>
    </row>
    <row r="370" spans="1:65" s="14" customFormat="1" ht="11.25">
      <c r="B370" s="206"/>
      <c r="C370" s="207"/>
      <c r="D370" s="196" t="s">
        <v>151</v>
      </c>
      <c r="E370" s="208" t="s">
        <v>19</v>
      </c>
      <c r="F370" s="209" t="s">
        <v>153</v>
      </c>
      <c r="G370" s="207"/>
      <c r="H370" s="210">
        <v>3.96</v>
      </c>
      <c r="I370" s="211"/>
      <c r="J370" s="207"/>
      <c r="K370" s="207"/>
      <c r="L370" s="212"/>
      <c r="M370" s="213"/>
      <c r="N370" s="214"/>
      <c r="O370" s="214"/>
      <c r="P370" s="214"/>
      <c r="Q370" s="214"/>
      <c r="R370" s="214"/>
      <c r="S370" s="214"/>
      <c r="T370" s="215"/>
      <c r="AT370" s="216" t="s">
        <v>151</v>
      </c>
      <c r="AU370" s="216" t="s">
        <v>82</v>
      </c>
      <c r="AV370" s="14" t="s">
        <v>154</v>
      </c>
      <c r="AW370" s="14" t="s">
        <v>33</v>
      </c>
      <c r="AX370" s="14" t="s">
        <v>80</v>
      </c>
      <c r="AY370" s="216" t="s">
        <v>140</v>
      </c>
    </row>
    <row r="371" spans="1:65" s="2" customFormat="1" ht="16.5" customHeight="1">
      <c r="A371" s="37"/>
      <c r="B371" s="38"/>
      <c r="C371" s="227" t="s">
        <v>564</v>
      </c>
      <c r="D371" s="227" t="s">
        <v>251</v>
      </c>
      <c r="E371" s="228" t="s">
        <v>543</v>
      </c>
      <c r="F371" s="229" t="s">
        <v>544</v>
      </c>
      <c r="G371" s="230" t="s">
        <v>170</v>
      </c>
      <c r="H371" s="231">
        <v>1E-3</v>
      </c>
      <c r="I371" s="232"/>
      <c r="J371" s="233">
        <f>ROUND(I371*H371,2)</f>
        <v>0</v>
      </c>
      <c r="K371" s="229" t="s">
        <v>146</v>
      </c>
      <c r="L371" s="234"/>
      <c r="M371" s="235" t="s">
        <v>19</v>
      </c>
      <c r="N371" s="236" t="s">
        <v>43</v>
      </c>
      <c r="O371" s="67"/>
      <c r="P371" s="185">
        <f>O371*H371</f>
        <v>0</v>
      </c>
      <c r="Q371" s="185">
        <v>1</v>
      </c>
      <c r="R371" s="185">
        <f>Q371*H371</f>
        <v>1E-3</v>
      </c>
      <c r="S371" s="185">
        <v>0</v>
      </c>
      <c r="T371" s="186">
        <f>S371*H371</f>
        <v>0</v>
      </c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R371" s="187" t="s">
        <v>340</v>
      </c>
      <c r="AT371" s="187" t="s">
        <v>251</v>
      </c>
      <c r="AU371" s="187" t="s">
        <v>82</v>
      </c>
      <c r="AY371" s="20" t="s">
        <v>140</v>
      </c>
      <c r="BE371" s="188">
        <f>IF(N371="základní",J371,0)</f>
        <v>0</v>
      </c>
      <c r="BF371" s="188">
        <f>IF(N371="snížená",J371,0)</f>
        <v>0</v>
      </c>
      <c r="BG371" s="188">
        <f>IF(N371="zákl. přenesená",J371,0)</f>
        <v>0</v>
      </c>
      <c r="BH371" s="188">
        <f>IF(N371="sníž. přenesená",J371,0)</f>
        <v>0</v>
      </c>
      <c r="BI371" s="188">
        <f>IF(N371="nulová",J371,0)</f>
        <v>0</v>
      </c>
      <c r="BJ371" s="20" t="s">
        <v>80</v>
      </c>
      <c r="BK371" s="188">
        <f>ROUND(I371*H371,2)</f>
        <v>0</v>
      </c>
      <c r="BL371" s="20" t="s">
        <v>236</v>
      </c>
      <c r="BM371" s="187" t="s">
        <v>565</v>
      </c>
    </row>
    <row r="372" spans="1:65" s="13" customFormat="1" ht="11.25">
      <c r="B372" s="194"/>
      <c r="C372" s="195"/>
      <c r="D372" s="196" t="s">
        <v>151</v>
      </c>
      <c r="E372" s="195"/>
      <c r="F372" s="198" t="s">
        <v>566</v>
      </c>
      <c r="G372" s="195"/>
      <c r="H372" s="199">
        <v>1E-3</v>
      </c>
      <c r="I372" s="200"/>
      <c r="J372" s="195"/>
      <c r="K372" s="195"/>
      <c r="L372" s="201"/>
      <c r="M372" s="202"/>
      <c r="N372" s="203"/>
      <c r="O372" s="203"/>
      <c r="P372" s="203"/>
      <c r="Q372" s="203"/>
      <c r="R372" s="203"/>
      <c r="S372" s="203"/>
      <c r="T372" s="204"/>
      <c r="AT372" s="205" t="s">
        <v>151</v>
      </c>
      <c r="AU372" s="205" t="s">
        <v>82</v>
      </c>
      <c r="AV372" s="13" t="s">
        <v>82</v>
      </c>
      <c r="AW372" s="13" t="s">
        <v>4</v>
      </c>
      <c r="AX372" s="13" t="s">
        <v>80</v>
      </c>
      <c r="AY372" s="205" t="s">
        <v>140</v>
      </c>
    </row>
    <row r="373" spans="1:65" s="2" customFormat="1" ht="16.5" customHeight="1">
      <c r="A373" s="37"/>
      <c r="B373" s="38"/>
      <c r="C373" s="176" t="s">
        <v>567</v>
      </c>
      <c r="D373" s="176" t="s">
        <v>142</v>
      </c>
      <c r="E373" s="177" t="s">
        <v>568</v>
      </c>
      <c r="F373" s="178" t="s">
        <v>569</v>
      </c>
      <c r="G373" s="179" t="s">
        <v>186</v>
      </c>
      <c r="H373" s="180">
        <v>7.92</v>
      </c>
      <c r="I373" s="181"/>
      <c r="J373" s="182">
        <f>ROUND(I373*H373,2)</f>
        <v>0</v>
      </c>
      <c r="K373" s="178" t="s">
        <v>146</v>
      </c>
      <c r="L373" s="42"/>
      <c r="M373" s="183" t="s">
        <v>19</v>
      </c>
      <c r="N373" s="184" t="s">
        <v>43</v>
      </c>
      <c r="O373" s="67"/>
      <c r="P373" s="185">
        <f>O373*H373</f>
        <v>0</v>
      </c>
      <c r="Q373" s="185">
        <v>4.0000000000000002E-4</v>
      </c>
      <c r="R373" s="185">
        <f>Q373*H373</f>
        <v>3.1680000000000002E-3</v>
      </c>
      <c r="S373" s="185">
        <v>0</v>
      </c>
      <c r="T373" s="186">
        <f>S373*H373</f>
        <v>0</v>
      </c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R373" s="187" t="s">
        <v>236</v>
      </c>
      <c r="AT373" s="187" t="s">
        <v>142</v>
      </c>
      <c r="AU373" s="187" t="s">
        <v>82</v>
      </c>
      <c r="AY373" s="20" t="s">
        <v>140</v>
      </c>
      <c r="BE373" s="188">
        <f>IF(N373="základní",J373,0)</f>
        <v>0</v>
      </c>
      <c r="BF373" s="188">
        <f>IF(N373="snížená",J373,0)</f>
        <v>0</v>
      </c>
      <c r="BG373" s="188">
        <f>IF(N373="zákl. přenesená",J373,0)</f>
        <v>0</v>
      </c>
      <c r="BH373" s="188">
        <f>IF(N373="sníž. přenesená",J373,0)</f>
        <v>0</v>
      </c>
      <c r="BI373" s="188">
        <f>IF(N373="nulová",J373,0)</f>
        <v>0</v>
      </c>
      <c r="BJ373" s="20" t="s">
        <v>80</v>
      </c>
      <c r="BK373" s="188">
        <f>ROUND(I373*H373,2)</f>
        <v>0</v>
      </c>
      <c r="BL373" s="20" t="s">
        <v>236</v>
      </c>
      <c r="BM373" s="187" t="s">
        <v>570</v>
      </c>
    </row>
    <row r="374" spans="1:65" s="2" customFormat="1" ht="11.25">
      <c r="A374" s="37"/>
      <c r="B374" s="38"/>
      <c r="C374" s="39"/>
      <c r="D374" s="189" t="s">
        <v>149</v>
      </c>
      <c r="E374" s="39"/>
      <c r="F374" s="190" t="s">
        <v>571</v>
      </c>
      <c r="G374" s="39"/>
      <c r="H374" s="39"/>
      <c r="I374" s="191"/>
      <c r="J374" s="39"/>
      <c r="K374" s="39"/>
      <c r="L374" s="42"/>
      <c r="M374" s="192"/>
      <c r="N374" s="193"/>
      <c r="O374" s="67"/>
      <c r="P374" s="67"/>
      <c r="Q374" s="67"/>
      <c r="R374" s="67"/>
      <c r="S374" s="67"/>
      <c r="T374" s="68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T374" s="20" t="s">
        <v>149</v>
      </c>
      <c r="AU374" s="20" t="s">
        <v>82</v>
      </c>
    </row>
    <row r="375" spans="1:65" s="13" customFormat="1" ht="11.25">
      <c r="B375" s="194"/>
      <c r="C375" s="195"/>
      <c r="D375" s="196" t="s">
        <v>151</v>
      </c>
      <c r="E375" s="197" t="s">
        <v>19</v>
      </c>
      <c r="F375" s="198" t="s">
        <v>572</v>
      </c>
      <c r="G375" s="195"/>
      <c r="H375" s="199">
        <v>7.92</v>
      </c>
      <c r="I375" s="200"/>
      <c r="J375" s="195"/>
      <c r="K375" s="195"/>
      <c r="L375" s="201"/>
      <c r="M375" s="202"/>
      <c r="N375" s="203"/>
      <c r="O375" s="203"/>
      <c r="P375" s="203"/>
      <c r="Q375" s="203"/>
      <c r="R375" s="203"/>
      <c r="S375" s="203"/>
      <c r="T375" s="204"/>
      <c r="AT375" s="205" t="s">
        <v>151</v>
      </c>
      <c r="AU375" s="205" t="s">
        <v>82</v>
      </c>
      <c r="AV375" s="13" t="s">
        <v>82</v>
      </c>
      <c r="AW375" s="13" t="s">
        <v>33</v>
      </c>
      <c r="AX375" s="13" t="s">
        <v>72</v>
      </c>
      <c r="AY375" s="205" t="s">
        <v>140</v>
      </c>
    </row>
    <row r="376" spans="1:65" s="14" customFormat="1" ht="11.25">
      <c r="B376" s="206"/>
      <c r="C376" s="207"/>
      <c r="D376" s="196" t="s">
        <v>151</v>
      </c>
      <c r="E376" s="208" t="s">
        <v>19</v>
      </c>
      <c r="F376" s="209" t="s">
        <v>153</v>
      </c>
      <c r="G376" s="207"/>
      <c r="H376" s="210">
        <v>7.92</v>
      </c>
      <c r="I376" s="211"/>
      <c r="J376" s="207"/>
      <c r="K376" s="207"/>
      <c r="L376" s="212"/>
      <c r="M376" s="213"/>
      <c r="N376" s="214"/>
      <c r="O376" s="214"/>
      <c r="P376" s="214"/>
      <c r="Q376" s="214"/>
      <c r="R376" s="214"/>
      <c r="S376" s="214"/>
      <c r="T376" s="215"/>
      <c r="AT376" s="216" t="s">
        <v>151</v>
      </c>
      <c r="AU376" s="216" t="s">
        <v>82</v>
      </c>
      <c r="AV376" s="14" t="s">
        <v>154</v>
      </c>
      <c r="AW376" s="14" t="s">
        <v>33</v>
      </c>
      <c r="AX376" s="14" t="s">
        <v>80</v>
      </c>
      <c r="AY376" s="216" t="s">
        <v>140</v>
      </c>
    </row>
    <row r="377" spans="1:65" s="2" customFormat="1" ht="24.2" customHeight="1">
      <c r="A377" s="37"/>
      <c r="B377" s="38"/>
      <c r="C377" s="227" t="s">
        <v>573</v>
      </c>
      <c r="D377" s="227" t="s">
        <v>251</v>
      </c>
      <c r="E377" s="228" t="s">
        <v>554</v>
      </c>
      <c r="F377" s="229" t="s">
        <v>555</v>
      </c>
      <c r="G377" s="230" t="s">
        <v>186</v>
      </c>
      <c r="H377" s="231">
        <v>4.835</v>
      </c>
      <c r="I377" s="232"/>
      <c r="J377" s="233">
        <f>ROUND(I377*H377,2)</f>
        <v>0</v>
      </c>
      <c r="K377" s="229" t="s">
        <v>146</v>
      </c>
      <c r="L377" s="234"/>
      <c r="M377" s="235" t="s">
        <v>19</v>
      </c>
      <c r="N377" s="236" t="s">
        <v>43</v>
      </c>
      <c r="O377" s="67"/>
      <c r="P377" s="185">
        <f>O377*H377</f>
        <v>0</v>
      </c>
      <c r="Q377" s="185">
        <v>5.4000000000000003E-3</v>
      </c>
      <c r="R377" s="185">
        <f>Q377*H377</f>
        <v>2.6109E-2</v>
      </c>
      <c r="S377" s="185">
        <v>0</v>
      </c>
      <c r="T377" s="186">
        <f>S377*H377</f>
        <v>0</v>
      </c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R377" s="187" t="s">
        <v>340</v>
      </c>
      <c r="AT377" s="187" t="s">
        <v>251</v>
      </c>
      <c r="AU377" s="187" t="s">
        <v>82</v>
      </c>
      <c r="AY377" s="20" t="s">
        <v>140</v>
      </c>
      <c r="BE377" s="188">
        <f>IF(N377="základní",J377,0)</f>
        <v>0</v>
      </c>
      <c r="BF377" s="188">
        <f>IF(N377="snížená",J377,0)</f>
        <v>0</v>
      </c>
      <c r="BG377" s="188">
        <f>IF(N377="zákl. přenesená",J377,0)</f>
        <v>0</v>
      </c>
      <c r="BH377" s="188">
        <f>IF(N377="sníž. přenesená",J377,0)</f>
        <v>0</v>
      </c>
      <c r="BI377" s="188">
        <f>IF(N377="nulová",J377,0)</f>
        <v>0</v>
      </c>
      <c r="BJ377" s="20" t="s">
        <v>80</v>
      </c>
      <c r="BK377" s="188">
        <f>ROUND(I377*H377,2)</f>
        <v>0</v>
      </c>
      <c r="BL377" s="20" t="s">
        <v>236</v>
      </c>
      <c r="BM377" s="187" t="s">
        <v>574</v>
      </c>
    </row>
    <row r="378" spans="1:65" s="13" customFormat="1" ht="11.25">
      <c r="B378" s="194"/>
      <c r="C378" s="195"/>
      <c r="D378" s="196" t="s">
        <v>151</v>
      </c>
      <c r="E378" s="195"/>
      <c r="F378" s="198" t="s">
        <v>575</v>
      </c>
      <c r="G378" s="195"/>
      <c r="H378" s="199">
        <v>4.835</v>
      </c>
      <c r="I378" s="200"/>
      <c r="J378" s="195"/>
      <c r="K378" s="195"/>
      <c r="L378" s="201"/>
      <c r="M378" s="202"/>
      <c r="N378" s="203"/>
      <c r="O378" s="203"/>
      <c r="P378" s="203"/>
      <c r="Q378" s="203"/>
      <c r="R378" s="203"/>
      <c r="S378" s="203"/>
      <c r="T378" s="204"/>
      <c r="AT378" s="205" t="s">
        <v>151</v>
      </c>
      <c r="AU378" s="205" t="s">
        <v>82</v>
      </c>
      <c r="AV378" s="13" t="s">
        <v>82</v>
      </c>
      <c r="AW378" s="13" t="s">
        <v>4</v>
      </c>
      <c r="AX378" s="13" t="s">
        <v>80</v>
      </c>
      <c r="AY378" s="205" t="s">
        <v>140</v>
      </c>
    </row>
    <row r="379" spans="1:65" s="2" customFormat="1" ht="24.2" customHeight="1">
      <c r="A379" s="37"/>
      <c r="B379" s="38"/>
      <c r="C379" s="227" t="s">
        <v>576</v>
      </c>
      <c r="D379" s="227" t="s">
        <v>251</v>
      </c>
      <c r="E379" s="228" t="s">
        <v>577</v>
      </c>
      <c r="F379" s="229" t="s">
        <v>578</v>
      </c>
      <c r="G379" s="230" t="s">
        <v>186</v>
      </c>
      <c r="H379" s="231">
        <v>4.835</v>
      </c>
      <c r="I379" s="232"/>
      <c r="J379" s="233">
        <f>ROUND(I379*H379,2)</f>
        <v>0</v>
      </c>
      <c r="K379" s="229" t="s">
        <v>146</v>
      </c>
      <c r="L379" s="234"/>
      <c r="M379" s="235" t="s">
        <v>19</v>
      </c>
      <c r="N379" s="236" t="s">
        <v>43</v>
      </c>
      <c r="O379" s="67"/>
      <c r="P379" s="185">
        <f>O379*H379</f>
        <v>0</v>
      </c>
      <c r="Q379" s="185">
        <v>5.3E-3</v>
      </c>
      <c r="R379" s="185">
        <f>Q379*H379</f>
        <v>2.5625499999999999E-2</v>
      </c>
      <c r="S379" s="185">
        <v>0</v>
      </c>
      <c r="T379" s="186">
        <f>S379*H379</f>
        <v>0</v>
      </c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R379" s="187" t="s">
        <v>340</v>
      </c>
      <c r="AT379" s="187" t="s">
        <v>251</v>
      </c>
      <c r="AU379" s="187" t="s">
        <v>82</v>
      </c>
      <c r="AY379" s="20" t="s">
        <v>140</v>
      </c>
      <c r="BE379" s="188">
        <f>IF(N379="základní",J379,0)</f>
        <v>0</v>
      </c>
      <c r="BF379" s="188">
        <f>IF(N379="snížená",J379,0)</f>
        <v>0</v>
      </c>
      <c r="BG379" s="188">
        <f>IF(N379="zákl. přenesená",J379,0)</f>
        <v>0</v>
      </c>
      <c r="BH379" s="188">
        <f>IF(N379="sníž. přenesená",J379,0)</f>
        <v>0</v>
      </c>
      <c r="BI379" s="188">
        <f>IF(N379="nulová",J379,0)</f>
        <v>0</v>
      </c>
      <c r="BJ379" s="20" t="s">
        <v>80</v>
      </c>
      <c r="BK379" s="188">
        <f>ROUND(I379*H379,2)</f>
        <v>0</v>
      </c>
      <c r="BL379" s="20" t="s">
        <v>236</v>
      </c>
      <c r="BM379" s="187" t="s">
        <v>579</v>
      </c>
    </row>
    <row r="380" spans="1:65" s="13" customFormat="1" ht="11.25">
      <c r="B380" s="194"/>
      <c r="C380" s="195"/>
      <c r="D380" s="196" t="s">
        <v>151</v>
      </c>
      <c r="E380" s="195"/>
      <c r="F380" s="198" t="s">
        <v>575</v>
      </c>
      <c r="G380" s="195"/>
      <c r="H380" s="199">
        <v>4.835</v>
      </c>
      <c r="I380" s="200"/>
      <c r="J380" s="195"/>
      <c r="K380" s="195"/>
      <c r="L380" s="201"/>
      <c r="M380" s="202"/>
      <c r="N380" s="203"/>
      <c r="O380" s="203"/>
      <c r="P380" s="203"/>
      <c r="Q380" s="203"/>
      <c r="R380" s="203"/>
      <c r="S380" s="203"/>
      <c r="T380" s="204"/>
      <c r="AT380" s="205" t="s">
        <v>151</v>
      </c>
      <c r="AU380" s="205" t="s">
        <v>82</v>
      </c>
      <c r="AV380" s="13" t="s">
        <v>82</v>
      </c>
      <c r="AW380" s="13" t="s">
        <v>4</v>
      </c>
      <c r="AX380" s="13" t="s">
        <v>80</v>
      </c>
      <c r="AY380" s="205" t="s">
        <v>140</v>
      </c>
    </row>
    <row r="381" spans="1:65" s="2" customFormat="1" ht="24.2" customHeight="1">
      <c r="A381" s="37"/>
      <c r="B381" s="38"/>
      <c r="C381" s="176" t="s">
        <v>580</v>
      </c>
      <c r="D381" s="176" t="s">
        <v>142</v>
      </c>
      <c r="E381" s="177" t="s">
        <v>581</v>
      </c>
      <c r="F381" s="178" t="s">
        <v>582</v>
      </c>
      <c r="G381" s="179" t="s">
        <v>186</v>
      </c>
      <c r="H381" s="180">
        <v>5.22</v>
      </c>
      <c r="I381" s="181"/>
      <c r="J381" s="182">
        <f>ROUND(I381*H381,2)</f>
        <v>0</v>
      </c>
      <c r="K381" s="178" t="s">
        <v>146</v>
      </c>
      <c r="L381" s="42"/>
      <c r="M381" s="183" t="s">
        <v>19</v>
      </c>
      <c r="N381" s="184" t="s">
        <v>43</v>
      </c>
      <c r="O381" s="67"/>
      <c r="P381" s="185">
        <f>O381*H381</f>
        <v>0</v>
      </c>
      <c r="Q381" s="185">
        <v>0</v>
      </c>
      <c r="R381" s="185">
        <f>Q381*H381</f>
        <v>0</v>
      </c>
      <c r="S381" s="185">
        <v>0</v>
      </c>
      <c r="T381" s="186">
        <f>S381*H381</f>
        <v>0</v>
      </c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R381" s="187" t="s">
        <v>236</v>
      </c>
      <c r="AT381" s="187" t="s">
        <v>142</v>
      </c>
      <c r="AU381" s="187" t="s">
        <v>82</v>
      </c>
      <c r="AY381" s="20" t="s">
        <v>140</v>
      </c>
      <c r="BE381" s="188">
        <f>IF(N381="základní",J381,0)</f>
        <v>0</v>
      </c>
      <c r="BF381" s="188">
        <f>IF(N381="snížená",J381,0)</f>
        <v>0</v>
      </c>
      <c r="BG381" s="188">
        <f>IF(N381="zákl. přenesená",J381,0)</f>
        <v>0</v>
      </c>
      <c r="BH381" s="188">
        <f>IF(N381="sníž. přenesená",J381,0)</f>
        <v>0</v>
      </c>
      <c r="BI381" s="188">
        <f>IF(N381="nulová",J381,0)</f>
        <v>0</v>
      </c>
      <c r="BJ381" s="20" t="s">
        <v>80</v>
      </c>
      <c r="BK381" s="188">
        <f>ROUND(I381*H381,2)</f>
        <v>0</v>
      </c>
      <c r="BL381" s="20" t="s">
        <v>236</v>
      </c>
      <c r="BM381" s="187" t="s">
        <v>583</v>
      </c>
    </row>
    <row r="382" spans="1:65" s="2" customFormat="1" ht="11.25">
      <c r="A382" s="37"/>
      <c r="B382" s="38"/>
      <c r="C382" s="39"/>
      <c r="D382" s="189" t="s">
        <v>149</v>
      </c>
      <c r="E382" s="39"/>
      <c r="F382" s="190" t="s">
        <v>584</v>
      </c>
      <c r="G382" s="39"/>
      <c r="H382" s="39"/>
      <c r="I382" s="191"/>
      <c r="J382" s="39"/>
      <c r="K382" s="39"/>
      <c r="L382" s="42"/>
      <c r="M382" s="192"/>
      <c r="N382" s="193"/>
      <c r="O382" s="67"/>
      <c r="P382" s="67"/>
      <c r="Q382" s="67"/>
      <c r="R382" s="67"/>
      <c r="S382" s="67"/>
      <c r="T382" s="68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T382" s="20" t="s">
        <v>149</v>
      </c>
      <c r="AU382" s="20" t="s">
        <v>82</v>
      </c>
    </row>
    <row r="383" spans="1:65" s="13" customFormat="1" ht="11.25">
      <c r="B383" s="194"/>
      <c r="C383" s="195"/>
      <c r="D383" s="196" t="s">
        <v>151</v>
      </c>
      <c r="E383" s="197" t="s">
        <v>19</v>
      </c>
      <c r="F383" s="198" t="s">
        <v>585</v>
      </c>
      <c r="G383" s="195"/>
      <c r="H383" s="199">
        <v>1.26</v>
      </c>
      <c r="I383" s="200"/>
      <c r="J383" s="195"/>
      <c r="K383" s="195"/>
      <c r="L383" s="201"/>
      <c r="M383" s="202"/>
      <c r="N383" s="203"/>
      <c r="O383" s="203"/>
      <c r="P383" s="203"/>
      <c r="Q383" s="203"/>
      <c r="R383" s="203"/>
      <c r="S383" s="203"/>
      <c r="T383" s="204"/>
      <c r="AT383" s="205" t="s">
        <v>151</v>
      </c>
      <c r="AU383" s="205" t="s">
        <v>82</v>
      </c>
      <c r="AV383" s="13" t="s">
        <v>82</v>
      </c>
      <c r="AW383" s="13" t="s">
        <v>33</v>
      </c>
      <c r="AX383" s="13" t="s">
        <v>72</v>
      </c>
      <c r="AY383" s="205" t="s">
        <v>140</v>
      </c>
    </row>
    <row r="384" spans="1:65" s="13" customFormat="1" ht="11.25">
      <c r="B384" s="194"/>
      <c r="C384" s="195"/>
      <c r="D384" s="196" t="s">
        <v>151</v>
      </c>
      <c r="E384" s="197" t="s">
        <v>19</v>
      </c>
      <c r="F384" s="198" t="s">
        <v>586</v>
      </c>
      <c r="G384" s="195"/>
      <c r="H384" s="199">
        <v>3.96</v>
      </c>
      <c r="I384" s="200"/>
      <c r="J384" s="195"/>
      <c r="K384" s="195"/>
      <c r="L384" s="201"/>
      <c r="M384" s="202"/>
      <c r="N384" s="203"/>
      <c r="O384" s="203"/>
      <c r="P384" s="203"/>
      <c r="Q384" s="203"/>
      <c r="R384" s="203"/>
      <c r="S384" s="203"/>
      <c r="T384" s="204"/>
      <c r="AT384" s="205" t="s">
        <v>151</v>
      </c>
      <c r="AU384" s="205" t="s">
        <v>82</v>
      </c>
      <c r="AV384" s="13" t="s">
        <v>82</v>
      </c>
      <c r="AW384" s="13" t="s">
        <v>33</v>
      </c>
      <c r="AX384" s="13" t="s">
        <v>72</v>
      </c>
      <c r="AY384" s="205" t="s">
        <v>140</v>
      </c>
    </row>
    <row r="385" spans="1:65" s="14" customFormat="1" ht="11.25">
      <c r="B385" s="206"/>
      <c r="C385" s="207"/>
      <c r="D385" s="196" t="s">
        <v>151</v>
      </c>
      <c r="E385" s="208" t="s">
        <v>19</v>
      </c>
      <c r="F385" s="209" t="s">
        <v>153</v>
      </c>
      <c r="G385" s="207"/>
      <c r="H385" s="210">
        <v>5.22</v>
      </c>
      <c r="I385" s="211"/>
      <c r="J385" s="207"/>
      <c r="K385" s="207"/>
      <c r="L385" s="212"/>
      <c r="M385" s="213"/>
      <c r="N385" s="214"/>
      <c r="O385" s="214"/>
      <c r="P385" s="214"/>
      <c r="Q385" s="214"/>
      <c r="R385" s="214"/>
      <c r="S385" s="214"/>
      <c r="T385" s="215"/>
      <c r="AT385" s="216" t="s">
        <v>151</v>
      </c>
      <c r="AU385" s="216" t="s">
        <v>82</v>
      </c>
      <c r="AV385" s="14" t="s">
        <v>154</v>
      </c>
      <c r="AW385" s="14" t="s">
        <v>33</v>
      </c>
      <c r="AX385" s="14" t="s">
        <v>80</v>
      </c>
      <c r="AY385" s="216" t="s">
        <v>140</v>
      </c>
    </row>
    <row r="386" spans="1:65" s="2" customFormat="1" ht="24.2" customHeight="1">
      <c r="A386" s="37"/>
      <c r="B386" s="38"/>
      <c r="C386" s="176" t="s">
        <v>587</v>
      </c>
      <c r="D386" s="176" t="s">
        <v>142</v>
      </c>
      <c r="E386" s="177" t="s">
        <v>588</v>
      </c>
      <c r="F386" s="178" t="s">
        <v>589</v>
      </c>
      <c r="G386" s="179" t="s">
        <v>186</v>
      </c>
      <c r="H386" s="180">
        <v>9.18</v>
      </c>
      <c r="I386" s="181"/>
      <c r="J386" s="182">
        <f>ROUND(I386*H386,2)</f>
        <v>0</v>
      </c>
      <c r="K386" s="178" t="s">
        <v>146</v>
      </c>
      <c r="L386" s="42"/>
      <c r="M386" s="183" t="s">
        <v>19</v>
      </c>
      <c r="N386" s="184" t="s">
        <v>43</v>
      </c>
      <c r="O386" s="67"/>
      <c r="P386" s="185">
        <f>O386*H386</f>
        <v>0</v>
      </c>
      <c r="Q386" s="185">
        <v>0</v>
      </c>
      <c r="R386" s="185">
        <f>Q386*H386</f>
        <v>0</v>
      </c>
      <c r="S386" s="185">
        <v>0</v>
      </c>
      <c r="T386" s="186">
        <f>S386*H386</f>
        <v>0</v>
      </c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R386" s="187" t="s">
        <v>236</v>
      </c>
      <c r="AT386" s="187" t="s">
        <v>142</v>
      </c>
      <c r="AU386" s="187" t="s">
        <v>82</v>
      </c>
      <c r="AY386" s="20" t="s">
        <v>140</v>
      </c>
      <c r="BE386" s="188">
        <f>IF(N386="základní",J386,0)</f>
        <v>0</v>
      </c>
      <c r="BF386" s="188">
        <f>IF(N386="snížená",J386,0)</f>
        <v>0</v>
      </c>
      <c r="BG386" s="188">
        <f>IF(N386="zákl. přenesená",J386,0)</f>
        <v>0</v>
      </c>
      <c r="BH386" s="188">
        <f>IF(N386="sníž. přenesená",J386,0)</f>
        <v>0</v>
      </c>
      <c r="BI386" s="188">
        <f>IF(N386="nulová",J386,0)</f>
        <v>0</v>
      </c>
      <c r="BJ386" s="20" t="s">
        <v>80</v>
      </c>
      <c r="BK386" s="188">
        <f>ROUND(I386*H386,2)</f>
        <v>0</v>
      </c>
      <c r="BL386" s="20" t="s">
        <v>236</v>
      </c>
      <c r="BM386" s="187" t="s">
        <v>590</v>
      </c>
    </row>
    <row r="387" spans="1:65" s="2" customFormat="1" ht="11.25">
      <c r="A387" s="37"/>
      <c r="B387" s="38"/>
      <c r="C387" s="39"/>
      <c r="D387" s="189" t="s">
        <v>149</v>
      </c>
      <c r="E387" s="39"/>
      <c r="F387" s="190" t="s">
        <v>591</v>
      </c>
      <c r="G387" s="39"/>
      <c r="H387" s="39"/>
      <c r="I387" s="191"/>
      <c r="J387" s="39"/>
      <c r="K387" s="39"/>
      <c r="L387" s="42"/>
      <c r="M387" s="192"/>
      <c r="N387" s="193"/>
      <c r="O387" s="67"/>
      <c r="P387" s="67"/>
      <c r="Q387" s="67"/>
      <c r="R387" s="67"/>
      <c r="S387" s="67"/>
      <c r="T387" s="68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T387" s="20" t="s">
        <v>149</v>
      </c>
      <c r="AU387" s="20" t="s">
        <v>82</v>
      </c>
    </row>
    <row r="388" spans="1:65" s="13" customFormat="1" ht="11.25">
      <c r="B388" s="194"/>
      <c r="C388" s="195"/>
      <c r="D388" s="196" t="s">
        <v>151</v>
      </c>
      <c r="E388" s="197" t="s">
        <v>19</v>
      </c>
      <c r="F388" s="198" t="s">
        <v>552</v>
      </c>
      <c r="G388" s="195"/>
      <c r="H388" s="199">
        <v>1.26</v>
      </c>
      <c r="I388" s="200"/>
      <c r="J388" s="195"/>
      <c r="K388" s="195"/>
      <c r="L388" s="201"/>
      <c r="M388" s="202"/>
      <c r="N388" s="203"/>
      <c r="O388" s="203"/>
      <c r="P388" s="203"/>
      <c r="Q388" s="203"/>
      <c r="R388" s="203"/>
      <c r="S388" s="203"/>
      <c r="T388" s="204"/>
      <c r="AT388" s="205" t="s">
        <v>151</v>
      </c>
      <c r="AU388" s="205" t="s">
        <v>82</v>
      </c>
      <c r="AV388" s="13" t="s">
        <v>82</v>
      </c>
      <c r="AW388" s="13" t="s">
        <v>33</v>
      </c>
      <c r="AX388" s="13" t="s">
        <v>72</v>
      </c>
      <c r="AY388" s="205" t="s">
        <v>140</v>
      </c>
    </row>
    <row r="389" spans="1:65" s="13" customFormat="1" ht="11.25">
      <c r="B389" s="194"/>
      <c r="C389" s="195"/>
      <c r="D389" s="196" t="s">
        <v>151</v>
      </c>
      <c r="E389" s="197" t="s">
        <v>19</v>
      </c>
      <c r="F389" s="198" t="s">
        <v>572</v>
      </c>
      <c r="G389" s="195"/>
      <c r="H389" s="199">
        <v>7.92</v>
      </c>
      <c r="I389" s="200"/>
      <c r="J389" s="195"/>
      <c r="K389" s="195"/>
      <c r="L389" s="201"/>
      <c r="M389" s="202"/>
      <c r="N389" s="203"/>
      <c r="O389" s="203"/>
      <c r="P389" s="203"/>
      <c r="Q389" s="203"/>
      <c r="R389" s="203"/>
      <c r="S389" s="203"/>
      <c r="T389" s="204"/>
      <c r="AT389" s="205" t="s">
        <v>151</v>
      </c>
      <c r="AU389" s="205" t="s">
        <v>82</v>
      </c>
      <c r="AV389" s="13" t="s">
        <v>82</v>
      </c>
      <c r="AW389" s="13" t="s">
        <v>33</v>
      </c>
      <c r="AX389" s="13" t="s">
        <v>72</v>
      </c>
      <c r="AY389" s="205" t="s">
        <v>140</v>
      </c>
    </row>
    <row r="390" spans="1:65" s="14" customFormat="1" ht="11.25">
      <c r="B390" s="206"/>
      <c r="C390" s="207"/>
      <c r="D390" s="196" t="s">
        <v>151</v>
      </c>
      <c r="E390" s="208" t="s">
        <v>19</v>
      </c>
      <c r="F390" s="209" t="s">
        <v>153</v>
      </c>
      <c r="G390" s="207"/>
      <c r="H390" s="210">
        <v>9.18</v>
      </c>
      <c r="I390" s="211"/>
      <c r="J390" s="207"/>
      <c r="K390" s="207"/>
      <c r="L390" s="212"/>
      <c r="M390" s="213"/>
      <c r="N390" s="214"/>
      <c r="O390" s="214"/>
      <c r="P390" s="214"/>
      <c r="Q390" s="214"/>
      <c r="R390" s="214"/>
      <c r="S390" s="214"/>
      <c r="T390" s="215"/>
      <c r="AT390" s="216" t="s">
        <v>151</v>
      </c>
      <c r="AU390" s="216" t="s">
        <v>82</v>
      </c>
      <c r="AV390" s="14" t="s">
        <v>154</v>
      </c>
      <c r="AW390" s="14" t="s">
        <v>33</v>
      </c>
      <c r="AX390" s="14" t="s">
        <v>80</v>
      </c>
      <c r="AY390" s="216" t="s">
        <v>140</v>
      </c>
    </row>
    <row r="391" spans="1:65" s="2" customFormat="1" ht="33" customHeight="1">
      <c r="A391" s="37"/>
      <c r="B391" s="38"/>
      <c r="C391" s="176" t="s">
        <v>592</v>
      </c>
      <c r="D391" s="176" t="s">
        <v>142</v>
      </c>
      <c r="E391" s="177" t="s">
        <v>593</v>
      </c>
      <c r="F391" s="178" t="s">
        <v>594</v>
      </c>
      <c r="G391" s="179" t="s">
        <v>170</v>
      </c>
      <c r="H391" s="180">
        <v>6.5000000000000002E-2</v>
      </c>
      <c r="I391" s="181"/>
      <c r="J391" s="182">
        <f>ROUND(I391*H391,2)</f>
        <v>0</v>
      </c>
      <c r="K391" s="178" t="s">
        <v>146</v>
      </c>
      <c r="L391" s="42"/>
      <c r="M391" s="183" t="s">
        <v>19</v>
      </c>
      <c r="N391" s="184" t="s">
        <v>43</v>
      </c>
      <c r="O391" s="67"/>
      <c r="P391" s="185">
        <f>O391*H391</f>
        <v>0</v>
      </c>
      <c r="Q391" s="185">
        <v>0</v>
      </c>
      <c r="R391" s="185">
        <f>Q391*H391</f>
        <v>0</v>
      </c>
      <c r="S391" s="185">
        <v>0</v>
      </c>
      <c r="T391" s="186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187" t="s">
        <v>236</v>
      </c>
      <c r="AT391" s="187" t="s">
        <v>142</v>
      </c>
      <c r="AU391" s="187" t="s">
        <v>82</v>
      </c>
      <c r="AY391" s="20" t="s">
        <v>140</v>
      </c>
      <c r="BE391" s="188">
        <f>IF(N391="základní",J391,0)</f>
        <v>0</v>
      </c>
      <c r="BF391" s="188">
        <f>IF(N391="snížená",J391,0)</f>
        <v>0</v>
      </c>
      <c r="BG391" s="188">
        <f>IF(N391="zákl. přenesená",J391,0)</f>
        <v>0</v>
      </c>
      <c r="BH391" s="188">
        <f>IF(N391="sníž. přenesená",J391,0)</f>
        <v>0</v>
      </c>
      <c r="BI391" s="188">
        <f>IF(N391="nulová",J391,0)</f>
        <v>0</v>
      </c>
      <c r="BJ391" s="20" t="s">
        <v>80</v>
      </c>
      <c r="BK391" s="188">
        <f>ROUND(I391*H391,2)</f>
        <v>0</v>
      </c>
      <c r="BL391" s="20" t="s">
        <v>236</v>
      </c>
      <c r="BM391" s="187" t="s">
        <v>595</v>
      </c>
    </row>
    <row r="392" spans="1:65" s="2" customFormat="1" ht="11.25">
      <c r="A392" s="37"/>
      <c r="B392" s="38"/>
      <c r="C392" s="39"/>
      <c r="D392" s="189" t="s">
        <v>149</v>
      </c>
      <c r="E392" s="39"/>
      <c r="F392" s="190" t="s">
        <v>596</v>
      </c>
      <c r="G392" s="39"/>
      <c r="H392" s="39"/>
      <c r="I392" s="191"/>
      <c r="J392" s="39"/>
      <c r="K392" s="39"/>
      <c r="L392" s="42"/>
      <c r="M392" s="192"/>
      <c r="N392" s="193"/>
      <c r="O392" s="67"/>
      <c r="P392" s="67"/>
      <c r="Q392" s="67"/>
      <c r="R392" s="67"/>
      <c r="S392" s="67"/>
      <c r="T392" s="68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T392" s="20" t="s">
        <v>149</v>
      </c>
      <c r="AU392" s="20" t="s">
        <v>82</v>
      </c>
    </row>
    <row r="393" spans="1:65" s="12" customFormat="1" ht="22.9" customHeight="1">
      <c r="B393" s="160"/>
      <c r="C393" s="161"/>
      <c r="D393" s="162" t="s">
        <v>71</v>
      </c>
      <c r="E393" s="174" t="s">
        <v>597</v>
      </c>
      <c r="F393" s="174" t="s">
        <v>598</v>
      </c>
      <c r="G393" s="161"/>
      <c r="H393" s="161"/>
      <c r="I393" s="164"/>
      <c r="J393" s="175">
        <f>BK393</f>
        <v>0</v>
      </c>
      <c r="K393" s="161"/>
      <c r="L393" s="166"/>
      <c r="M393" s="167"/>
      <c r="N393" s="168"/>
      <c r="O393" s="168"/>
      <c r="P393" s="169">
        <f>SUM(P394:P405)</f>
        <v>0</v>
      </c>
      <c r="Q393" s="168"/>
      <c r="R393" s="169">
        <f>SUM(R394:R405)</f>
        <v>2.8999999999999998E-3</v>
      </c>
      <c r="S393" s="168"/>
      <c r="T393" s="170">
        <f>SUM(T394:T405)</f>
        <v>0</v>
      </c>
      <c r="AR393" s="171" t="s">
        <v>82</v>
      </c>
      <c r="AT393" s="172" t="s">
        <v>71</v>
      </c>
      <c r="AU393" s="172" t="s">
        <v>80</v>
      </c>
      <c r="AY393" s="171" t="s">
        <v>140</v>
      </c>
      <c r="BK393" s="173">
        <f>SUM(BK394:BK405)</f>
        <v>0</v>
      </c>
    </row>
    <row r="394" spans="1:65" s="2" customFormat="1" ht="16.5" customHeight="1">
      <c r="A394" s="37"/>
      <c r="B394" s="38"/>
      <c r="C394" s="176" t="s">
        <v>599</v>
      </c>
      <c r="D394" s="176" t="s">
        <v>142</v>
      </c>
      <c r="E394" s="177" t="s">
        <v>600</v>
      </c>
      <c r="F394" s="178" t="s">
        <v>601</v>
      </c>
      <c r="G394" s="179" t="s">
        <v>296</v>
      </c>
      <c r="H394" s="180">
        <v>2</v>
      </c>
      <c r="I394" s="181"/>
      <c r="J394" s="182">
        <f>ROUND(I394*H394,2)</f>
        <v>0</v>
      </c>
      <c r="K394" s="178" t="s">
        <v>146</v>
      </c>
      <c r="L394" s="42"/>
      <c r="M394" s="183" t="s">
        <v>19</v>
      </c>
      <c r="N394" s="184" t="s">
        <v>43</v>
      </c>
      <c r="O394" s="67"/>
      <c r="P394" s="185">
        <f>O394*H394</f>
        <v>0</v>
      </c>
      <c r="Q394" s="185">
        <v>0</v>
      </c>
      <c r="R394" s="185">
        <f>Q394*H394</f>
        <v>0</v>
      </c>
      <c r="S394" s="185">
        <v>0</v>
      </c>
      <c r="T394" s="186">
        <f>S394*H394</f>
        <v>0</v>
      </c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R394" s="187" t="s">
        <v>236</v>
      </c>
      <c r="AT394" s="187" t="s">
        <v>142</v>
      </c>
      <c r="AU394" s="187" t="s">
        <v>82</v>
      </c>
      <c r="AY394" s="20" t="s">
        <v>140</v>
      </c>
      <c r="BE394" s="188">
        <f>IF(N394="základní",J394,0)</f>
        <v>0</v>
      </c>
      <c r="BF394" s="188">
        <f>IF(N394="snížená",J394,0)</f>
        <v>0</v>
      </c>
      <c r="BG394" s="188">
        <f>IF(N394="zákl. přenesená",J394,0)</f>
        <v>0</v>
      </c>
      <c r="BH394" s="188">
        <f>IF(N394="sníž. přenesená",J394,0)</f>
        <v>0</v>
      </c>
      <c r="BI394" s="188">
        <f>IF(N394="nulová",J394,0)</f>
        <v>0</v>
      </c>
      <c r="BJ394" s="20" t="s">
        <v>80</v>
      </c>
      <c r="BK394" s="188">
        <f>ROUND(I394*H394,2)</f>
        <v>0</v>
      </c>
      <c r="BL394" s="20" t="s">
        <v>236</v>
      </c>
      <c r="BM394" s="187" t="s">
        <v>602</v>
      </c>
    </row>
    <row r="395" spans="1:65" s="2" customFormat="1" ht="11.25">
      <c r="A395" s="37"/>
      <c r="B395" s="38"/>
      <c r="C395" s="39"/>
      <c r="D395" s="189" t="s">
        <v>149</v>
      </c>
      <c r="E395" s="39"/>
      <c r="F395" s="190" t="s">
        <v>603</v>
      </c>
      <c r="G395" s="39"/>
      <c r="H395" s="39"/>
      <c r="I395" s="191"/>
      <c r="J395" s="39"/>
      <c r="K395" s="39"/>
      <c r="L395" s="42"/>
      <c r="M395" s="192"/>
      <c r="N395" s="193"/>
      <c r="O395" s="67"/>
      <c r="P395" s="67"/>
      <c r="Q395" s="67"/>
      <c r="R395" s="67"/>
      <c r="S395" s="67"/>
      <c r="T395" s="68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T395" s="20" t="s">
        <v>149</v>
      </c>
      <c r="AU395" s="20" t="s">
        <v>82</v>
      </c>
    </row>
    <row r="396" spans="1:65" s="13" customFormat="1" ht="11.25">
      <c r="B396" s="194"/>
      <c r="C396" s="195"/>
      <c r="D396" s="196" t="s">
        <v>151</v>
      </c>
      <c r="E396" s="197" t="s">
        <v>19</v>
      </c>
      <c r="F396" s="198" t="s">
        <v>604</v>
      </c>
      <c r="G396" s="195"/>
      <c r="H396" s="199">
        <v>2</v>
      </c>
      <c r="I396" s="200"/>
      <c r="J396" s="195"/>
      <c r="K396" s="195"/>
      <c r="L396" s="201"/>
      <c r="M396" s="202"/>
      <c r="N396" s="203"/>
      <c r="O396" s="203"/>
      <c r="P396" s="203"/>
      <c r="Q396" s="203"/>
      <c r="R396" s="203"/>
      <c r="S396" s="203"/>
      <c r="T396" s="204"/>
      <c r="AT396" s="205" t="s">
        <v>151</v>
      </c>
      <c r="AU396" s="205" t="s">
        <v>82</v>
      </c>
      <c r="AV396" s="13" t="s">
        <v>82</v>
      </c>
      <c r="AW396" s="13" t="s">
        <v>33</v>
      </c>
      <c r="AX396" s="13" t="s">
        <v>72</v>
      </c>
      <c r="AY396" s="205" t="s">
        <v>140</v>
      </c>
    </row>
    <row r="397" spans="1:65" s="14" customFormat="1" ht="11.25">
      <c r="B397" s="206"/>
      <c r="C397" s="207"/>
      <c r="D397" s="196" t="s">
        <v>151</v>
      </c>
      <c r="E397" s="208" t="s">
        <v>19</v>
      </c>
      <c r="F397" s="209" t="s">
        <v>153</v>
      </c>
      <c r="G397" s="207"/>
      <c r="H397" s="210">
        <v>2</v>
      </c>
      <c r="I397" s="211"/>
      <c r="J397" s="207"/>
      <c r="K397" s="207"/>
      <c r="L397" s="212"/>
      <c r="M397" s="213"/>
      <c r="N397" s="214"/>
      <c r="O397" s="214"/>
      <c r="P397" s="214"/>
      <c r="Q397" s="214"/>
      <c r="R397" s="214"/>
      <c r="S397" s="214"/>
      <c r="T397" s="215"/>
      <c r="AT397" s="216" t="s">
        <v>151</v>
      </c>
      <c r="AU397" s="216" t="s">
        <v>82</v>
      </c>
      <c r="AV397" s="14" t="s">
        <v>154</v>
      </c>
      <c r="AW397" s="14" t="s">
        <v>33</v>
      </c>
      <c r="AX397" s="14" t="s">
        <v>80</v>
      </c>
      <c r="AY397" s="216" t="s">
        <v>140</v>
      </c>
    </row>
    <row r="398" spans="1:65" s="2" customFormat="1" ht="16.5" customHeight="1">
      <c r="A398" s="37"/>
      <c r="B398" s="38"/>
      <c r="C398" s="227" t="s">
        <v>605</v>
      </c>
      <c r="D398" s="227" t="s">
        <v>251</v>
      </c>
      <c r="E398" s="228" t="s">
        <v>606</v>
      </c>
      <c r="F398" s="229" t="s">
        <v>607</v>
      </c>
      <c r="G398" s="230" t="s">
        <v>296</v>
      </c>
      <c r="H398" s="231">
        <v>2</v>
      </c>
      <c r="I398" s="232"/>
      <c r="J398" s="233">
        <f>ROUND(I398*H398,2)</f>
        <v>0</v>
      </c>
      <c r="K398" s="229" t="s">
        <v>146</v>
      </c>
      <c r="L398" s="234"/>
      <c r="M398" s="235" t="s">
        <v>19</v>
      </c>
      <c r="N398" s="236" t="s">
        <v>43</v>
      </c>
      <c r="O398" s="67"/>
      <c r="P398" s="185">
        <f>O398*H398</f>
        <v>0</v>
      </c>
      <c r="Q398" s="185">
        <v>8.0000000000000004E-4</v>
      </c>
      <c r="R398" s="185">
        <f>Q398*H398</f>
        <v>1.6000000000000001E-3</v>
      </c>
      <c r="S398" s="185">
        <v>0</v>
      </c>
      <c r="T398" s="186">
        <f>S398*H398</f>
        <v>0</v>
      </c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R398" s="187" t="s">
        <v>340</v>
      </c>
      <c r="AT398" s="187" t="s">
        <v>251</v>
      </c>
      <c r="AU398" s="187" t="s">
        <v>82</v>
      </c>
      <c r="AY398" s="20" t="s">
        <v>140</v>
      </c>
      <c r="BE398" s="188">
        <f>IF(N398="základní",J398,0)</f>
        <v>0</v>
      </c>
      <c r="BF398" s="188">
        <f>IF(N398="snížená",J398,0)</f>
        <v>0</v>
      </c>
      <c r="BG398" s="188">
        <f>IF(N398="zákl. přenesená",J398,0)</f>
        <v>0</v>
      </c>
      <c r="BH398" s="188">
        <f>IF(N398="sníž. přenesená",J398,0)</f>
        <v>0</v>
      </c>
      <c r="BI398" s="188">
        <f>IF(N398="nulová",J398,0)</f>
        <v>0</v>
      </c>
      <c r="BJ398" s="20" t="s">
        <v>80</v>
      </c>
      <c r="BK398" s="188">
        <f>ROUND(I398*H398,2)</f>
        <v>0</v>
      </c>
      <c r="BL398" s="20" t="s">
        <v>236</v>
      </c>
      <c r="BM398" s="187" t="s">
        <v>608</v>
      </c>
    </row>
    <row r="399" spans="1:65" s="2" customFormat="1" ht="16.5" customHeight="1">
      <c r="A399" s="37"/>
      <c r="B399" s="38"/>
      <c r="C399" s="176" t="s">
        <v>609</v>
      </c>
      <c r="D399" s="176" t="s">
        <v>142</v>
      </c>
      <c r="E399" s="177" t="s">
        <v>610</v>
      </c>
      <c r="F399" s="178" t="s">
        <v>611</v>
      </c>
      <c r="G399" s="179" t="s">
        <v>296</v>
      </c>
      <c r="H399" s="180">
        <v>1</v>
      </c>
      <c r="I399" s="181"/>
      <c r="J399" s="182">
        <f>ROUND(I399*H399,2)</f>
        <v>0</v>
      </c>
      <c r="K399" s="178" t="s">
        <v>146</v>
      </c>
      <c r="L399" s="42"/>
      <c r="M399" s="183" t="s">
        <v>19</v>
      </c>
      <c r="N399" s="184" t="s">
        <v>43</v>
      </c>
      <c r="O399" s="67"/>
      <c r="P399" s="185">
        <f>O399*H399</f>
        <v>0</v>
      </c>
      <c r="Q399" s="185">
        <v>0</v>
      </c>
      <c r="R399" s="185">
        <f>Q399*H399</f>
        <v>0</v>
      </c>
      <c r="S399" s="185">
        <v>0</v>
      </c>
      <c r="T399" s="186">
        <f>S399*H399</f>
        <v>0</v>
      </c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R399" s="187" t="s">
        <v>236</v>
      </c>
      <c r="AT399" s="187" t="s">
        <v>142</v>
      </c>
      <c r="AU399" s="187" t="s">
        <v>82</v>
      </c>
      <c r="AY399" s="20" t="s">
        <v>140</v>
      </c>
      <c r="BE399" s="188">
        <f>IF(N399="základní",J399,0)</f>
        <v>0</v>
      </c>
      <c r="BF399" s="188">
        <f>IF(N399="snížená",J399,0)</f>
        <v>0</v>
      </c>
      <c r="BG399" s="188">
        <f>IF(N399="zákl. přenesená",J399,0)</f>
        <v>0</v>
      </c>
      <c r="BH399" s="188">
        <f>IF(N399="sníž. přenesená",J399,0)</f>
        <v>0</v>
      </c>
      <c r="BI399" s="188">
        <f>IF(N399="nulová",J399,0)</f>
        <v>0</v>
      </c>
      <c r="BJ399" s="20" t="s">
        <v>80</v>
      </c>
      <c r="BK399" s="188">
        <f>ROUND(I399*H399,2)</f>
        <v>0</v>
      </c>
      <c r="BL399" s="20" t="s">
        <v>236</v>
      </c>
      <c r="BM399" s="187" t="s">
        <v>612</v>
      </c>
    </row>
    <row r="400" spans="1:65" s="2" customFormat="1" ht="11.25">
      <c r="A400" s="37"/>
      <c r="B400" s="38"/>
      <c r="C400" s="39"/>
      <c r="D400" s="189" t="s">
        <v>149</v>
      </c>
      <c r="E400" s="39"/>
      <c r="F400" s="190" t="s">
        <v>613</v>
      </c>
      <c r="G400" s="39"/>
      <c r="H400" s="39"/>
      <c r="I400" s="191"/>
      <c r="J400" s="39"/>
      <c r="K400" s="39"/>
      <c r="L400" s="42"/>
      <c r="M400" s="192"/>
      <c r="N400" s="193"/>
      <c r="O400" s="67"/>
      <c r="P400" s="67"/>
      <c r="Q400" s="67"/>
      <c r="R400" s="67"/>
      <c r="S400" s="67"/>
      <c r="T400" s="68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T400" s="20" t="s">
        <v>149</v>
      </c>
      <c r="AU400" s="20" t="s">
        <v>82</v>
      </c>
    </row>
    <row r="401" spans="1:65" s="13" customFormat="1" ht="11.25">
      <c r="B401" s="194"/>
      <c r="C401" s="195"/>
      <c r="D401" s="196" t="s">
        <v>151</v>
      </c>
      <c r="E401" s="197" t="s">
        <v>19</v>
      </c>
      <c r="F401" s="198" t="s">
        <v>614</v>
      </c>
      <c r="G401" s="195"/>
      <c r="H401" s="199">
        <v>1</v>
      </c>
      <c r="I401" s="200"/>
      <c r="J401" s="195"/>
      <c r="K401" s="195"/>
      <c r="L401" s="201"/>
      <c r="M401" s="202"/>
      <c r="N401" s="203"/>
      <c r="O401" s="203"/>
      <c r="P401" s="203"/>
      <c r="Q401" s="203"/>
      <c r="R401" s="203"/>
      <c r="S401" s="203"/>
      <c r="T401" s="204"/>
      <c r="AT401" s="205" t="s">
        <v>151</v>
      </c>
      <c r="AU401" s="205" t="s">
        <v>82</v>
      </c>
      <c r="AV401" s="13" t="s">
        <v>82</v>
      </c>
      <c r="AW401" s="13" t="s">
        <v>33</v>
      </c>
      <c r="AX401" s="13" t="s">
        <v>72</v>
      </c>
      <c r="AY401" s="205" t="s">
        <v>140</v>
      </c>
    </row>
    <row r="402" spans="1:65" s="14" customFormat="1" ht="11.25">
      <c r="B402" s="206"/>
      <c r="C402" s="207"/>
      <c r="D402" s="196" t="s">
        <v>151</v>
      </c>
      <c r="E402" s="208" t="s">
        <v>19</v>
      </c>
      <c r="F402" s="209" t="s">
        <v>153</v>
      </c>
      <c r="G402" s="207"/>
      <c r="H402" s="210">
        <v>1</v>
      </c>
      <c r="I402" s="211"/>
      <c r="J402" s="207"/>
      <c r="K402" s="207"/>
      <c r="L402" s="212"/>
      <c r="M402" s="213"/>
      <c r="N402" s="214"/>
      <c r="O402" s="214"/>
      <c r="P402" s="214"/>
      <c r="Q402" s="214"/>
      <c r="R402" s="214"/>
      <c r="S402" s="214"/>
      <c r="T402" s="215"/>
      <c r="AT402" s="216" t="s">
        <v>151</v>
      </c>
      <c r="AU402" s="216" t="s">
        <v>82</v>
      </c>
      <c r="AV402" s="14" t="s">
        <v>154</v>
      </c>
      <c r="AW402" s="14" t="s">
        <v>33</v>
      </c>
      <c r="AX402" s="14" t="s">
        <v>80</v>
      </c>
      <c r="AY402" s="216" t="s">
        <v>140</v>
      </c>
    </row>
    <row r="403" spans="1:65" s="2" customFormat="1" ht="16.5" customHeight="1">
      <c r="A403" s="37"/>
      <c r="B403" s="38"/>
      <c r="C403" s="227" t="s">
        <v>615</v>
      </c>
      <c r="D403" s="227" t="s">
        <v>251</v>
      </c>
      <c r="E403" s="228" t="s">
        <v>616</v>
      </c>
      <c r="F403" s="229" t="s">
        <v>617</v>
      </c>
      <c r="G403" s="230" t="s">
        <v>296</v>
      </c>
      <c r="H403" s="231">
        <v>1</v>
      </c>
      <c r="I403" s="232"/>
      <c r="J403" s="233">
        <f>ROUND(I403*H403,2)</f>
        <v>0</v>
      </c>
      <c r="K403" s="229" t="s">
        <v>146</v>
      </c>
      <c r="L403" s="234"/>
      <c r="M403" s="235" t="s">
        <v>19</v>
      </c>
      <c r="N403" s="236" t="s">
        <v>43</v>
      </c>
      <c r="O403" s="67"/>
      <c r="P403" s="185">
        <f>O403*H403</f>
        <v>0</v>
      </c>
      <c r="Q403" s="185">
        <v>1.2999999999999999E-3</v>
      </c>
      <c r="R403" s="185">
        <f>Q403*H403</f>
        <v>1.2999999999999999E-3</v>
      </c>
      <c r="S403" s="185">
        <v>0</v>
      </c>
      <c r="T403" s="186">
        <f>S403*H403</f>
        <v>0</v>
      </c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R403" s="187" t="s">
        <v>340</v>
      </c>
      <c r="AT403" s="187" t="s">
        <v>251</v>
      </c>
      <c r="AU403" s="187" t="s">
        <v>82</v>
      </c>
      <c r="AY403" s="20" t="s">
        <v>140</v>
      </c>
      <c r="BE403" s="188">
        <f>IF(N403="základní",J403,0)</f>
        <v>0</v>
      </c>
      <c r="BF403" s="188">
        <f>IF(N403="snížená",J403,0)</f>
        <v>0</v>
      </c>
      <c r="BG403" s="188">
        <f>IF(N403="zákl. přenesená",J403,0)</f>
        <v>0</v>
      </c>
      <c r="BH403" s="188">
        <f>IF(N403="sníž. přenesená",J403,0)</f>
        <v>0</v>
      </c>
      <c r="BI403" s="188">
        <f>IF(N403="nulová",J403,0)</f>
        <v>0</v>
      </c>
      <c r="BJ403" s="20" t="s">
        <v>80</v>
      </c>
      <c r="BK403" s="188">
        <f>ROUND(I403*H403,2)</f>
        <v>0</v>
      </c>
      <c r="BL403" s="20" t="s">
        <v>236</v>
      </c>
      <c r="BM403" s="187" t="s">
        <v>618</v>
      </c>
    </row>
    <row r="404" spans="1:65" s="2" customFormat="1" ht="24.2" customHeight="1">
      <c r="A404" s="37"/>
      <c r="B404" s="38"/>
      <c r="C404" s="176" t="s">
        <v>619</v>
      </c>
      <c r="D404" s="176" t="s">
        <v>142</v>
      </c>
      <c r="E404" s="177" t="s">
        <v>620</v>
      </c>
      <c r="F404" s="178" t="s">
        <v>621</v>
      </c>
      <c r="G404" s="179" t="s">
        <v>170</v>
      </c>
      <c r="H404" s="180">
        <v>3.0000000000000001E-3</v>
      </c>
      <c r="I404" s="181"/>
      <c r="J404" s="182">
        <f>ROUND(I404*H404,2)</f>
        <v>0</v>
      </c>
      <c r="K404" s="178" t="s">
        <v>146</v>
      </c>
      <c r="L404" s="42"/>
      <c r="M404" s="183" t="s">
        <v>19</v>
      </c>
      <c r="N404" s="184" t="s">
        <v>43</v>
      </c>
      <c r="O404" s="67"/>
      <c r="P404" s="185">
        <f>O404*H404</f>
        <v>0</v>
      </c>
      <c r="Q404" s="185">
        <v>0</v>
      </c>
      <c r="R404" s="185">
        <f>Q404*H404</f>
        <v>0</v>
      </c>
      <c r="S404" s="185">
        <v>0</v>
      </c>
      <c r="T404" s="186">
        <f>S404*H404</f>
        <v>0</v>
      </c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R404" s="187" t="s">
        <v>236</v>
      </c>
      <c r="AT404" s="187" t="s">
        <v>142</v>
      </c>
      <c r="AU404" s="187" t="s">
        <v>82</v>
      </c>
      <c r="AY404" s="20" t="s">
        <v>140</v>
      </c>
      <c r="BE404" s="188">
        <f>IF(N404="základní",J404,0)</f>
        <v>0</v>
      </c>
      <c r="BF404" s="188">
        <f>IF(N404="snížená",J404,0)</f>
        <v>0</v>
      </c>
      <c r="BG404" s="188">
        <f>IF(N404="zákl. přenesená",J404,0)</f>
        <v>0</v>
      </c>
      <c r="BH404" s="188">
        <f>IF(N404="sníž. přenesená",J404,0)</f>
        <v>0</v>
      </c>
      <c r="BI404" s="188">
        <f>IF(N404="nulová",J404,0)</f>
        <v>0</v>
      </c>
      <c r="BJ404" s="20" t="s">
        <v>80</v>
      </c>
      <c r="BK404" s="188">
        <f>ROUND(I404*H404,2)</f>
        <v>0</v>
      </c>
      <c r="BL404" s="20" t="s">
        <v>236</v>
      </c>
      <c r="BM404" s="187" t="s">
        <v>622</v>
      </c>
    </row>
    <row r="405" spans="1:65" s="2" customFormat="1" ht="11.25">
      <c r="A405" s="37"/>
      <c r="B405" s="38"/>
      <c r="C405" s="39"/>
      <c r="D405" s="189" t="s">
        <v>149</v>
      </c>
      <c r="E405" s="39"/>
      <c r="F405" s="190" t="s">
        <v>623</v>
      </c>
      <c r="G405" s="39"/>
      <c r="H405" s="39"/>
      <c r="I405" s="191"/>
      <c r="J405" s="39"/>
      <c r="K405" s="39"/>
      <c r="L405" s="42"/>
      <c r="M405" s="192"/>
      <c r="N405" s="193"/>
      <c r="O405" s="67"/>
      <c r="P405" s="67"/>
      <c r="Q405" s="67"/>
      <c r="R405" s="67"/>
      <c r="S405" s="67"/>
      <c r="T405" s="68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T405" s="20" t="s">
        <v>149</v>
      </c>
      <c r="AU405" s="20" t="s">
        <v>82</v>
      </c>
    </row>
    <row r="406" spans="1:65" s="12" customFormat="1" ht="22.9" customHeight="1">
      <c r="B406" s="160"/>
      <c r="C406" s="161"/>
      <c r="D406" s="162" t="s">
        <v>71</v>
      </c>
      <c r="E406" s="174" t="s">
        <v>624</v>
      </c>
      <c r="F406" s="174" t="s">
        <v>625</v>
      </c>
      <c r="G406" s="161"/>
      <c r="H406" s="161"/>
      <c r="I406" s="164"/>
      <c r="J406" s="175">
        <f>BK406</f>
        <v>0</v>
      </c>
      <c r="K406" s="161"/>
      <c r="L406" s="166"/>
      <c r="M406" s="167"/>
      <c r="N406" s="168"/>
      <c r="O406" s="168"/>
      <c r="P406" s="169">
        <f>SUM(P407:P411)</f>
        <v>0</v>
      </c>
      <c r="Q406" s="168"/>
      <c r="R406" s="169">
        <f>SUM(R407:R411)</f>
        <v>0</v>
      </c>
      <c r="S406" s="168"/>
      <c r="T406" s="170">
        <f>SUM(T407:T411)</f>
        <v>0</v>
      </c>
      <c r="AR406" s="171" t="s">
        <v>82</v>
      </c>
      <c r="AT406" s="172" t="s">
        <v>71</v>
      </c>
      <c r="AU406" s="172" t="s">
        <v>80</v>
      </c>
      <c r="AY406" s="171" t="s">
        <v>140</v>
      </c>
      <c r="BK406" s="173">
        <f>SUM(BK407:BK411)</f>
        <v>0</v>
      </c>
    </row>
    <row r="407" spans="1:65" s="2" customFormat="1" ht="16.5" customHeight="1">
      <c r="A407" s="37"/>
      <c r="B407" s="38"/>
      <c r="C407" s="176" t="s">
        <v>626</v>
      </c>
      <c r="D407" s="176" t="s">
        <v>142</v>
      </c>
      <c r="E407" s="177" t="s">
        <v>627</v>
      </c>
      <c r="F407" s="178" t="s">
        <v>628</v>
      </c>
      <c r="G407" s="179" t="s">
        <v>179</v>
      </c>
      <c r="H407" s="180">
        <v>6</v>
      </c>
      <c r="I407" s="181"/>
      <c r="J407" s="182">
        <f>ROUND(I407*H407,2)</f>
        <v>0</v>
      </c>
      <c r="K407" s="178" t="s">
        <v>19</v>
      </c>
      <c r="L407" s="42"/>
      <c r="M407" s="183" t="s">
        <v>19</v>
      </c>
      <c r="N407" s="184" t="s">
        <v>43</v>
      </c>
      <c r="O407" s="67"/>
      <c r="P407" s="185">
        <f>O407*H407</f>
        <v>0</v>
      </c>
      <c r="Q407" s="185">
        <v>0</v>
      </c>
      <c r="R407" s="185">
        <f>Q407*H407</f>
        <v>0</v>
      </c>
      <c r="S407" s="185">
        <v>0</v>
      </c>
      <c r="T407" s="186">
        <f>S407*H407</f>
        <v>0</v>
      </c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R407" s="187" t="s">
        <v>236</v>
      </c>
      <c r="AT407" s="187" t="s">
        <v>142</v>
      </c>
      <c r="AU407" s="187" t="s">
        <v>82</v>
      </c>
      <c r="AY407" s="20" t="s">
        <v>140</v>
      </c>
      <c r="BE407" s="188">
        <f>IF(N407="základní",J407,0)</f>
        <v>0</v>
      </c>
      <c r="BF407" s="188">
        <f>IF(N407="snížená",J407,0)</f>
        <v>0</v>
      </c>
      <c r="BG407" s="188">
        <f>IF(N407="zákl. přenesená",J407,0)</f>
        <v>0</v>
      </c>
      <c r="BH407" s="188">
        <f>IF(N407="sníž. přenesená",J407,0)</f>
        <v>0</v>
      </c>
      <c r="BI407" s="188">
        <f>IF(N407="nulová",J407,0)</f>
        <v>0</v>
      </c>
      <c r="BJ407" s="20" t="s">
        <v>80</v>
      </c>
      <c r="BK407" s="188">
        <f>ROUND(I407*H407,2)</f>
        <v>0</v>
      </c>
      <c r="BL407" s="20" t="s">
        <v>236</v>
      </c>
      <c r="BM407" s="187" t="s">
        <v>629</v>
      </c>
    </row>
    <row r="408" spans="1:65" s="13" customFormat="1" ht="11.25">
      <c r="B408" s="194"/>
      <c r="C408" s="195"/>
      <c r="D408" s="196" t="s">
        <v>151</v>
      </c>
      <c r="E408" s="197" t="s">
        <v>19</v>
      </c>
      <c r="F408" s="198" t="s">
        <v>630</v>
      </c>
      <c r="G408" s="195"/>
      <c r="H408" s="199">
        <v>6</v>
      </c>
      <c r="I408" s="200"/>
      <c r="J408" s="195"/>
      <c r="K408" s="195"/>
      <c r="L408" s="201"/>
      <c r="M408" s="202"/>
      <c r="N408" s="203"/>
      <c r="O408" s="203"/>
      <c r="P408" s="203"/>
      <c r="Q408" s="203"/>
      <c r="R408" s="203"/>
      <c r="S408" s="203"/>
      <c r="T408" s="204"/>
      <c r="AT408" s="205" t="s">
        <v>151</v>
      </c>
      <c r="AU408" s="205" t="s">
        <v>82</v>
      </c>
      <c r="AV408" s="13" t="s">
        <v>82</v>
      </c>
      <c r="AW408" s="13" t="s">
        <v>33</v>
      </c>
      <c r="AX408" s="13" t="s">
        <v>72</v>
      </c>
      <c r="AY408" s="205" t="s">
        <v>140</v>
      </c>
    </row>
    <row r="409" spans="1:65" s="14" customFormat="1" ht="11.25">
      <c r="B409" s="206"/>
      <c r="C409" s="207"/>
      <c r="D409" s="196" t="s">
        <v>151</v>
      </c>
      <c r="E409" s="208" t="s">
        <v>19</v>
      </c>
      <c r="F409" s="209" t="s">
        <v>153</v>
      </c>
      <c r="G409" s="207"/>
      <c r="H409" s="210">
        <v>6</v>
      </c>
      <c r="I409" s="211"/>
      <c r="J409" s="207"/>
      <c r="K409" s="207"/>
      <c r="L409" s="212"/>
      <c r="M409" s="213"/>
      <c r="N409" s="214"/>
      <c r="O409" s="214"/>
      <c r="P409" s="214"/>
      <c r="Q409" s="214"/>
      <c r="R409" s="214"/>
      <c r="S409" s="214"/>
      <c r="T409" s="215"/>
      <c r="AT409" s="216" t="s">
        <v>151</v>
      </c>
      <c r="AU409" s="216" t="s">
        <v>82</v>
      </c>
      <c r="AV409" s="14" t="s">
        <v>154</v>
      </c>
      <c r="AW409" s="14" t="s">
        <v>33</v>
      </c>
      <c r="AX409" s="14" t="s">
        <v>80</v>
      </c>
      <c r="AY409" s="216" t="s">
        <v>140</v>
      </c>
    </row>
    <row r="410" spans="1:65" s="2" customFormat="1" ht="24.2" customHeight="1">
      <c r="A410" s="37"/>
      <c r="B410" s="38"/>
      <c r="C410" s="176" t="s">
        <v>631</v>
      </c>
      <c r="D410" s="176" t="s">
        <v>142</v>
      </c>
      <c r="E410" s="177" t="s">
        <v>632</v>
      </c>
      <c r="F410" s="178" t="s">
        <v>633</v>
      </c>
      <c r="G410" s="179" t="s">
        <v>634</v>
      </c>
      <c r="H410" s="237"/>
      <c r="I410" s="181"/>
      <c r="J410" s="182">
        <f>ROUND(I410*H410,2)</f>
        <v>0</v>
      </c>
      <c r="K410" s="178" t="s">
        <v>146</v>
      </c>
      <c r="L410" s="42"/>
      <c r="M410" s="183" t="s">
        <v>19</v>
      </c>
      <c r="N410" s="184" t="s">
        <v>43</v>
      </c>
      <c r="O410" s="67"/>
      <c r="P410" s="185">
        <f>O410*H410</f>
        <v>0</v>
      </c>
      <c r="Q410" s="185">
        <v>0</v>
      </c>
      <c r="R410" s="185">
        <f>Q410*H410</f>
        <v>0</v>
      </c>
      <c r="S410" s="185">
        <v>0</v>
      </c>
      <c r="T410" s="186">
        <f>S410*H410</f>
        <v>0</v>
      </c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R410" s="187" t="s">
        <v>236</v>
      </c>
      <c r="AT410" s="187" t="s">
        <v>142</v>
      </c>
      <c r="AU410" s="187" t="s">
        <v>82</v>
      </c>
      <c r="AY410" s="20" t="s">
        <v>140</v>
      </c>
      <c r="BE410" s="188">
        <f>IF(N410="základní",J410,0)</f>
        <v>0</v>
      </c>
      <c r="BF410" s="188">
        <f>IF(N410="snížená",J410,0)</f>
        <v>0</v>
      </c>
      <c r="BG410" s="188">
        <f>IF(N410="zákl. přenesená",J410,0)</f>
        <v>0</v>
      </c>
      <c r="BH410" s="188">
        <f>IF(N410="sníž. přenesená",J410,0)</f>
        <v>0</v>
      </c>
      <c r="BI410" s="188">
        <f>IF(N410="nulová",J410,0)</f>
        <v>0</v>
      </c>
      <c r="BJ410" s="20" t="s">
        <v>80</v>
      </c>
      <c r="BK410" s="188">
        <f>ROUND(I410*H410,2)</f>
        <v>0</v>
      </c>
      <c r="BL410" s="20" t="s">
        <v>236</v>
      </c>
      <c r="BM410" s="187" t="s">
        <v>635</v>
      </c>
    </row>
    <row r="411" spans="1:65" s="2" customFormat="1" ht="11.25">
      <c r="A411" s="37"/>
      <c r="B411" s="38"/>
      <c r="C411" s="39"/>
      <c r="D411" s="189" t="s">
        <v>149</v>
      </c>
      <c r="E411" s="39"/>
      <c r="F411" s="190" t="s">
        <v>636</v>
      </c>
      <c r="G411" s="39"/>
      <c r="H411" s="39"/>
      <c r="I411" s="191"/>
      <c r="J411" s="39"/>
      <c r="K411" s="39"/>
      <c r="L411" s="42"/>
      <c r="M411" s="192"/>
      <c r="N411" s="193"/>
      <c r="O411" s="67"/>
      <c r="P411" s="67"/>
      <c r="Q411" s="67"/>
      <c r="R411" s="67"/>
      <c r="S411" s="67"/>
      <c r="T411" s="68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T411" s="20" t="s">
        <v>149</v>
      </c>
      <c r="AU411" s="20" t="s">
        <v>82</v>
      </c>
    </row>
    <row r="412" spans="1:65" s="12" customFormat="1" ht="22.9" customHeight="1">
      <c r="B412" s="160"/>
      <c r="C412" s="161"/>
      <c r="D412" s="162" t="s">
        <v>71</v>
      </c>
      <c r="E412" s="174" t="s">
        <v>637</v>
      </c>
      <c r="F412" s="174" t="s">
        <v>638</v>
      </c>
      <c r="G412" s="161"/>
      <c r="H412" s="161"/>
      <c r="I412" s="164"/>
      <c r="J412" s="175">
        <f>BK412</f>
        <v>0</v>
      </c>
      <c r="K412" s="161"/>
      <c r="L412" s="166"/>
      <c r="M412" s="167"/>
      <c r="N412" s="168"/>
      <c r="O412" s="168"/>
      <c r="P412" s="169">
        <f>SUM(P413:P420)</f>
        <v>0</v>
      </c>
      <c r="Q412" s="168"/>
      <c r="R412" s="169">
        <f>SUM(R413:R420)</f>
        <v>8.6730000000000002E-2</v>
      </c>
      <c r="S412" s="168"/>
      <c r="T412" s="170">
        <f>SUM(T413:T420)</f>
        <v>0</v>
      </c>
      <c r="AR412" s="171" t="s">
        <v>82</v>
      </c>
      <c r="AT412" s="172" t="s">
        <v>71</v>
      </c>
      <c r="AU412" s="172" t="s">
        <v>80</v>
      </c>
      <c r="AY412" s="171" t="s">
        <v>140</v>
      </c>
      <c r="BK412" s="173">
        <f>SUM(BK413:BK420)</f>
        <v>0</v>
      </c>
    </row>
    <row r="413" spans="1:65" s="2" customFormat="1" ht="16.5" customHeight="1">
      <c r="A413" s="37"/>
      <c r="B413" s="38"/>
      <c r="C413" s="176" t="s">
        <v>639</v>
      </c>
      <c r="D413" s="176" t="s">
        <v>142</v>
      </c>
      <c r="E413" s="177" t="s">
        <v>640</v>
      </c>
      <c r="F413" s="178" t="s">
        <v>641</v>
      </c>
      <c r="G413" s="179" t="s">
        <v>296</v>
      </c>
      <c r="H413" s="180">
        <v>1</v>
      </c>
      <c r="I413" s="181"/>
      <c r="J413" s="182">
        <f>ROUND(I413*H413,2)</f>
        <v>0</v>
      </c>
      <c r="K413" s="178" t="s">
        <v>146</v>
      </c>
      <c r="L413" s="42"/>
      <c r="M413" s="183" t="s">
        <v>19</v>
      </c>
      <c r="N413" s="184" t="s">
        <v>43</v>
      </c>
      <c r="O413" s="67"/>
      <c r="P413" s="185">
        <f>O413*H413</f>
        <v>0</v>
      </c>
      <c r="Q413" s="185">
        <v>3.3E-4</v>
      </c>
      <c r="R413" s="185">
        <f>Q413*H413</f>
        <v>3.3E-4</v>
      </c>
      <c r="S413" s="185">
        <v>0</v>
      </c>
      <c r="T413" s="186">
        <f>S413*H413</f>
        <v>0</v>
      </c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R413" s="187" t="s">
        <v>236</v>
      </c>
      <c r="AT413" s="187" t="s">
        <v>142</v>
      </c>
      <c r="AU413" s="187" t="s">
        <v>82</v>
      </c>
      <c r="AY413" s="20" t="s">
        <v>140</v>
      </c>
      <c r="BE413" s="188">
        <f>IF(N413="základní",J413,0)</f>
        <v>0</v>
      </c>
      <c r="BF413" s="188">
        <f>IF(N413="snížená",J413,0)</f>
        <v>0</v>
      </c>
      <c r="BG413" s="188">
        <f>IF(N413="zákl. přenesená",J413,0)</f>
        <v>0</v>
      </c>
      <c r="BH413" s="188">
        <f>IF(N413="sníž. přenesená",J413,0)</f>
        <v>0</v>
      </c>
      <c r="BI413" s="188">
        <f>IF(N413="nulová",J413,0)</f>
        <v>0</v>
      </c>
      <c r="BJ413" s="20" t="s">
        <v>80</v>
      </c>
      <c r="BK413" s="188">
        <f>ROUND(I413*H413,2)</f>
        <v>0</v>
      </c>
      <c r="BL413" s="20" t="s">
        <v>236</v>
      </c>
      <c r="BM413" s="187" t="s">
        <v>642</v>
      </c>
    </row>
    <row r="414" spans="1:65" s="2" customFormat="1" ht="11.25">
      <c r="A414" s="37"/>
      <c r="B414" s="38"/>
      <c r="C414" s="39"/>
      <c r="D414" s="189" t="s">
        <v>149</v>
      </c>
      <c r="E414" s="39"/>
      <c r="F414" s="190" t="s">
        <v>643</v>
      </c>
      <c r="G414" s="39"/>
      <c r="H414" s="39"/>
      <c r="I414" s="191"/>
      <c r="J414" s="39"/>
      <c r="K414" s="39"/>
      <c r="L414" s="42"/>
      <c r="M414" s="192"/>
      <c r="N414" s="193"/>
      <c r="O414" s="67"/>
      <c r="P414" s="67"/>
      <c r="Q414" s="67"/>
      <c r="R414" s="67"/>
      <c r="S414" s="67"/>
      <c r="T414" s="68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T414" s="20" t="s">
        <v>149</v>
      </c>
      <c r="AU414" s="20" t="s">
        <v>82</v>
      </c>
    </row>
    <row r="415" spans="1:65" s="2" customFormat="1" ht="24.2" customHeight="1">
      <c r="A415" s="37"/>
      <c r="B415" s="38"/>
      <c r="C415" s="227" t="s">
        <v>644</v>
      </c>
      <c r="D415" s="227" t="s">
        <v>251</v>
      </c>
      <c r="E415" s="228" t="s">
        <v>645</v>
      </c>
      <c r="F415" s="229" t="s">
        <v>646</v>
      </c>
      <c r="G415" s="230" t="s">
        <v>296</v>
      </c>
      <c r="H415" s="231">
        <v>1</v>
      </c>
      <c r="I415" s="232"/>
      <c r="J415" s="233">
        <f>ROUND(I415*H415,2)</f>
        <v>0</v>
      </c>
      <c r="K415" s="229" t="s">
        <v>146</v>
      </c>
      <c r="L415" s="234"/>
      <c r="M415" s="235" t="s">
        <v>19</v>
      </c>
      <c r="N415" s="236" t="s">
        <v>43</v>
      </c>
      <c r="O415" s="67"/>
      <c r="P415" s="185">
        <f>O415*H415</f>
        <v>0</v>
      </c>
      <c r="Q415" s="185">
        <v>8.4000000000000005E-2</v>
      </c>
      <c r="R415" s="185">
        <f>Q415*H415</f>
        <v>8.4000000000000005E-2</v>
      </c>
      <c r="S415" s="185">
        <v>0</v>
      </c>
      <c r="T415" s="186">
        <f>S415*H415</f>
        <v>0</v>
      </c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R415" s="187" t="s">
        <v>340</v>
      </c>
      <c r="AT415" s="187" t="s">
        <v>251</v>
      </c>
      <c r="AU415" s="187" t="s">
        <v>82</v>
      </c>
      <c r="AY415" s="20" t="s">
        <v>140</v>
      </c>
      <c r="BE415" s="188">
        <f>IF(N415="základní",J415,0)</f>
        <v>0</v>
      </c>
      <c r="BF415" s="188">
        <f>IF(N415="snížená",J415,0)</f>
        <v>0</v>
      </c>
      <c r="BG415" s="188">
        <f>IF(N415="zákl. přenesená",J415,0)</f>
        <v>0</v>
      </c>
      <c r="BH415" s="188">
        <f>IF(N415="sníž. přenesená",J415,0)</f>
        <v>0</v>
      </c>
      <c r="BI415" s="188">
        <f>IF(N415="nulová",J415,0)</f>
        <v>0</v>
      </c>
      <c r="BJ415" s="20" t="s">
        <v>80</v>
      </c>
      <c r="BK415" s="188">
        <f>ROUND(I415*H415,2)</f>
        <v>0</v>
      </c>
      <c r="BL415" s="20" t="s">
        <v>236</v>
      </c>
      <c r="BM415" s="187" t="s">
        <v>647</v>
      </c>
    </row>
    <row r="416" spans="1:65" s="2" customFormat="1" ht="16.5" customHeight="1">
      <c r="A416" s="37"/>
      <c r="B416" s="38"/>
      <c r="C416" s="176" t="s">
        <v>648</v>
      </c>
      <c r="D416" s="176" t="s">
        <v>142</v>
      </c>
      <c r="E416" s="177" t="s">
        <v>649</v>
      </c>
      <c r="F416" s="178" t="s">
        <v>650</v>
      </c>
      <c r="G416" s="179" t="s">
        <v>296</v>
      </c>
      <c r="H416" s="180">
        <v>1</v>
      </c>
      <c r="I416" s="181"/>
      <c r="J416" s="182">
        <f>ROUND(I416*H416,2)</f>
        <v>0</v>
      </c>
      <c r="K416" s="178" t="s">
        <v>146</v>
      </c>
      <c r="L416" s="42"/>
      <c r="M416" s="183" t="s">
        <v>19</v>
      </c>
      <c r="N416" s="184" t="s">
        <v>43</v>
      </c>
      <c r="O416" s="67"/>
      <c r="P416" s="185">
        <f>O416*H416</f>
        <v>0</v>
      </c>
      <c r="Q416" s="185">
        <v>0</v>
      </c>
      <c r="R416" s="185">
        <f>Q416*H416</f>
        <v>0</v>
      </c>
      <c r="S416" s="185">
        <v>0</v>
      </c>
      <c r="T416" s="186">
        <f>S416*H416</f>
        <v>0</v>
      </c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R416" s="187" t="s">
        <v>236</v>
      </c>
      <c r="AT416" s="187" t="s">
        <v>142</v>
      </c>
      <c r="AU416" s="187" t="s">
        <v>82</v>
      </c>
      <c r="AY416" s="20" t="s">
        <v>140</v>
      </c>
      <c r="BE416" s="188">
        <f>IF(N416="základní",J416,0)</f>
        <v>0</v>
      </c>
      <c r="BF416" s="188">
        <f>IF(N416="snížená",J416,0)</f>
        <v>0</v>
      </c>
      <c r="BG416" s="188">
        <f>IF(N416="zákl. přenesená",J416,0)</f>
        <v>0</v>
      </c>
      <c r="BH416" s="188">
        <f>IF(N416="sníž. přenesená",J416,0)</f>
        <v>0</v>
      </c>
      <c r="BI416" s="188">
        <f>IF(N416="nulová",J416,0)</f>
        <v>0</v>
      </c>
      <c r="BJ416" s="20" t="s">
        <v>80</v>
      </c>
      <c r="BK416" s="188">
        <f>ROUND(I416*H416,2)</f>
        <v>0</v>
      </c>
      <c r="BL416" s="20" t="s">
        <v>236</v>
      </c>
      <c r="BM416" s="187" t="s">
        <v>651</v>
      </c>
    </row>
    <row r="417" spans="1:65" s="2" customFormat="1" ht="11.25">
      <c r="A417" s="37"/>
      <c r="B417" s="38"/>
      <c r="C417" s="39"/>
      <c r="D417" s="189" t="s">
        <v>149</v>
      </c>
      <c r="E417" s="39"/>
      <c r="F417" s="190" t="s">
        <v>652</v>
      </c>
      <c r="G417" s="39"/>
      <c r="H417" s="39"/>
      <c r="I417" s="191"/>
      <c r="J417" s="39"/>
      <c r="K417" s="39"/>
      <c r="L417" s="42"/>
      <c r="M417" s="192"/>
      <c r="N417" s="193"/>
      <c r="O417" s="67"/>
      <c r="P417" s="67"/>
      <c r="Q417" s="67"/>
      <c r="R417" s="67"/>
      <c r="S417" s="67"/>
      <c r="T417" s="68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T417" s="20" t="s">
        <v>149</v>
      </c>
      <c r="AU417" s="20" t="s">
        <v>82</v>
      </c>
    </row>
    <row r="418" spans="1:65" s="2" customFormat="1" ht="16.5" customHeight="1">
      <c r="A418" s="37"/>
      <c r="B418" s="38"/>
      <c r="C418" s="227" t="s">
        <v>653</v>
      </c>
      <c r="D418" s="227" t="s">
        <v>251</v>
      </c>
      <c r="E418" s="228" t="s">
        <v>654</v>
      </c>
      <c r="F418" s="229" t="s">
        <v>655</v>
      </c>
      <c r="G418" s="230" t="s">
        <v>296</v>
      </c>
      <c r="H418" s="231">
        <v>1</v>
      </c>
      <c r="I418" s="232"/>
      <c r="J418" s="233">
        <f>ROUND(I418*H418,2)</f>
        <v>0</v>
      </c>
      <c r="K418" s="229" t="s">
        <v>146</v>
      </c>
      <c r="L418" s="234"/>
      <c r="M418" s="235" t="s">
        <v>19</v>
      </c>
      <c r="N418" s="236" t="s">
        <v>43</v>
      </c>
      <c r="O418" s="67"/>
      <c r="P418" s="185">
        <f>O418*H418</f>
        <v>0</v>
      </c>
      <c r="Q418" s="185">
        <v>2.3999999999999998E-3</v>
      </c>
      <c r="R418" s="185">
        <f>Q418*H418</f>
        <v>2.3999999999999998E-3</v>
      </c>
      <c r="S418" s="185">
        <v>0</v>
      </c>
      <c r="T418" s="186">
        <f>S418*H418</f>
        <v>0</v>
      </c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R418" s="187" t="s">
        <v>340</v>
      </c>
      <c r="AT418" s="187" t="s">
        <v>251</v>
      </c>
      <c r="AU418" s="187" t="s">
        <v>82</v>
      </c>
      <c r="AY418" s="20" t="s">
        <v>140</v>
      </c>
      <c r="BE418" s="188">
        <f>IF(N418="základní",J418,0)</f>
        <v>0</v>
      </c>
      <c r="BF418" s="188">
        <f>IF(N418="snížená",J418,0)</f>
        <v>0</v>
      </c>
      <c r="BG418" s="188">
        <f>IF(N418="zákl. přenesená",J418,0)</f>
        <v>0</v>
      </c>
      <c r="BH418" s="188">
        <f>IF(N418="sníž. přenesená",J418,0)</f>
        <v>0</v>
      </c>
      <c r="BI418" s="188">
        <f>IF(N418="nulová",J418,0)</f>
        <v>0</v>
      </c>
      <c r="BJ418" s="20" t="s">
        <v>80</v>
      </c>
      <c r="BK418" s="188">
        <f>ROUND(I418*H418,2)</f>
        <v>0</v>
      </c>
      <c r="BL418" s="20" t="s">
        <v>236</v>
      </c>
      <c r="BM418" s="187" t="s">
        <v>656</v>
      </c>
    </row>
    <row r="419" spans="1:65" s="2" customFormat="1" ht="24.2" customHeight="1">
      <c r="A419" s="37"/>
      <c r="B419" s="38"/>
      <c r="C419" s="176" t="s">
        <v>657</v>
      </c>
      <c r="D419" s="176" t="s">
        <v>142</v>
      </c>
      <c r="E419" s="177" t="s">
        <v>658</v>
      </c>
      <c r="F419" s="178" t="s">
        <v>659</v>
      </c>
      <c r="G419" s="179" t="s">
        <v>170</v>
      </c>
      <c r="H419" s="180">
        <v>8.6999999999999994E-2</v>
      </c>
      <c r="I419" s="181"/>
      <c r="J419" s="182">
        <f>ROUND(I419*H419,2)</f>
        <v>0</v>
      </c>
      <c r="K419" s="178" t="s">
        <v>146</v>
      </c>
      <c r="L419" s="42"/>
      <c r="M419" s="183" t="s">
        <v>19</v>
      </c>
      <c r="N419" s="184" t="s">
        <v>43</v>
      </c>
      <c r="O419" s="67"/>
      <c r="P419" s="185">
        <f>O419*H419</f>
        <v>0</v>
      </c>
      <c r="Q419" s="185">
        <v>0</v>
      </c>
      <c r="R419" s="185">
        <f>Q419*H419</f>
        <v>0</v>
      </c>
      <c r="S419" s="185">
        <v>0</v>
      </c>
      <c r="T419" s="186">
        <f>S419*H419</f>
        <v>0</v>
      </c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R419" s="187" t="s">
        <v>236</v>
      </c>
      <c r="AT419" s="187" t="s">
        <v>142</v>
      </c>
      <c r="AU419" s="187" t="s">
        <v>82</v>
      </c>
      <c r="AY419" s="20" t="s">
        <v>140</v>
      </c>
      <c r="BE419" s="188">
        <f>IF(N419="základní",J419,0)</f>
        <v>0</v>
      </c>
      <c r="BF419" s="188">
        <f>IF(N419="snížená",J419,0)</f>
        <v>0</v>
      </c>
      <c r="BG419" s="188">
        <f>IF(N419="zákl. přenesená",J419,0)</f>
        <v>0</v>
      </c>
      <c r="BH419" s="188">
        <f>IF(N419="sníž. přenesená",J419,0)</f>
        <v>0</v>
      </c>
      <c r="BI419" s="188">
        <f>IF(N419="nulová",J419,0)</f>
        <v>0</v>
      </c>
      <c r="BJ419" s="20" t="s">
        <v>80</v>
      </c>
      <c r="BK419" s="188">
        <f>ROUND(I419*H419,2)</f>
        <v>0</v>
      </c>
      <c r="BL419" s="20" t="s">
        <v>236</v>
      </c>
      <c r="BM419" s="187" t="s">
        <v>660</v>
      </c>
    </row>
    <row r="420" spans="1:65" s="2" customFormat="1" ht="11.25">
      <c r="A420" s="37"/>
      <c r="B420" s="38"/>
      <c r="C420" s="39"/>
      <c r="D420" s="189" t="s">
        <v>149</v>
      </c>
      <c r="E420" s="39"/>
      <c r="F420" s="190" t="s">
        <v>661</v>
      </c>
      <c r="G420" s="39"/>
      <c r="H420" s="39"/>
      <c r="I420" s="191"/>
      <c r="J420" s="39"/>
      <c r="K420" s="39"/>
      <c r="L420" s="42"/>
      <c r="M420" s="192"/>
      <c r="N420" s="193"/>
      <c r="O420" s="67"/>
      <c r="P420" s="67"/>
      <c r="Q420" s="67"/>
      <c r="R420" s="67"/>
      <c r="S420" s="67"/>
      <c r="T420" s="68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T420" s="20" t="s">
        <v>149</v>
      </c>
      <c r="AU420" s="20" t="s">
        <v>82</v>
      </c>
    </row>
    <row r="421" spans="1:65" s="12" customFormat="1" ht="22.9" customHeight="1">
      <c r="B421" s="160"/>
      <c r="C421" s="161"/>
      <c r="D421" s="162" t="s">
        <v>71</v>
      </c>
      <c r="E421" s="174" t="s">
        <v>662</v>
      </c>
      <c r="F421" s="174" t="s">
        <v>663</v>
      </c>
      <c r="G421" s="161"/>
      <c r="H421" s="161"/>
      <c r="I421" s="164"/>
      <c r="J421" s="175">
        <f>BK421</f>
        <v>0</v>
      </c>
      <c r="K421" s="161"/>
      <c r="L421" s="166"/>
      <c r="M421" s="167"/>
      <c r="N421" s="168"/>
      <c r="O421" s="168"/>
      <c r="P421" s="169">
        <f>SUM(P422:P441)</f>
        <v>0</v>
      </c>
      <c r="Q421" s="168"/>
      <c r="R421" s="169">
        <f>SUM(R422:R441)</f>
        <v>3.8358099999999999E-2</v>
      </c>
      <c r="S421" s="168"/>
      <c r="T421" s="170">
        <f>SUM(T422:T441)</f>
        <v>9.3164899999999995E-2</v>
      </c>
      <c r="AR421" s="171" t="s">
        <v>82</v>
      </c>
      <c r="AT421" s="172" t="s">
        <v>71</v>
      </c>
      <c r="AU421" s="172" t="s">
        <v>80</v>
      </c>
      <c r="AY421" s="171" t="s">
        <v>140</v>
      </c>
      <c r="BK421" s="173">
        <f>SUM(BK422:BK441)</f>
        <v>0</v>
      </c>
    </row>
    <row r="422" spans="1:65" s="2" customFormat="1" ht="16.5" customHeight="1">
      <c r="A422" s="37"/>
      <c r="B422" s="38"/>
      <c r="C422" s="176" t="s">
        <v>664</v>
      </c>
      <c r="D422" s="176" t="s">
        <v>142</v>
      </c>
      <c r="E422" s="177" t="s">
        <v>665</v>
      </c>
      <c r="F422" s="178" t="s">
        <v>666</v>
      </c>
      <c r="G422" s="179" t="s">
        <v>186</v>
      </c>
      <c r="H422" s="180">
        <v>0.72</v>
      </c>
      <c r="I422" s="181"/>
      <c r="J422" s="182">
        <f>ROUND(I422*H422,2)</f>
        <v>0</v>
      </c>
      <c r="K422" s="178" t="s">
        <v>146</v>
      </c>
      <c r="L422" s="42"/>
      <c r="M422" s="183" t="s">
        <v>19</v>
      </c>
      <c r="N422" s="184" t="s">
        <v>43</v>
      </c>
      <c r="O422" s="67"/>
      <c r="P422" s="185">
        <f>O422*H422</f>
        <v>0</v>
      </c>
      <c r="Q422" s="185">
        <v>0</v>
      </c>
      <c r="R422" s="185">
        <f>Q422*H422</f>
        <v>0</v>
      </c>
      <c r="S422" s="185">
        <v>8.3169999999999994E-2</v>
      </c>
      <c r="T422" s="186">
        <f>S422*H422</f>
        <v>5.9882399999999995E-2</v>
      </c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R422" s="187" t="s">
        <v>236</v>
      </c>
      <c r="AT422" s="187" t="s">
        <v>142</v>
      </c>
      <c r="AU422" s="187" t="s">
        <v>82</v>
      </c>
      <c r="AY422" s="20" t="s">
        <v>140</v>
      </c>
      <c r="BE422" s="188">
        <f>IF(N422="základní",J422,0)</f>
        <v>0</v>
      </c>
      <c r="BF422" s="188">
        <f>IF(N422="snížená",J422,0)</f>
        <v>0</v>
      </c>
      <c r="BG422" s="188">
        <f>IF(N422="zákl. přenesená",J422,0)</f>
        <v>0</v>
      </c>
      <c r="BH422" s="188">
        <f>IF(N422="sníž. přenesená",J422,0)</f>
        <v>0</v>
      </c>
      <c r="BI422" s="188">
        <f>IF(N422="nulová",J422,0)</f>
        <v>0</v>
      </c>
      <c r="BJ422" s="20" t="s">
        <v>80</v>
      </c>
      <c r="BK422" s="188">
        <f>ROUND(I422*H422,2)</f>
        <v>0</v>
      </c>
      <c r="BL422" s="20" t="s">
        <v>236</v>
      </c>
      <c r="BM422" s="187" t="s">
        <v>667</v>
      </c>
    </row>
    <row r="423" spans="1:65" s="2" customFormat="1" ht="11.25">
      <c r="A423" s="37"/>
      <c r="B423" s="38"/>
      <c r="C423" s="39"/>
      <c r="D423" s="189" t="s">
        <v>149</v>
      </c>
      <c r="E423" s="39"/>
      <c r="F423" s="190" t="s">
        <v>668</v>
      </c>
      <c r="G423" s="39"/>
      <c r="H423" s="39"/>
      <c r="I423" s="191"/>
      <c r="J423" s="39"/>
      <c r="K423" s="39"/>
      <c r="L423" s="42"/>
      <c r="M423" s="192"/>
      <c r="N423" s="193"/>
      <c r="O423" s="67"/>
      <c r="P423" s="67"/>
      <c r="Q423" s="67"/>
      <c r="R423" s="67"/>
      <c r="S423" s="67"/>
      <c r="T423" s="68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T423" s="20" t="s">
        <v>149</v>
      </c>
      <c r="AU423" s="20" t="s">
        <v>82</v>
      </c>
    </row>
    <row r="424" spans="1:65" s="13" customFormat="1" ht="11.25">
      <c r="B424" s="194"/>
      <c r="C424" s="195"/>
      <c r="D424" s="196" t="s">
        <v>151</v>
      </c>
      <c r="E424" s="197" t="s">
        <v>19</v>
      </c>
      <c r="F424" s="198" t="s">
        <v>669</v>
      </c>
      <c r="G424" s="195"/>
      <c r="H424" s="199">
        <v>0.72</v>
      </c>
      <c r="I424" s="200"/>
      <c r="J424" s="195"/>
      <c r="K424" s="195"/>
      <c r="L424" s="201"/>
      <c r="M424" s="202"/>
      <c r="N424" s="203"/>
      <c r="O424" s="203"/>
      <c r="P424" s="203"/>
      <c r="Q424" s="203"/>
      <c r="R424" s="203"/>
      <c r="S424" s="203"/>
      <c r="T424" s="204"/>
      <c r="AT424" s="205" t="s">
        <v>151</v>
      </c>
      <c r="AU424" s="205" t="s">
        <v>82</v>
      </c>
      <c r="AV424" s="13" t="s">
        <v>82</v>
      </c>
      <c r="AW424" s="13" t="s">
        <v>33</v>
      </c>
      <c r="AX424" s="13" t="s">
        <v>72</v>
      </c>
      <c r="AY424" s="205" t="s">
        <v>140</v>
      </c>
    </row>
    <row r="425" spans="1:65" s="14" customFormat="1" ht="11.25">
      <c r="B425" s="206"/>
      <c r="C425" s="207"/>
      <c r="D425" s="196" t="s">
        <v>151</v>
      </c>
      <c r="E425" s="208" t="s">
        <v>19</v>
      </c>
      <c r="F425" s="209" t="s">
        <v>153</v>
      </c>
      <c r="G425" s="207"/>
      <c r="H425" s="210">
        <v>0.72</v>
      </c>
      <c r="I425" s="211"/>
      <c r="J425" s="207"/>
      <c r="K425" s="207"/>
      <c r="L425" s="212"/>
      <c r="M425" s="213"/>
      <c r="N425" s="214"/>
      <c r="O425" s="214"/>
      <c r="P425" s="214"/>
      <c r="Q425" s="214"/>
      <c r="R425" s="214"/>
      <c r="S425" s="214"/>
      <c r="T425" s="215"/>
      <c r="AT425" s="216" t="s">
        <v>151</v>
      </c>
      <c r="AU425" s="216" t="s">
        <v>82</v>
      </c>
      <c r="AV425" s="14" t="s">
        <v>154</v>
      </c>
      <c r="AW425" s="14" t="s">
        <v>33</v>
      </c>
      <c r="AX425" s="14" t="s">
        <v>80</v>
      </c>
      <c r="AY425" s="216" t="s">
        <v>140</v>
      </c>
    </row>
    <row r="426" spans="1:65" s="2" customFormat="1" ht="21.75" customHeight="1">
      <c r="A426" s="37"/>
      <c r="B426" s="38"/>
      <c r="C426" s="176" t="s">
        <v>670</v>
      </c>
      <c r="D426" s="176" t="s">
        <v>142</v>
      </c>
      <c r="E426" s="177" t="s">
        <v>671</v>
      </c>
      <c r="F426" s="178" t="s">
        <v>672</v>
      </c>
      <c r="G426" s="179" t="s">
        <v>296</v>
      </c>
      <c r="H426" s="180">
        <v>8</v>
      </c>
      <c r="I426" s="181"/>
      <c r="J426" s="182">
        <f>ROUND(I426*H426,2)</f>
        <v>0</v>
      </c>
      <c r="K426" s="178" t="s">
        <v>146</v>
      </c>
      <c r="L426" s="42"/>
      <c r="M426" s="183" t="s">
        <v>19</v>
      </c>
      <c r="N426" s="184" t="s">
        <v>43</v>
      </c>
      <c r="O426" s="67"/>
      <c r="P426" s="185">
        <f>O426*H426</f>
        <v>0</v>
      </c>
      <c r="Q426" s="185">
        <v>8.3000000000000001E-4</v>
      </c>
      <c r="R426" s="185">
        <f>Q426*H426</f>
        <v>6.6400000000000001E-3</v>
      </c>
      <c r="S426" s="185">
        <v>2.6199999999999999E-3</v>
      </c>
      <c r="T426" s="186">
        <f>S426*H426</f>
        <v>2.0959999999999999E-2</v>
      </c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R426" s="187" t="s">
        <v>236</v>
      </c>
      <c r="AT426" s="187" t="s">
        <v>142</v>
      </c>
      <c r="AU426" s="187" t="s">
        <v>82</v>
      </c>
      <c r="AY426" s="20" t="s">
        <v>140</v>
      </c>
      <c r="BE426" s="188">
        <f>IF(N426="základní",J426,0)</f>
        <v>0</v>
      </c>
      <c r="BF426" s="188">
        <f>IF(N426="snížená",J426,0)</f>
        <v>0</v>
      </c>
      <c r="BG426" s="188">
        <f>IF(N426="zákl. přenesená",J426,0)</f>
        <v>0</v>
      </c>
      <c r="BH426" s="188">
        <f>IF(N426="sníž. přenesená",J426,0)</f>
        <v>0</v>
      </c>
      <c r="BI426" s="188">
        <f>IF(N426="nulová",J426,0)</f>
        <v>0</v>
      </c>
      <c r="BJ426" s="20" t="s">
        <v>80</v>
      </c>
      <c r="BK426" s="188">
        <f>ROUND(I426*H426,2)</f>
        <v>0</v>
      </c>
      <c r="BL426" s="20" t="s">
        <v>236</v>
      </c>
      <c r="BM426" s="187" t="s">
        <v>673</v>
      </c>
    </row>
    <row r="427" spans="1:65" s="2" customFormat="1" ht="11.25">
      <c r="A427" s="37"/>
      <c r="B427" s="38"/>
      <c r="C427" s="39"/>
      <c r="D427" s="189" t="s">
        <v>149</v>
      </c>
      <c r="E427" s="39"/>
      <c r="F427" s="190" t="s">
        <v>674</v>
      </c>
      <c r="G427" s="39"/>
      <c r="H427" s="39"/>
      <c r="I427" s="191"/>
      <c r="J427" s="39"/>
      <c r="K427" s="39"/>
      <c r="L427" s="42"/>
      <c r="M427" s="192"/>
      <c r="N427" s="193"/>
      <c r="O427" s="67"/>
      <c r="P427" s="67"/>
      <c r="Q427" s="67"/>
      <c r="R427" s="67"/>
      <c r="S427" s="67"/>
      <c r="T427" s="68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T427" s="20" t="s">
        <v>149</v>
      </c>
      <c r="AU427" s="20" t="s">
        <v>82</v>
      </c>
    </row>
    <row r="428" spans="1:65" s="15" customFormat="1" ht="11.25">
      <c r="B428" s="217"/>
      <c r="C428" s="218"/>
      <c r="D428" s="196" t="s">
        <v>151</v>
      </c>
      <c r="E428" s="219" t="s">
        <v>19</v>
      </c>
      <c r="F428" s="220" t="s">
        <v>675</v>
      </c>
      <c r="G428" s="218"/>
      <c r="H428" s="219" t="s">
        <v>19</v>
      </c>
      <c r="I428" s="221"/>
      <c r="J428" s="218"/>
      <c r="K428" s="218"/>
      <c r="L428" s="222"/>
      <c r="M428" s="223"/>
      <c r="N428" s="224"/>
      <c r="O428" s="224"/>
      <c r="P428" s="224"/>
      <c r="Q428" s="224"/>
      <c r="R428" s="224"/>
      <c r="S428" s="224"/>
      <c r="T428" s="225"/>
      <c r="AT428" s="226" t="s">
        <v>151</v>
      </c>
      <c r="AU428" s="226" t="s">
        <v>82</v>
      </c>
      <c r="AV428" s="15" t="s">
        <v>80</v>
      </c>
      <c r="AW428" s="15" t="s">
        <v>33</v>
      </c>
      <c r="AX428" s="15" t="s">
        <v>72</v>
      </c>
      <c r="AY428" s="226" t="s">
        <v>140</v>
      </c>
    </row>
    <row r="429" spans="1:65" s="13" customFormat="1" ht="11.25">
      <c r="B429" s="194"/>
      <c r="C429" s="195"/>
      <c r="D429" s="196" t="s">
        <v>151</v>
      </c>
      <c r="E429" s="197" t="s">
        <v>19</v>
      </c>
      <c r="F429" s="198" t="s">
        <v>676</v>
      </c>
      <c r="G429" s="195"/>
      <c r="H429" s="199">
        <v>8</v>
      </c>
      <c r="I429" s="200"/>
      <c r="J429" s="195"/>
      <c r="K429" s="195"/>
      <c r="L429" s="201"/>
      <c r="M429" s="202"/>
      <c r="N429" s="203"/>
      <c r="O429" s="203"/>
      <c r="P429" s="203"/>
      <c r="Q429" s="203"/>
      <c r="R429" s="203"/>
      <c r="S429" s="203"/>
      <c r="T429" s="204"/>
      <c r="AT429" s="205" t="s">
        <v>151</v>
      </c>
      <c r="AU429" s="205" t="s">
        <v>82</v>
      </c>
      <c r="AV429" s="13" t="s">
        <v>82</v>
      </c>
      <c r="AW429" s="13" t="s">
        <v>33</v>
      </c>
      <c r="AX429" s="13" t="s">
        <v>72</v>
      </c>
      <c r="AY429" s="205" t="s">
        <v>140</v>
      </c>
    </row>
    <row r="430" spans="1:65" s="14" customFormat="1" ht="11.25">
      <c r="B430" s="206"/>
      <c r="C430" s="207"/>
      <c r="D430" s="196" t="s">
        <v>151</v>
      </c>
      <c r="E430" s="208" t="s">
        <v>19</v>
      </c>
      <c r="F430" s="209" t="s">
        <v>153</v>
      </c>
      <c r="G430" s="207"/>
      <c r="H430" s="210">
        <v>8</v>
      </c>
      <c r="I430" s="211"/>
      <c r="J430" s="207"/>
      <c r="K430" s="207"/>
      <c r="L430" s="212"/>
      <c r="M430" s="213"/>
      <c r="N430" s="214"/>
      <c r="O430" s="214"/>
      <c r="P430" s="214"/>
      <c r="Q430" s="214"/>
      <c r="R430" s="214"/>
      <c r="S430" s="214"/>
      <c r="T430" s="215"/>
      <c r="AT430" s="216" t="s">
        <v>151</v>
      </c>
      <c r="AU430" s="216" t="s">
        <v>82</v>
      </c>
      <c r="AV430" s="14" t="s">
        <v>154</v>
      </c>
      <c r="AW430" s="14" t="s">
        <v>33</v>
      </c>
      <c r="AX430" s="14" t="s">
        <v>80</v>
      </c>
      <c r="AY430" s="216" t="s">
        <v>140</v>
      </c>
    </row>
    <row r="431" spans="1:65" s="2" customFormat="1" ht="24.2" customHeight="1">
      <c r="A431" s="37"/>
      <c r="B431" s="38"/>
      <c r="C431" s="227" t="s">
        <v>677</v>
      </c>
      <c r="D431" s="227" t="s">
        <v>251</v>
      </c>
      <c r="E431" s="228" t="s">
        <v>678</v>
      </c>
      <c r="F431" s="229" t="s">
        <v>679</v>
      </c>
      <c r="G431" s="230" t="s">
        <v>186</v>
      </c>
      <c r="H431" s="231">
        <v>0.79200000000000004</v>
      </c>
      <c r="I431" s="232"/>
      <c r="J431" s="233">
        <f>ROUND(I431*H431,2)</f>
        <v>0</v>
      </c>
      <c r="K431" s="229" t="s">
        <v>146</v>
      </c>
      <c r="L431" s="234"/>
      <c r="M431" s="235" t="s">
        <v>19</v>
      </c>
      <c r="N431" s="236" t="s">
        <v>43</v>
      </c>
      <c r="O431" s="67"/>
      <c r="P431" s="185">
        <f>O431*H431</f>
        <v>0</v>
      </c>
      <c r="Q431" s="185">
        <v>2.1999999999999999E-2</v>
      </c>
      <c r="R431" s="185">
        <f>Q431*H431</f>
        <v>1.7423999999999999E-2</v>
      </c>
      <c r="S431" s="185">
        <v>0</v>
      </c>
      <c r="T431" s="186">
        <f>S431*H431</f>
        <v>0</v>
      </c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R431" s="187" t="s">
        <v>340</v>
      </c>
      <c r="AT431" s="187" t="s">
        <v>251</v>
      </c>
      <c r="AU431" s="187" t="s">
        <v>82</v>
      </c>
      <c r="AY431" s="20" t="s">
        <v>140</v>
      </c>
      <c r="BE431" s="188">
        <f>IF(N431="základní",J431,0)</f>
        <v>0</v>
      </c>
      <c r="BF431" s="188">
        <f>IF(N431="snížená",J431,0)</f>
        <v>0</v>
      </c>
      <c r="BG431" s="188">
        <f>IF(N431="zákl. přenesená",J431,0)</f>
        <v>0</v>
      </c>
      <c r="BH431" s="188">
        <f>IF(N431="sníž. přenesená",J431,0)</f>
        <v>0</v>
      </c>
      <c r="BI431" s="188">
        <f>IF(N431="nulová",J431,0)</f>
        <v>0</v>
      </c>
      <c r="BJ431" s="20" t="s">
        <v>80</v>
      </c>
      <c r="BK431" s="188">
        <f>ROUND(I431*H431,2)</f>
        <v>0</v>
      </c>
      <c r="BL431" s="20" t="s">
        <v>236</v>
      </c>
      <c r="BM431" s="187" t="s">
        <v>680</v>
      </c>
    </row>
    <row r="432" spans="1:65" s="13" customFormat="1" ht="11.25">
      <c r="B432" s="194"/>
      <c r="C432" s="195"/>
      <c r="D432" s="196" t="s">
        <v>151</v>
      </c>
      <c r="E432" s="195"/>
      <c r="F432" s="198" t="s">
        <v>681</v>
      </c>
      <c r="G432" s="195"/>
      <c r="H432" s="199">
        <v>0.79200000000000004</v>
      </c>
      <c r="I432" s="200"/>
      <c r="J432" s="195"/>
      <c r="K432" s="195"/>
      <c r="L432" s="201"/>
      <c r="M432" s="202"/>
      <c r="N432" s="203"/>
      <c r="O432" s="203"/>
      <c r="P432" s="203"/>
      <c r="Q432" s="203"/>
      <c r="R432" s="203"/>
      <c r="S432" s="203"/>
      <c r="T432" s="204"/>
      <c r="AT432" s="205" t="s">
        <v>151</v>
      </c>
      <c r="AU432" s="205" t="s">
        <v>82</v>
      </c>
      <c r="AV432" s="13" t="s">
        <v>82</v>
      </c>
      <c r="AW432" s="13" t="s">
        <v>4</v>
      </c>
      <c r="AX432" s="13" t="s">
        <v>80</v>
      </c>
      <c r="AY432" s="205" t="s">
        <v>140</v>
      </c>
    </row>
    <row r="433" spans="1:65" s="2" customFormat="1" ht="21.75" customHeight="1">
      <c r="A433" s="37"/>
      <c r="B433" s="38"/>
      <c r="C433" s="176" t="s">
        <v>682</v>
      </c>
      <c r="D433" s="176" t="s">
        <v>142</v>
      </c>
      <c r="E433" s="177" t="s">
        <v>683</v>
      </c>
      <c r="F433" s="178" t="s">
        <v>684</v>
      </c>
      <c r="G433" s="179" t="s">
        <v>186</v>
      </c>
      <c r="H433" s="180">
        <v>24.645</v>
      </c>
      <c r="I433" s="181"/>
      <c r="J433" s="182">
        <f>ROUND(I433*H433,2)</f>
        <v>0</v>
      </c>
      <c r="K433" s="178" t="s">
        <v>146</v>
      </c>
      <c r="L433" s="42"/>
      <c r="M433" s="183" t="s">
        <v>19</v>
      </c>
      <c r="N433" s="184" t="s">
        <v>43</v>
      </c>
      <c r="O433" s="67"/>
      <c r="P433" s="185">
        <f>O433*H433</f>
        <v>0</v>
      </c>
      <c r="Q433" s="185">
        <v>5.8E-4</v>
      </c>
      <c r="R433" s="185">
        <f>Q433*H433</f>
        <v>1.4294100000000001E-2</v>
      </c>
      <c r="S433" s="185">
        <v>5.0000000000000001E-4</v>
      </c>
      <c r="T433" s="186">
        <f>S433*H433</f>
        <v>1.23225E-2</v>
      </c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R433" s="187" t="s">
        <v>236</v>
      </c>
      <c r="AT433" s="187" t="s">
        <v>142</v>
      </c>
      <c r="AU433" s="187" t="s">
        <v>82</v>
      </c>
      <c r="AY433" s="20" t="s">
        <v>140</v>
      </c>
      <c r="BE433" s="188">
        <f>IF(N433="základní",J433,0)</f>
        <v>0</v>
      </c>
      <c r="BF433" s="188">
        <f>IF(N433="snížená",J433,0)</f>
        <v>0</v>
      </c>
      <c r="BG433" s="188">
        <f>IF(N433="zákl. přenesená",J433,0)</f>
        <v>0</v>
      </c>
      <c r="BH433" s="188">
        <f>IF(N433="sníž. přenesená",J433,0)</f>
        <v>0</v>
      </c>
      <c r="BI433" s="188">
        <f>IF(N433="nulová",J433,0)</f>
        <v>0</v>
      </c>
      <c r="BJ433" s="20" t="s">
        <v>80</v>
      </c>
      <c r="BK433" s="188">
        <f>ROUND(I433*H433,2)</f>
        <v>0</v>
      </c>
      <c r="BL433" s="20" t="s">
        <v>236</v>
      </c>
      <c r="BM433" s="187" t="s">
        <v>685</v>
      </c>
    </row>
    <row r="434" spans="1:65" s="2" customFormat="1" ht="11.25">
      <c r="A434" s="37"/>
      <c r="B434" s="38"/>
      <c r="C434" s="39"/>
      <c r="D434" s="189" t="s">
        <v>149</v>
      </c>
      <c r="E434" s="39"/>
      <c r="F434" s="190" t="s">
        <v>686</v>
      </c>
      <c r="G434" s="39"/>
      <c r="H434" s="39"/>
      <c r="I434" s="191"/>
      <c r="J434" s="39"/>
      <c r="K434" s="39"/>
      <c r="L434" s="42"/>
      <c r="M434" s="192"/>
      <c r="N434" s="193"/>
      <c r="O434" s="67"/>
      <c r="P434" s="67"/>
      <c r="Q434" s="67"/>
      <c r="R434" s="67"/>
      <c r="S434" s="67"/>
      <c r="T434" s="68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T434" s="20" t="s">
        <v>149</v>
      </c>
      <c r="AU434" s="20" t="s">
        <v>82</v>
      </c>
    </row>
    <row r="435" spans="1:65" s="13" customFormat="1" ht="11.25">
      <c r="B435" s="194"/>
      <c r="C435" s="195"/>
      <c r="D435" s="196" t="s">
        <v>151</v>
      </c>
      <c r="E435" s="197" t="s">
        <v>19</v>
      </c>
      <c r="F435" s="198" t="s">
        <v>687</v>
      </c>
      <c r="G435" s="195"/>
      <c r="H435" s="199">
        <v>24.645</v>
      </c>
      <c r="I435" s="200"/>
      <c r="J435" s="195"/>
      <c r="K435" s="195"/>
      <c r="L435" s="201"/>
      <c r="M435" s="202"/>
      <c r="N435" s="203"/>
      <c r="O435" s="203"/>
      <c r="P435" s="203"/>
      <c r="Q435" s="203"/>
      <c r="R435" s="203"/>
      <c r="S435" s="203"/>
      <c r="T435" s="204"/>
      <c r="AT435" s="205" t="s">
        <v>151</v>
      </c>
      <c r="AU435" s="205" t="s">
        <v>82</v>
      </c>
      <c r="AV435" s="13" t="s">
        <v>82</v>
      </c>
      <c r="AW435" s="13" t="s">
        <v>33</v>
      </c>
      <c r="AX435" s="13" t="s">
        <v>72</v>
      </c>
      <c r="AY435" s="205" t="s">
        <v>140</v>
      </c>
    </row>
    <row r="436" spans="1:65" s="14" customFormat="1" ht="11.25">
      <c r="B436" s="206"/>
      <c r="C436" s="207"/>
      <c r="D436" s="196" t="s">
        <v>151</v>
      </c>
      <c r="E436" s="208" t="s">
        <v>19</v>
      </c>
      <c r="F436" s="209" t="s">
        <v>153</v>
      </c>
      <c r="G436" s="207"/>
      <c r="H436" s="210">
        <v>24.645</v>
      </c>
      <c r="I436" s="211"/>
      <c r="J436" s="207"/>
      <c r="K436" s="207"/>
      <c r="L436" s="212"/>
      <c r="M436" s="213"/>
      <c r="N436" s="214"/>
      <c r="O436" s="214"/>
      <c r="P436" s="214"/>
      <c r="Q436" s="214"/>
      <c r="R436" s="214"/>
      <c r="S436" s="214"/>
      <c r="T436" s="215"/>
      <c r="AT436" s="216" t="s">
        <v>151</v>
      </c>
      <c r="AU436" s="216" t="s">
        <v>82</v>
      </c>
      <c r="AV436" s="14" t="s">
        <v>154</v>
      </c>
      <c r="AW436" s="14" t="s">
        <v>33</v>
      </c>
      <c r="AX436" s="14" t="s">
        <v>80</v>
      </c>
      <c r="AY436" s="216" t="s">
        <v>140</v>
      </c>
    </row>
    <row r="437" spans="1:65" s="2" customFormat="1" ht="24.2" customHeight="1">
      <c r="A437" s="37"/>
      <c r="B437" s="38"/>
      <c r="C437" s="176" t="s">
        <v>688</v>
      </c>
      <c r="D437" s="176" t="s">
        <v>142</v>
      </c>
      <c r="E437" s="177" t="s">
        <v>689</v>
      </c>
      <c r="F437" s="178" t="s">
        <v>690</v>
      </c>
      <c r="G437" s="179" t="s">
        <v>186</v>
      </c>
      <c r="H437" s="180">
        <v>24.645</v>
      </c>
      <c r="I437" s="181"/>
      <c r="J437" s="182">
        <f>ROUND(I437*H437,2)</f>
        <v>0</v>
      </c>
      <c r="K437" s="178" t="s">
        <v>19</v>
      </c>
      <c r="L437" s="42"/>
      <c r="M437" s="183" t="s">
        <v>19</v>
      </c>
      <c r="N437" s="184" t="s">
        <v>43</v>
      </c>
      <c r="O437" s="67"/>
      <c r="P437" s="185">
        <f>O437*H437</f>
        <v>0</v>
      </c>
      <c r="Q437" s="185">
        <v>0</v>
      </c>
      <c r="R437" s="185">
        <f>Q437*H437</f>
        <v>0</v>
      </c>
      <c r="S437" s="185">
        <v>0</v>
      </c>
      <c r="T437" s="186">
        <f>S437*H437</f>
        <v>0</v>
      </c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R437" s="187" t="s">
        <v>236</v>
      </c>
      <c r="AT437" s="187" t="s">
        <v>142</v>
      </c>
      <c r="AU437" s="187" t="s">
        <v>82</v>
      </c>
      <c r="AY437" s="20" t="s">
        <v>140</v>
      </c>
      <c r="BE437" s="188">
        <f>IF(N437="základní",J437,0)</f>
        <v>0</v>
      </c>
      <c r="BF437" s="188">
        <f>IF(N437="snížená",J437,0)</f>
        <v>0</v>
      </c>
      <c r="BG437" s="188">
        <f>IF(N437="zákl. přenesená",J437,0)</f>
        <v>0</v>
      </c>
      <c r="BH437" s="188">
        <f>IF(N437="sníž. přenesená",J437,0)</f>
        <v>0</v>
      </c>
      <c r="BI437" s="188">
        <f>IF(N437="nulová",J437,0)</f>
        <v>0</v>
      </c>
      <c r="BJ437" s="20" t="s">
        <v>80</v>
      </c>
      <c r="BK437" s="188">
        <f>ROUND(I437*H437,2)</f>
        <v>0</v>
      </c>
      <c r="BL437" s="20" t="s">
        <v>236</v>
      </c>
      <c r="BM437" s="187" t="s">
        <v>691</v>
      </c>
    </row>
    <row r="438" spans="1:65" s="13" customFormat="1" ht="11.25">
      <c r="B438" s="194"/>
      <c r="C438" s="195"/>
      <c r="D438" s="196" t="s">
        <v>151</v>
      </c>
      <c r="E438" s="197" t="s">
        <v>19</v>
      </c>
      <c r="F438" s="198" t="s">
        <v>687</v>
      </c>
      <c r="G438" s="195"/>
      <c r="H438" s="199">
        <v>24.645</v>
      </c>
      <c r="I438" s="200"/>
      <c r="J438" s="195"/>
      <c r="K438" s="195"/>
      <c r="L438" s="201"/>
      <c r="M438" s="202"/>
      <c r="N438" s="203"/>
      <c r="O438" s="203"/>
      <c r="P438" s="203"/>
      <c r="Q438" s="203"/>
      <c r="R438" s="203"/>
      <c r="S438" s="203"/>
      <c r="T438" s="204"/>
      <c r="AT438" s="205" t="s">
        <v>151</v>
      </c>
      <c r="AU438" s="205" t="s">
        <v>82</v>
      </c>
      <c r="AV438" s="13" t="s">
        <v>82</v>
      </c>
      <c r="AW438" s="13" t="s">
        <v>33</v>
      </c>
      <c r="AX438" s="13" t="s">
        <v>72</v>
      </c>
      <c r="AY438" s="205" t="s">
        <v>140</v>
      </c>
    </row>
    <row r="439" spans="1:65" s="14" customFormat="1" ht="11.25">
      <c r="B439" s="206"/>
      <c r="C439" s="207"/>
      <c r="D439" s="196" t="s">
        <v>151</v>
      </c>
      <c r="E439" s="208" t="s">
        <v>19</v>
      </c>
      <c r="F439" s="209" t="s">
        <v>153</v>
      </c>
      <c r="G439" s="207"/>
      <c r="H439" s="210">
        <v>24.645</v>
      </c>
      <c r="I439" s="211"/>
      <c r="J439" s="207"/>
      <c r="K439" s="207"/>
      <c r="L439" s="212"/>
      <c r="M439" s="213"/>
      <c r="N439" s="214"/>
      <c r="O439" s="214"/>
      <c r="P439" s="214"/>
      <c r="Q439" s="214"/>
      <c r="R439" s="214"/>
      <c r="S439" s="214"/>
      <c r="T439" s="215"/>
      <c r="AT439" s="216" t="s">
        <v>151</v>
      </c>
      <c r="AU439" s="216" t="s">
        <v>82</v>
      </c>
      <c r="AV439" s="14" t="s">
        <v>154</v>
      </c>
      <c r="AW439" s="14" t="s">
        <v>33</v>
      </c>
      <c r="AX439" s="14" t="s">
        <v>80</v>
      </c>
      <c r="AY439" s="216" t="s">
        <v>140</v>
      </c>
    </row>
    <row r="440" spans="1:65" s="2" customFormat="1" ht="24.2" customHeight="1">
      <c r="A440" s="37"/>
      <c r="B440" s="38"/>
      <c r="C440" s="176" t="s">
        <v>692</v>
      </c>
      <c r="D440" s="176" t="s">
        <v>142</v>
      </c>
      <c r="E440" s="177" t="s">
        <v>693</v>
      </c>
      <c r="F440" s="178" t="s">
        <v>694</v>
      </c>
      <c r="G440" s="179" t="s">
        <v>170</v>
      </c>
      <c r="H440" s="180">
        <v>3.7999999999999999E-2</v>
      </c>
      <c r="I440" s="181"/>
      <c r="J440" s="182">
        <f>ROUND(I440*H440,2)</f>
        <v>0</v>
      </c>
      <c r="K440" s="178" t="s">
        <v>146</v>
      </c>
      <c r="L440" s="42"/>
      <c r="M440" s="183" t="s">
        <v>19</v>
      </c>
      <c r="N440" s="184" t="s">
        <v>43</v>
      </c>
      <c r="O440" s="67"/>
      <c r="P440" s="185">
        <f>O440*H440</f>
        <v>0</v>
      </c>
      <c r="Q440" s="185">
        <v>0</v>
      </c>
      <c r="R440" s="185">
        <f>Q440*H440</f>
        <v>0</v>
      </c>
      <c r="S440" s="185">
        <v>0</v>
      </c>
      <c r="T440" s="186">
        <f>S440*H440</f>
        <v>0</v>
      </c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R440" s="187" t="s">
        <v>236</v>
      </c>
      <c r="AT440" s="187" t="s">
        <v>142</v>
      </c>
      <c r="AU440" s="187" t="s">
        <v>82</v>
      </c>
      <c r="AY440" s="20" t="s">
        <v>140</v>
      </c>
      <c r="BE440" s="188">
        <f>IF(N440="základní",J440,0)</f>
        <v>0</v>
      </c>
      <c r="BF440" s="188">
        <f>IF(N440="snížená",J440,0)</f>
        <v>0</v>
      </c>
      <c r="BG440" s="188">
        <f>IF(N440="zákl. přenesená",J440,0)</f>
        <v>0</v>
      </c>
      <c r="BH440" s="188">
        <f>IF(N440="sníž. přenesená",J440,0)</f>
        <v>0</v>
      </c>
      <c r="BI440" s="188">
        <f>IF(N440="nulová",J440,0)</f>
        <v>0</v>
      </c>
      <c r="BJ440" s="20" t="s">
        <v>80</v>
      </c>
      <c r="BK440" s="188">
        <f>ROUND(I440*H440,2)</f>
        <v>0</v>
      </c>
      <c r="BL440" s="20" t="s">
        <v>236</v>
      </c>
      <c r="BM440" s="187" t="s">
        <v>695</v>
      </c>
    </row>
    <row r="441" spans="1:65" s="2" customFormat="1" ht="11.25">
      <c r="A441" s="37"/>
      <c r="B441" s="38"/>
      <c r="C441" s="39"/>
      <c r="D441" s="189" t="s">
        <v>149</v>
      </c>
      <c r="E441" s="39"/>
      <c r="F441" s="190" t="s">
        <v>696</v>
      </c>
      <c r="G441" s="39"/>
      <c r="H441" s="39"/>
      <c r="I441" s="191"/>
      <c r="J441" s="39"/>
      <c r="K441" s="39"/>
      <c r="L441" s="42"/>
      <c r="M441" s="192"/>
      <c r="N441" s="193"/>
      <c r="O441" s="67"/>
      <c r="P441" s="67"/>
      <c r="Q441" s="67"/>
      <c r="R441" s="67"/>
      <c r="S441" s="67"/>
      <c r="T441" s="68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T441" s="20" t="s">
        <v>149</v>
      </c>
      <c r="AU441" s="20" t="s">
        <v>82</v>
      </c>
    </row>
    <row r="442" spans="1:65" s="12" customFormat="1" ht="22.9" customHeight="1">
      <c r="B442" s="160"/>
      <c r="C442" s="161"/>
      <c r="D442" s="162" t="s">
        <v>71</v>
      </c>
      <c r="E442" s="174" t="s">
        <v>697</v>
      </c>
      <c r="F442" s="174" t="s">
        <v>698</v>
      </c>
      <c r="G442" s="161"/>
      <c r="H442" s="161"/>
      <c r="I442" s="164"/>
      <c r="J442" s="175">
        <f>BK442</f>
        <v>0</v>
      </c>
      <c r="K442" s="161"/>
      <c r="L442" s="166"/>
      <c r="M442" s="167"/>
      <c r="N442" s="168"/>
      <c r="O442" s="168"/>
      <c r="P442" s="169">
        <f>SUM(P443:P452)</f>
        <v>0</v>
      </c>
      <c r="Q442" s="168"/>
      <c r="R442" s="169">
        <f>SUM(R443:R452)</f>
        <v>4.5979999999999995E-4</v>
      </c>
      <c r="S442" s="168"/>
      <c r="T442" s="170">
        <f>SUM(T443:T452)</f>
        <v>0</v>
      </c>
      <c r="AR442" s="171" t="s">
        <v>82</v>
      </c>
      <c r="AT442" s="172" t="s">
        <v>71</v>
      </c>
      <c r="AU442" s="172" t="s">
        <v>80</v>
      </c>
      <c r="AY442" s="171" t="s">
        <v>140</v>
      </c>
      <c r="BK442" s="173">
        <f>SUM(BK443:BK452)</f>
        <v>0</v>
      </c>
    </row>
    <row r="443" spans="1:65" s="2" customFormat="1" ht="16.5" customHeight="1">
      <c r="A443" s="37"/>
      <c r="B443" s="38"/>
      <c r="C443" s="176" t="s">
        <v>384</v>
      </c>
      <c r="D443" s="176" t="s">
        <v>142</v>
      </c>
      <c r="E443" s="177" t="s">
        <v>699</v>
      </c>
      <c r="F443" s="178" t="s">
        <v>700</v>
      </c>
      <c r="G443" s="179" t="s">
        <v>186</v>
      </c>
      <c r="H443" s="180">
        <v>1.21</v>
      </c>
      <c r="I443" s="181"/>
      <c r="J443" s="182">
        <f>ROUND(I443*H443,2)</f>
        <v>0</v>
      </c>
      <c r="K443" s="178" t="s">
        <v>146</v>
      </c>
      <c r="L443" s="42"/>
      <c r="M443" s="183" t="s">
        <v>19</v>
      </c>
      <c r="N443" s="184" t="s">
        <v>43</v>
      </c>
      <c r="O443" s="67"/>
      <c r="P443" s="185">
        <f>O443*H443</f>
        <v>0</v>
      </c>
      <c r="Q443" s="185">
        <v>1.3999999999999999E-4</v>
      </c>
      <c r="R443" s="185">
        <f>Q443*H443</f>
        <v>1.6939999999999997E-4</v>
      </c>
      <c r="S443" s="185">
        <v>0</v>
      </c>
      <c r="T443" s="186">
        <f>S443*H443</f>
        <v>0</v>
      </c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R443" s="187" t="s">
        <v>236</v>
      </c>
      <c r="AT443" s="187" t="s">
        <v>142</v>
      </c>
      <c r="AU443" s="187" t="s">
        <v>82</v>
      </c>
      <c r="AY443" s="20" t="s">
        <v>140</v>
      </c>
      <c r="BE443" s="188">
        <f>IF(N443="základní",J443,0)</f>
        <v>0</v>
      </c>
      <c r="BF443" s="188">
        <f>IF(N443="snížená",J443,0)</f>
        <v>0</v>
      </c>
      <c r="BG443" s="188">
        <f>IF(N443="zákl. přenesená",J443,0)</f>
        <v>0</v>
      </c>
      <c r="BH443" s="188">
        <f>IF(N443="sníž. přenesená",J443,0)</f>
        <v>0</v>
      </c>
      <c r="BI443" s="188">
        <f>IF(N443="nulová",J443,0)</f>
        <v>0</v>
      </c>
      <c r="BJ443" s="20" t="s">
        <v>80</v>
      </c>
      <c r="BK443" s="188">
        <f>ROUND(I443*H443,2)</f>
        <v>0</v>
      </c>
      <c r="BL443" s="20" t="s">
        <v>236</v>
      </c>
      <c r="BM443" s="187" t="s">
        <v>701</v>
      </c>
    </row>
    <row r="444" spans="1:65" s="2" customFormat="1" ht="11.25">
      <c r="A444" s="37"/>
      <c r="B444" s="38"/>
      <c r="C444" s="39"/>
      <c r="D444" s="189" t="s">
        <v>149</v>
      </c>
      <c r="E444" s="39"/>
      <c r="F444" s="190" t="s">
        <v>702</v>
      </c>
      <c r="G444" s="39"/>
      <c r="H444" s="39"/>
      <c r="I444" s="191"/>
      <c r="J444" s="39"/>
      <c r="K444" s="39"/>
      <c r="L444" s="42"/>
      <c r="M444" s="192"/>
      <c r="N444" s="193"/>
      <c r="O444" s="67"/>
      <c r="P444" s="67"/>
      <c r="Q444" s="67"/>
      <c r="R444" s="67"/>
      <c r="S444" s="67"/>
      <c r="T444" s="68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T444" s="20" t="s">
        <v>149</v>
      </c>
      <c r="AU444" s="20" t="s">
        <v>82</v>
      </c>
    </row>
    <row r="445" spans="1:65" s="13" customFormat="1" ht="11.25">
      <c r="B445" s="194"/>
      <c r="C445" s="195"/>
      <c r="D445" s="196" t="s">
        <v>151</v>
      </c>
      <c r="E445" s="197" t="s">
        <v>19</v>
      </c>
      <c r="F445" s="198" t="s">
        <v>703</v>
      </c>
      <c r="G445" s="195"/>
      <c r="H445" s="199">
        <v>1.21</v>
      </c>
      <c r="I445" s="200"/>
      <c r="J445" s="195"/>
      <c r="K445" s="195"/>
      <c r="L445" s="201"/>
      <c r="M445" s="202"/>
      <c r="N445" s="203"/>
      <c r="O445" s="203"/>
      <c r="P445" s="203"/>
      <c r="Q445" s="203"/>
      <c r="R445" s="203"/>
      <c r="S445" s="203"/>
      <c r="T445" s="204"/>
      <c r="AT445" s="205" t="s">
        <v>151</v>
      </c>
      <c r="AU445" s="205" t="s">
        <v>82</v>
      </c>
      <c r="AV445" s="13" t="s">
        <v>82</v>
      </c>
      <c r="AW445" s="13" t="s">
        <v>33</v>
      </c>
      <c r="AX445" s="13" t="s">
        <v>72</v>
      </c>
      <c r="AY445" s="205" t="s">
        <v>140</v>
      </c>
    </row>
    <row r="446" spans="1:65" s="14" customFormat="1" ht="11.25">
      <c r="B446" s="206"/>
      <c r="C446" s="207"/>
      <c r="D446" s="196" t="s">
        <v>151</v>
      </c>
      <c r="E446" s="208" t="s">
        <v>19</v>
      </c>
      <c r="F446" s="209" t="s">
        <v>153</v>
      </c>
      <c r="G446" s="207"/>
      <c r="H446" s="210">
        <v>1.21</v>
      </c>
      <c r="I446" s="211"/>
      <c r="J446" s="207"/>
      <c r="K446" s="207"/>
      <c r="L446" s="212"/>
      <c r="M446" s="213"/>
      <c r="N446" s="214"/>
      <c r="O446" s="214"/>
      <c r="P446" s="214"/>
      <c r="Q446" s="214"/>
      <c r="R446" s="214"/>
      <c r="S446" s="214"/>
      <c r="T446" s="215"/>
      <c r="AT446" s="216" t="s">
        <v>151</v>
      </c>
      <c r="AU446" s="216" t="s">
        <v>82</v>
      </c>
      <c r="AV446" s="14" t="s">
        <v>154</v>
      </c>
      <c r="AW446" s="14" t="s">
        <v>33</v>
      </c>
      <c r="AX446" s="14" t="s">
        <v>80</v>
      </c>
      <c r="AY446" s="216" t="s">
        <v>140</v>
      </c>
    </row>
    <row r="447" spans="1:65" s="2" customFormat="1" ht="16.5" customHeight="1">
      <c r="A447" s="37"/>
      <c r="B447" s="38"/>
      <c r="C447" s="176" t="s">
        <v>392</v>
      </c>
      <c r="D447" s="176" t="s">
        <v>142</v>
      </c>
      <c r="E447" s="177" t="s">
        <v>704</v>
      </c>
      <c r="F447" s="178" t="s">
        <v>705</v>
      </c>
      <c r="G447" s="179" t="s">
        <v>186</v>
      </c>
      <c r="H447" s="180">
        <v>1.21</v>
      </c>
      <c r="I447" s="181"/>
      <c r="J447" s="182">
        <f>ROUND(I447*H447,2)</f>
        <v>0</v>
      </c>
      <c r="K447" s="178" t="s">
        <v>146</v>
      </c>
      <c r="L447" s="42"/>
      <c r="M447" s="183" t="s">
        <v>19</v>
      </c>
      <c r="N447" s="184" t="s">
        <v>43</v>
      </c>
      <c r="O447" s="67"/>
      <c r="P447" s="185">
        <f>O447*H447</f>
        <v>0</v>
      </c>
      <c r="Q447" s="185">
        <v>1.2E-4</v>
      </c>
      <c r="R447" s="185">
        <f>Q447*H447</f>
        <v>1.4520000000000001E-4</v>
      </c>
      <c r="S447" s="185">
        <v>0</v>
      </c>
      <c r="T447" s="186">
        <f>S447*H447</f>
        <v>0</v>
      </c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R447" s="187" t="s">
        <v>236</v>
      </c>
      <c r="AT447" s="187" t="s">
        <v>142</v>
      </c>
      <c r="AU447" s="187" t="s">
        <v>82</v>
      </c>
      <c r="AY447" s="20" t="s">
        <v>140</v>
      </c>
      <c r="BE447" s="188">
        <f>IF(N447="základní",J447,0)</f>
        <v>0</v>
      </c>
      <c r="BF447" s="188">
        <f>IF(N447="snížená",J447,0)</f>
        <v>0</v>
      </c>
      <c r="BG447" s="188">
        <f>IF(N447="zákl. přenesená",J447,0)</f>
        <v>0</v>
      </c>
      <c r="BH447" s="188">
        <f>IF(N447="sníž. přenesená",J447,0)</f>
        <v>0</v>
      </c>
      <c r="BI447" s="188">
        <f>IF(N447="nulová",J447,0)</f>
        <v>0</v>
      </c>
      <c r="BJ447" s="20" t="s">
        <v>80</v>
      </c>
      <c r="BK447" s="188">
        <f>ROUND(I447*H447,2)</f>
        <v>0</v>
      </c>
      <c r="BL447" s="20" t="s">
        <v>236</v>
      </c>
      <c r="BM447" s="187" t="s">
        <v>706</v>
      </c>
    </row>
    <row r="448" spans="1:65" s="2" customFormat="1" ht="11.25">
      <c r="A448" s="37"/>
      <c r="B448" s="38"/>
      <c r="C448" s="39"/>
      <c r="D448" s="189" t="s">
        <v>149</v>
      </c>
      <c r="E448" s="39"/>
      <c r="F448" s="190" t="s">
        <v>707</v>
      </c>
      <c r="G448" s="39"/>
      <c r="H448" s="39"/>
      <c r="I448" s="191"/>
      <c r="J448" s="39"/>
      <c r="K448" s="39"/>
      <c r="L448" s="42"/>
      <c r="M448" s="192"/>
      <c r="N448" s="193"/>
      <c r="O448" s="67"/>
      <c r="P448" s="67"/>
      <c r="Q448" s="67"/>
      <c r="R448" s="67"/>
      <c r="S448" s="67"/>
      <c r="T448" s="68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T448" s="20" t="s">
        <v>149</v>
      </c>
      <c r="AU448" s="20" t="s">
        <v>82</v>
      </c>
    </row>
    <row r="449" spans="1:65" s="13" customFormat="1" ht="11.25">
      <c r="B449" s="194"/>
      <c r="C449" s="195"/>
      <c r="D449" s="196" t="s">
        <v>151</v>
      </c>
      <c r="E449" s="197" t="s">
        <v>19</v>
      </c>
      <c r="F449" s="198" t="s">
        <v>703</v>
      </c>
      <c r="G449" s="195"/>
      <c r="H449" s="199">
        <v>1.21</v>
      </c>
      <c r="I449" s="200"/>
      <c r="J449" s="195"/>
      <c r="K449" s="195"/>
      <c r="L449" s="201"/>
      <c r="M449" s="202"/>
      <c r="N449" s="203"/>
      <c r="O449" s="203"/>
      <c r="P449" s="203"/>
      <c r="Q449" s="203"/>
      <c r="R449" s="203"/>
      <c r="S449" s="203"/>
      <c r="T449" s="204"/>
      <c r="AT449" s="205" t="s">
        <v>151</v>
      </c>
      <c r="AU449" s="205" t="s">
        <v>82</v>
      </c>
      <c r="AV449" s="13" t="s">
        <v>82</v>
      </c>
      <c r="AW449" s="13" t="s">
        <v>33</v>
      </c>
      <c r="AX449" s="13" t="s">
        <v>72</v>
      </c>
      <c r="AY449" s="205" t="s">
        <v>140</v>
      </c>
    </row>
    <row r="450" spans="1:65" s="14" customFormat="1" ht="11.25">
      <c r="B450" s="206"/>
      <c r="C450" s="207"/>
      <c r="D450" s="196" t="s">
        <v>151</v>
      </c>
      <c r="E450" s="208" t="s">
        <v>19</v>
      </c>
      <c r="F450" s="209" t="s">
        <v>153</v>
      </c>
      <c r="G450" s="207"/>
      <c r="H450" s="210">
        <v>1.21</v>
      </c>
      <c r="I450" s="211"/>
      <c r="J450" s="207"/>
      <c r="K450" s="207"/>
      <c r="L450" s="212"/>
      <c r="M450" s="213"/>
      <c r="N450" s="214"/>
      <c r="O450" s="214"/>
      <c r="P450" s="214"/>
      <c r="Q450" s="214"/>
      <c r="R450" s="214"/>
      <c r="S450" s="214"/>
      <c r="T450" s="215"/>
      <c r="AT450" s="216" t="s">
        <v>151</v>
      </c>
      <c r="AU450" s="216" t="s">
        <v>82</v>
      </c>
      <c r="AV450" s="14" t="s">
        <v>154</v>
      </c>
      <c r="AW450" s="14" t="s">
        <v>33</v>
      </c>
      <c r="AX450" s="14" t="s">
        <v>80</v>
      </c>
      <c r="AY450" s="216" t="s">
        <v>140</v>
      </c>
    </row>
    <row r="451" spans="1:65" s="2" customFormat="1" ht="16.5" customHeight="1">
      <c r="A451" s="37"/>
      <c r="B451" s="38"/>
      <c r="C451" s="176" t="s">
        <v>421</v>
      </c>
      <c r="D451" s="176" t="s">
        <v>142</v>
      </c>
      <c r="E451" s="177" t="s">
        <v>708</v>
      </c>
      <c r="F451" s="178" t="s">
        <v>709</v>
      </c>
      <c r="G451" s="179" t="s">
        <v>186</v>
      </c>
      <c r="H451" s="180">
        <v>1.21</v>
      </c>
      <c r="I451" s="181"/>
      <c r="J451" s="182">
        <f>ROUND(I451*H451,2)</f>
        <v>0</v>
      </c>
      <c r="K451" s="178" t="s">
        <v>146</v>
      </c>
      <c r="L451" s="42"/>
      <c r="M451" s="183" t="s">
        <v>19</v>
      </c>
      <c r="N451" s="184" t="s">
        <v>43</v>
      </c>
      <c r="O451" s="67"/>
      <c r="P451" s="185">
        <f>O451*H451</f>
        <v>0</v>
      </c>
      <c r="Q451" s="185">
        <v>1.2E-4</v>
      </c>
      <c r="R451" s="185">
        <f>Q451*H451</f>
        <v>1.4520000000000001E-4</v>
      </c>
      <c r="S451" s="185">
        <v>0</v>
      </c>
      <c r="T451" s="186">
        <f>S451*H451</f>
        <v>0</v>
      </c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R451" s="187" t="s">
        <v>236</v>
      </c>
      <c r="AT451" s="187" t="s">
        <v>142</v>
      </c>
      <c r="AU451" s="187" t="s">
        <v>82</v>
      </c>
      <c r="AY451" s="20" t="s">
        <v>140</v>
      </c>
      <c r="BE451" s="188">
        <f>IF(N451="základní",J451,0)</f>
        <v>0</v>
      </c>
      <c r="BF451" s="188">
        <f>IF(N451="snížená",J451,0)</f>
        <v>0</v>
      </c>
      <c r="BG451" s="188">
        <f>IF(N451="zákl. přenesená",J451,0)</f>
        <v>0</v>
      </c>
      <c r="BH451" s="188">
        <f>IF(N451="sníž. přenesená",J451,0)</f>
        <v>0</v>
      </c>
      <c r="BI451" s="188">
        <f>IF(N451="nulová",J451,0)</f>
        <v>0</v>
      </c>
      <c r="BJ451" s="20" t="s">
        <v>80</v>
      </c>
      <c r="BK451" s="188">
        <f>ROUND(I451*H451,2)</f>
        <v>0</v>
      </c>
      <c r="BL451" s="20" t="s">
        <v>236</v>
      </c>
      <c r="BM451" s="187" t="s">
        <v>710</v>
      </c>
    </row>
    <row r="452" spans="1:65" s="2" customFormat="1" ht="11.25">
      <c r="A452" s="37"/>
      <c r="B452" s="38"/>
      <c r="C452" s="39"/>
      <c r="D452" s="189" t="s">
        <v>149</v>
      </c>
      <c r="E452" s="39"/>
      <c r="F452" s="190" t="s">
        <v>711</v>
      </c>
      <c r="G452" s="39"/>
      <c r="H452" s="39"/>
      <c r="I452" s="191"/>
      <c r="J452" s="39"/>
      <c r="K452" s="39"/>
      <c r="L452" s="42"/>
      <c r="M452" s="192"/>
      <c r="N452" s="193"/>
      <c r="O452" s="67"/>
      <c r="P452" s="67"/>
      <c r="Q452" s="67"/>
      <c r="R452" s="67"/>
      <c r="S452" s="67"/>
      <c r="T452" s="68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T452" s="20" t="s">
        <v>149</v>
      </c>
      <c r="AU452" s="20" t="s">
        <v>82</v>
      </c>
    </row>
    <row r="453" spans="1:65" s="12" customFormat="1" ht="22.9" customHeight="1">
      <c r="B453" s="160"/>
      <c r="C453" s="161"/>
      <c r="D453" s="162" t="s">
        <v>71</v>
      </c>
      <c r="E453" s="174" t="s">
        <v>712</v>
      </c>
      <c r="F453" s="174" t="s">
        <v>713</v>
      </c>
      <c r="G453" s="161"/>
      <c r="H453" s="161"/>
      <c r="I453" s="164"/>
      <c r="J453" s="175">
        <f>BK453</f>
        <v>0</v>
      </c>
      <c r="K453" s="161"/>
      <c r="L453" s="166"/>
      <c r="M453" s="167"/>
      <c r="N453" s="168"/>
      <c r="O453" s="168"/>
      <c r="P453" s="169">
        <f>SUM(P454:P487)</f>
        <v>0</v>
      </c>
      <c r="Q453" s="168"/>
      <c r="R453" s="169">
        <f>SUM(R454:R487)</f>
        <v>0.29583646999999996</v>
      </c>
      <c r="S453" s="168"/>
      <c r="T453" s="170">
        <f>SUM(T454:T487)</f>
        <v>3.985665E-2</v>
      </c>
      <c r="AR453" s="171" t="s">
        <v>82</v>
      </c>
      <c r="AT453" s="172" t="s">
        <v>71</v>
      </c>
      <c r="AU453" s="172" t="s">
        <v>80</v>
      </c>
      <c r="AY453" s="171" t="s">
        <v>140</v>
      </c>
      <c r="BK453" s="173">
        <f>SUM(BK454:BK487)</f>
        <v>0</v>
      </c>
    </row>
    <row r="454" spans="1:65" s="2" customFormat="1" ht="16.5" customHeight="1">
      <c r="A454" s="37"/>
      <c r="B454" s="38"/>
      <c r="C454" s="176" t="s">
        <v>714</v>
      </c>
      <c r="D454" s="176" t="s">
        <v>142</v>
      </c>
      <c r="E454" s="177" t="s">
        <v>715</v>
      </c>
      <c r="F454" s="178" t="s">
        <v>716</v>
      </c>
      <c r="G454" s="179" t="s">
        <v>186</v>
      </c>
      <c r="H454" s="180">
        <v>84.6</v>
      </c>
      <c r="I454" s="181"/>
      <c r="J454" s="182">
        <f>ROUND(I454*H454,2)</f>
        <v>0</v>
      </c>
      <c r="K454" s="178" t="s">
        <v>146</v>
      </c>
      <c r="L454" s="42"/>
      <c r="M454" s="183" t="s">
        <v>19</v>
      </c>
      <c r="N454" s="184" t="s">
        <v>43</v>
      </c>
      <c r="O454" s="67"/>
      <c r="P454" s="185">
        <f>O454*H454</f>
        <v>0</v>
      </c>
      <c r="Q454" s="185">
        <v>9.8999999999999999E-4</v>
      </c>
      <c r="R454" s="185">
        <f>Q454*H454</f>
        <v>8.3753999999999995E-2</v>
      </c>
      <c r="S454" s="185">
        <v>6.0000000000000002E-5</v>
      </c>
      <c r="T454" s="186">
        <f>S454*H454</f>
        <v>5.0759999999999998E-3</v>
      </c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R454" s="187" t="s">
        <v>236</v>
      </c>
      <c r="AT454" s="187" t="s">
        <v>142</v>
      </c>
      <c r="AU454" s="187" t="s">
        <v>82</v>
      </c>
      <c r="AY454" s="20" t="s">
        <v>140</v>
      </c>
      <c r="BE454" s="188">
        <f>IF(N454="základní",J454,0)</f>
        <v>0</v>
      </c>
      <c r="BF454" s="188">
        <f>IF(N454="snížená",J454,0)</f>
        <v>0</v>
      </c>
      <c r="BG454" s="188">
        <f>IF(N454="zákl. přenesená",J454,0)</f>
        <v>0</v>
      </c>
      <c r="BH454" s="188">
        <f>IF(N454="sníž. přenesená",J454,0)</f>
        <v>0</v>
      </c>
      <c r="BI454" s="188">
        <f>IF(N454="nulová",J454,0)</f>
        <v>0</v>
      </c>
      <c r="BJ454" s="20" t="s">
        <v>80</v>
      </c>
      <c r="BK454" s="188">
        <f>ROUND(I454*H454,2)</f>
        <v>0</v>
      </c>
      <c r="BL454" s="20" t="s">
        <v>236</v>
      </c>
      <c r="BM454" s="187" t="s">
        <v>717</v>
      </c>
    </row>
    <row r="455" spans="1:65" s="2" customFormat="1" ht="11.25">
      <c r="A455" s="37"/>
      <c r="B455" s="38"/>
      <c r="C455" s="39"/>
      <c r="D455" s="189" t="s">
        <v>149</v>
      </c>
      <c r="E455" s="39"/>
      <c r="F455" s="190" t="s">
        <v>718</v>
      </c>
      <c r="G455" s="39"/>
      <c r="H455" s="39"/>
      <c r="I455" s="191"/>
      <c r="J455" s="39"/>
      <c r="K455" s="39"/>
      <c r="L455" s="42"/>
      <c r="M455" s="192"/>
      <c r="N455" s="193"/>
      <c r="O455" s="67"/>
      <c r="P455" s="67"/>
      <c r="Q455" s="67"/>
      <c r="R455" s="67"/>
      <c r="S455" s="67"/>
      <c r="T455" s="68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T455" s="20" t="s">
        <v>149</v>
      </c>
      <c r="AU455" s="20" t="s">
        <v>82</v>
      </c>
    </row>
    <row r="456" spans="1:65" s="15" customFormat="1" ht="11.25">
      <c r="B456" s="217"/>
      <c r="C456" s="218"/>
      <c r="D456" s="196" t="s">
        <v>151</v>
      </c>
      <c r="E456" s="219" t="s">
        <v>19</v>
      </c>
      <c r="F456" s="220" t="s">
        <v>719</v>
      </c>
      <c r="G456" s="218"/>
      <c r="H456" s="219" t="s">
        <v>19</v>
      </c>
      <c r="I456" s="221"/>
      <c r="J456" s="218"/>
      <c r="K456" s="218"/>
      <c r="L456" s="222"/>
      <c r="M456" s="223"/>
      <c r="N456" s="224"/>
      <c r="O456" s="224"/>
      <c r="P456" s="224"/>
      <c r="Q456" s="224"/>
      <c r="R456" s="224"/>
      <c r="S456" s="224"/>
      <c r="T456" s="225"/>
      <c r="AT456" s="226" t="s">
        <v>151</v>
      </c>
      <c r="AU456" s="226" t="s">
        <v>82</v>
      </c>
      <c r="AV456" s="15" t="s">
        <v>80</v>
      </c>
      <c r="AW456" s="15" t="s">
        <v>33</v>
      </c>
      <c r="AX456" s="15" t="s">
        <v>72</v>
      </c>
      <c r="AY456" s="226" t="s">
        <v>140</v>
      </c>
    </row>
    <row r="457" spans="1:65" s="13" customFormat="1" ht="11.25">
      <c r="B457" s="194"/>
      <c r="C457" s="195"/>
      <c r="D457" s="196" t="s">
        <v>151</v>
      </c>
      <c r="E457" s="197" t="s">
        <v>19</v>
      </c>
      <c r="F457" s="198" t="s">
        <v>720</v>
      </c>
      <c r="G457" s="195"/>
      <c r="H457" s="199">
        <v>34.6</v>
      </c>
      <c r="I457" s="200"/>
      <c r="J457" s="195"/>
      <c r="K457" s="195"/>
      <c r="L457" s="201"/>
      <c r="M457" s="202"/>
      <c r="N457" s="203"/>
      <c r="O457" s="203"/>
      <c r="P457" s="203"/>
      <c r="Q457" s="203"/>
      <c r="R457" s="203"/>
      <c r="S457" s="203"/>
      <c r="T457" s="204"/>
      <c r="AT457" s="205" t="s">
        <v>151</v>
      </c>
      <c r="AU457" s="205" t="s">
        <v>82</v>
      </c>
      <c r="AV457" s="13" t="s">
        <v>82</v>
      </c>
      <c r="AW457" s="13" t="s">
        <v>33</v>
      </c>
      <c r="AX457" s="13" t="s">
        <v>72</v>
      </c>
      <c r="AY457" s="205" t="s">
        <v>140</v>
      </c>
    </row>
    <row r="458" spans="1:65" s="13" customFormat="1" ht="11.25">
      <c r="B458" s="194"/>
      <c r="C458" s="195"/>
      <c r="D458" s="196" t="s">
        <v>151</v>
      </c>
      <c r="E458" s="197" t="s">
        <v>19</v>
      </c>
      <c r="F458" s="198" t="s">
        <v>404</v>
      </c>
      <c r="G458" s="195"/>
      <c r="H458" s="199">
        <v>50</v>
      </c>
      <c r="I458" s="200"/>
      <c r="J458" s="195"/>
      <c r="K458" s="195"/>
      <c r="L458" s="201"/>
      <c r="M458" s="202"/>
      <c r="N458" s="203"/>
      <c r="O458" s="203"/>
      <c r="P458" s="203"/>
      <c r="Q458" s="203"/>
      <c r="R458" s="203"/>
      <c r="S458" s="203"/>
      <c r="T458" s="204"/>
      <c r="AT458" s="205" t="s">
        <v>151</v>
      </c>
      <c r="AU458" s="205" t="s">
        <v>82</v>
      </c>
      <c r="AV458" s="13" t="s">
        <v>82</v>
      </c>
      <c r="AW458" s="13" t="s">
        <v>33</v>
      </c>
      <c r="AX458" s="13" t="s">
        <v>72</v>
      </c>
      <c r="AY458" s="205" t="s">
        <v>140</v>
      </c>
    </row>
    <row r="459" spans="1:65" s="14" customFormat="1" ht="11.25">
      <c r="B459" s="206"/>
      <c r="C459" s="207"/>
      <c r="D459" s="196" t="s">
        <v>151</v>
      </c>
      <c r="E459" s="208" t="s">
        <v>19</v>
      </c>
      <c r="F459" s="209" t="s">
        <v>153</v>
      </c>
      <c r="G459" s="207"/>
      <c r="H459" s="210">
        <v>84.6</v>
      </c>
      <c r="I459" s="211"/>
      <c r="J459" s="207"/>
      <c r="K459" s="207"/>
      <c r="L459" s="212"/>
      <c r="M459" s="213"/>
      <c r="N459" s="214"/>
      <c r="O459" s="214"/>
      <c r="P459" s="214"/>
      <c r="Q459" s="214"/>
      <c r="R459" s="214"/>
      <c r="S459" s="214"/>
      <c r="T459" s="215"/>
      <c r="AT459" s="216" t="s">
        <v>151</v>
      </c>
      <c r="AU459" s="216" t="s">
        <v>82</v>
      </c>
      <c r="AV459" s="14" t="s">
        <v>154</v>
      </c>
      <c r="AW459" s="14" t="s">
        <v>33</v>
      </c>
      <c r="AX459" s="14" t="s">
        <v>80</v>
      </c>
      <c r="AY459" s="216" t="s">
        <v>140</v>
      </c>
    </row>
    <row r="460" spans="1:65" s="2" customFormat="1" ht="21.75" customHeight="1">
      <c r="A460" s="37"/>
      <c r="B460" s="38"/>
      <c r="C460" s="176" t="s">
        <v>721</v>
      </c>
      <c r="D460" s="176" t="s">
        <v>142</v>
      </c>
      <c r="E460" s="177" t="s">
        <v>722</v>
      </c>
      <c r="F460" s="178" t="s">
        <v>723</v>
      </c>
      <c r="G460" s="179" t="s">
        <v>186</v>
      </c>
      <c r="H460" s="180">
        <v>34.619999999999997</v>
      </c>
      <c r="I460" s="181"/>
      <c r="J460" s="182">
        <f>ROUND(I460*H460,2)</f>
        <v>0</v>
      </c>
      <c r="K460" s="178" t="s">
        <v>146</v>
      </c>
      <c r="L460" s="42"/>
      <c r="M460" s="183" t="s">
        <v>19</v>
      </c>
      <c r="N460" s="184" t="s">
        <v>43</v>
      </c>
      <c r="O460" s="67"/>
      <c r="P460" s="185">
        <f>O460*H460</f>
        <v>0</v>
      </c>
      <c r="Q460" s="185">
        <v>1.98E-3</v>
      </c>
      <c r="R460" s="185">
        <f>Q460*H460</f>
        <v>6.85476E-2</v>
      </c>
      <c r="S460" s="185">
        <v>6.0000000000000002E-5</v>
      </c>
      <c r="T460" s="186">
        <f>S460*H460</f>
        <v>2.0772E-3</v>
      </c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R460" s="187" t="s">
        <v>236</v>
      </c>
      <c r="AT460" s="187" t="s">
        <v>142</v>
      </c>
      <c r="AU460" s="187" t="s">
        <v>82</v>
      </c>
      <c r="AY460" s="20" t="s">
        <v>140</v>
      </c>
      <c r="BE460" s="188">
        <f>IF(N460="základní",J460,0)</f>
        <v>0</v>
      </c>
      <c r="BF460" s="188">
        <f>IF(N460="snížená",J460,0)</f>
        <v>0</v>
      </c>
      <c r="BG460" s="188">
        <f>IF(N460="zákl. přenesená",J460,0)</f>
        <v>0</v>
      </c>
      <c r="BH460" s="188">
        <f>IF(N460="sníž. přenesená",J460,0)</f>
        <v>0</v>
      </c>
      <c r="BI460" s="188">
        <f>IF(N460="nulová",J460,0)</f>
        <v>0</v>
      </c>
      <c r="BJ460" s="20" t="s">
        <v>80</v>
      </c>
      <c r="BK460" s="188">
        <f>ROUND(I460*H460,2)</f>
        <v>0</v>
      </c>
      <c r="BL460" s="20" t="s">
        <v>236</v>
      </c>
      <c r="BM460" s="187" t="s">
        <v>724</v>
      </c>
    </row>
    <row r="461" spans="1:65" s="2" customFormat="1" ht="11.25">
      <c r="A461" s="37"/>
      <c r="B461" s="38"/>
      <c r="C461" s="39"/>
      <c r="D461" s="189" t="s">
        <v>149</v>
      </c>
      <c r="E461" s="39"/>
      <c r="F461" s="190" t="s">
        <v>725</v>
      </c>
      <c r="G461" s="39"/>
      <c r="H461" s="39"/>
      <c r="I461" s="191"/>
      <c r="J461" s="39"/>
      <c r="K461" s="39"/>
      <c r="L461" s="42"/>
      <c r="M461" s="192"/>
      <c r="N461" s="193"/>
      <c r="O461" s="67"/>
      <c r="P461" s="67"/>
      <c r="Q461" s="67"/>
      <c r="R461" s="67"/>
      <c r="S461" s="67"/>
      <c r="T461" s="68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T461" s="20" t="s">
        <v>149</v>
      </c>
      <c r="AU461" s="20" t="s">
        <v>82</v>
      </c>
    </row>
    <row r="462" spans="1:65" s="13" customFormat="1" ht="11.25">
      <c r="B462" s="194"/>
      <c r="C462" s="195"/>
      <c r="D462" s="196" t="s">
        <v>151</v>
      </c>
      <c r="E462" s="197" t="s">
        <v>19</v>
      </c>
      <c r="F462" s="198" t="s">
        <v>726</v>
      </c>
      <c r="G462" s="195"/>
      <c r="H462" s="199">
        <v>30</v>
      </c>
      <c r="I462" s="200"/>
      <c r="J462" s="195"/>
      <c r="K462" s="195"/>
      <c r="L462" s="201"/>
      <c r="M462" s="202"/>
      <c r="N462" s="203"/>
      <c r="O462" s="203"/>
      <c r="P462" s="203"/>
      <c r="Q462" s="203"/>
      <c r="R462" s="203"/>
      <c r="S462" s="203"/>
      <c r="T462" s="204"/>
      <c r="AT462" s="205" t="s">
        <v>151</v>
      </c>
      <c r="AU462" s="205" t="s">
        <v>82</v>
      </c>
      <c r="AV462" s="13" t="s">
        <v>82</v>
      </c>
      <c r="AW462" s="13" t="s">
        <v>33</v>
      </c>
      <c r="AX462" s="13" t="s">
        <v>72</v>
      </c>
      <c r="AY462" s="205" t="s">
        <v>140</v>
      </c>
    </row>
    <row r="463" spans="1:65" s="13" customFormat="1" ht="11.25">
      <c r="B463" s="194"/>
      <c r="C463" s="195"/>
      <c r="D463" s="196" t="s">
        <v>151</v>
      </c>
      <c r="E463" s="197" t="s">
        <v>19</v>
      </c>
      <c r="F463" s="198" t="s">
        <v>727</v>
      </c>
      <c r="G463" s="195"/>
      <c r="H463" s="199">
        <v>4.62</v>
      </c>
      <c r="I463" s="200"/>
      <c r="J463" s="195"/>
      <c r="K463" s="195"/>
      <c r="L463" s="201"/>
      <c r="M463" s="202"/>
      <c r="N463" s="203"/>
      <c r="O463" s="203"/>
      <c r="P463" s="203"/>
      <c r="Q463" s="203"/>
      <c r="R463" s="203"/>
      <c r="S463" s="203"/>
      <c r="T463" s="204"/>
      <c r="AT463" s="205" t="s">
        <v>151</v>
      </c>
      <c r="AU463" s="205" t="s">
        <v>82</v>
      </c>
      <c r="AV463" s="13" t="s">
        <v>82</v>
      </c>
      <c r="AW463" s="13" t="s">
        <v>33</v>
      </c>
      <c r="AX463" s="13" t="s">
        <v>72</v>
      </c>
      <c r="AY463" s="205" t="s">
        <v>140</v>
      </c>
    </row>
    <row r="464" spans="1:65" s="14" customFormat="1" ht="11.25">
      <c r="B464" s="206"/>
      <c r="C464" s="207"/>
      <c r="D464" s="196" t="s">
        <v>151</v>
      </c>
      <c r="E464" s="208" t="s">
        <v>19</v>
      </c>
      <c r="F464" s="209" t="s">
        <v>153</v>
      </c>
      <c r="G464" s="207"/>
      <c r="H464" s="210">
        <v>34.619999999999997</v>
      </c>
      <c r="I464" s="211"/>
      <c r="J464" s="207"/>
      <c r="K464" s="207"/>
      <c r="L464" s="212"/>
      <c r="M464" s="213"/>
      <c r="N464" s="214"/>
      <c r="O464" s="214"/>
      <c r="P464" s="214"/>
      <c r="Q464" s="214"/>
      <c r="R464" s="214"/>
      <c r="S464" s="214"/>
      <c r="T464" s="215"/>
      <c r="AT464" s="216" t="s">
        <v>151</v>
      </c>
      <c r="AU464" s="216" t="s">
        <v>82</v>
      </c>
      <c r="AV464" s="14" t="s">
        <v>154</v>
      </c>
      <c r="AW464" s="14" t="s">
        <v>33</v>
      </c>
      <c r="AX464" s="14" t="s">
        <v>80</v>
      </c>
      <c r="AY464" s="216" t="s">
        <v>140</v>
      </c>
    </row>
    <row r="465" spans="1:65" s="2" customFormat="1" ht="16.5" customHeight="1">
      <c r="A465" s="37"/>
      <c r="B465" s="38"/>
      <c r="C465" s="176" t="s">
        <v>728</v>
      </c>
      <c r="D465" s="176" t="s">
        <v>142</v>
      </c>
      <c r="E465" s="177" t="s">
        <v>729</v>
      </c>
      <c r="F465" s="178" t="s">
        <v>730</v>
      </c>
      <c r="G465" s="179" t="s">
        <v>186</v>
      </c>
      <c r="H465" s="180">
        <v>105.495</v>
      </c>
      <c r="I465" s="181"/>
      <c r="J465" s="182">
        <f>ROUND(I465*H465,2)</f>
        <v>0</v>
      </c>
      <c r="K465" s="178" t="s">
        <v>146</v>
      </c>
      <c r="L465" s="42"/>
      <c r="M465" s="183" t="s">
        <v>19</v>
      </c>
      <c r="N465" s="184" t="s">
        <v>43</v>
      </c>
      <c r="O465" s="67"/>
      <c r="P465" s="185">
        <f>O465*H465</f>
        <v>0</v>
      </c>
      <c r="Q465" s="185">
        <v>1E-3</v>
      </c>
      <c r="R465" s="185">
        <f>Q465*H465</f>
        <v>0.10549500000000001</v>
      </c>
      <c r="S465" s="185">
        <v>3.1E-4</v>
      </c>
      <c r="T465" s="186">
        <f>S465*H465</f>
        <v>3.2703450000000002E-2</v>
      </c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R465" s="187" t="s">
        <v>236</v>
      </c>
      <c r="AT465" s="187" t="s">
        <v>142</v>
      </c>
      <c r="AU465" s="187" t="s">
        <v>82</v>
      </c>
      <c r="AY465" s="20" t="s">
        <v>140</v>
      </c>
      <c r="BE465" s="188">
        <f>IF(N465="základní",J465,0)</f>
        <v>0</v>
      </c>
      <c r="BF465" s="188">
        <f>IF(N465="snížená",J465,0)</f>
        <v>0</v>
      </c>
      <c r="BG465" s="188">
        <f>IF(N465="zákl. přenesená",J465,0)</f>
        <v>0</v>
      </c>
      <c r="BH465" s="188">
        <f>IF(N465="sníž. přenesená",J465,0)</f>
        <v>0</v>
      </c>
      <c r="BI465" s="188">
        <f>IF(N465="nulová",J465,0)</f>
        <v>0</v>
      </c>
      <c r="BJ465" s="20" t="s">
        <v>80</v>
      </c>
      <c r="BK465" s="188">
        <f>ROUND(I465*H465,2)</f>
        <v>0</v>
      </c>
      <c r="BL465" s="20" t="s">
        <v>236</v>
      </c>
      <c r="BM465" s="187" t="s">
        <v>731</v>
      </c>
    </row>
    <row r="466" spans="1:65" s="2" customFormat="1" ht="11.25">
      <c r="A466" s="37"/>
      <c r="B466" s="38"/>
      <c r="C466" s="39"/>
      <c r="D466" s="189" t="s">
        <v>149</v>
      </c>
      <c r="E466" s="39"/>
      <c r="F466" s="190" t="s">
        <v>732</v>
      </c>
      <c r="G466" s="39"/>
      <c r="H466" s="39"/>
      <c r="I466" s="191"/>
      <c r="J466" s="39"/>
      <c r="K466" s="39"/>
      <c r="L466" s="42"/>
      <c r="M466" s="192"/>
      <c r="N466" s="193"/>
      <c r="O466" s="67"/>
      <c r="P466" s="67"/>
      <c r="Q466" s="67"/>
      <c r="R466" s="67"/>
      <c r="S466" s="67"/>
      <c r="T466" s="68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T466" s="20" t="s">
        <v>149</v>
      </c>
      <c r="AU466" s="20" t="s">
        <v>82</v>
      </c>
    </row>
    <row r="467" spans="1:65" s="15" customFormat="1" ht="11.25">
      <c r="B467" s="217"/>
      <c r="C467" s="218"/>
      <c r="D467" s="196" t="s">
        <v>151</v>
      </c>
      <c r="E467" s="219" t="s">
        <v>19</v>
      </c>
      <c r="F467" s="220" t="s">
        <v>733</v>
      </c>
      <c r="G467" s="218"/>
      <c r="H467" s="219" t="s">
        <v>19</v>
      </c>
      <c r="I467" s="221"/>
      <c r="J467" s="218"/>
      <c r="K467" s="218"/>
      <c r="L467" s="222"/>
      <c r="M467" s="223"/>
      <c r="N467" s="224"/>
      <c r="O467" s="224"/>
      <c r="P467" s="224"/>
      <c r="Q467" s="224"/>
      <c r="R467" s="224"/>
      <c r="S467" s="224"/>
      <c r="T467" s="225"/>
      <c r="AT467" s="226" t="s">
        <v>151</v>
      </c>
      <c r="AU467" s="226" t="s">
        <v>82</v>
      </c>
      <c r="AV467" s="15" t="s">
        <v>80</v>
      </c>
      <c r="AW467" s="15" t="s">
        <v>33</v>
      </c>
      <c r="AX467" s="15" t="s">
        <v>72</v>
      </c>
      <c r="AY467" s="226" t="s">
        <v>140</v>
      </c>
    </row>
    <row r="468" spans="1:65" s="13" customFormat="1" ht="11.25">
      <c r="B468" s="194"/>
      <c r="C468" s="195"/>
      <c r="D468" s="196" t="s">
        <v>151</v>
      </c>
      <c r="E468" s="197" t="s">
        <v>19</v>
      </c>
      <c r="F468" s="198" t="s">
        <v>285</v>
      </c>
      <c r="G468" s="195"/>
      <c r="H468" s="199">
        <v>33.548000000000002</v>
      </c>
      <c r="I468" s="200"/>
      <c r="J468" s="195"/>
      <c r="K468" s="195"/>
      <c r="L468" s="201"/>
      <c r="M468" s="202"/>
      <c r="N468" s="203"/>
      <c r="O468" s="203"/>
      <c r="P468" s="203"/>
      <c r="Q468" s="203"/>
      <c r="R468" s="203"/>
      <c r="S468" s="203"/>
      <c r="T468" s="204"/>
      <c r="AT468" s="205" t="s">
        <v>151</v>
      </c>
      <c r="AU468" s="205" t="s">
        <v>82</v>
      </c>
      <c r="AV468" s="13" t="s">
        <v>82</v>
      </c>
      <c r="AW468" s="13" t="s">
        <v>33</v>
      </c>
      <c r="AX468" s="13" t="s">
        <v>72</v>
      </c>
      <c r="AY468" s="205" t="s">
        <v>140</v>
      </c>
    </row>
    <row r="469" spans="1:65" s="15" customFormat="1" ht="11.25">
      <c r="B469" s="217"/>
      <c r="C469" s="218"/>
      <c r="D469" s="196" t="s">
        <v>151</v>
      </c>
      <c r="E469" s="219" t="s">
        <v>19</v>
      </c>
      <c r="F469" s="220" t="s">
        <v>734</v>
      </c>
      <c r="G469" s="218"/>
      <c r="H469" s="219" t="s">
        <v>19</v>
      </c>
      <c r="I469" s="221"/>
      <c r="J469" s="218"/>
      <c r="K469" s="218"/>
      <c r="L469" s="222"/>
      <c r="M469" s="223"/>
      <c r="N469" s="224"/>
      <c r="O469" s="224"/>
      <c r="P469" s="224"/>
      <c r="Q469" s="224"/>
      <c r="R469" s="224"/>
      <c r="S469" s="224"/>
      <c r="T469" s="225"/>
      <c r="AT469" s="226" t="s">
        <v>151</v>
      </c>
      <c r="AU469" s="226" t="s">
        <v>82</v>
      </c>
      <c r="AV469" s="15" t="s">
        <v>80</v>
      </c>
      <c r="AW469" s="15" t="s">
        <v>33</v>
      </c>
      <c r="AX469" s="15" t="s">
        <v>72</v>
      </c>
      <c r="AY469" s="226" t="s">
        <v>140</v>
      </c>
    </row>
    <row r="470" spans="1:65" s="13" customFormat="1" ht="11.25">
      <c r="B470" s="194"/>
      <c r="C470" s="195"/>
      <c r="D470" s="196" t="s">
        <v>151</v>
      </c>
      <c r="E470" s="197" t="s">
        <v>19</v>
      </c>
      <c r="F470" s="198" t="s">
        <v>735</v>
      </c>
      <c r="G470" s="195"/>
      <c r="H470" s="199">
        <v>72.709999999999994</v>
      </c>
      <c r="I470" s="200"/>
      <c r="J470" s="195"/>
      <c r="K470" s="195"/>
      <c r="L470" s="201"/>
      <c r="M470" s="202"/>
      <c r="N470" s="203"/>
      <c r="O470" s="203"/>
      <c r="P470" s="203"/>
      <c r="Q470" s="203"/>
      <c r="R470" s="203"/>
      <c r="S470" s="203"/>
      <c r="T470" s="204"/>
      <c r="AT470" s="205" t="s">
        <v>151</v>
      </c>
      <c r="AU470" s="205" t="s">
        <v>82</v>
      </c>
      <c r="AV470" s="13" t="s">
        <v>82</v>
      </c>
      <c r="AW470" s="13" t="s">
        <v>33</v>
      </c>
      <c r="AX470" s="13" t="s">
        <v>72</v>
      </c>
      <c r="AY470" s="205" t="s">
        <v>140</v>
      </c>
    </row>
    <row r="471" spans="1:65" s="13" customFormat="1" ht="11.25">
      <c r="B471" s="194"/>
      <c r="C471" s="195"/>
      <c r="D471" s="196" t="s">
        <v>151</v>
      </c>
      <c r="E471" s="197" t="s">
        <v>19</v>
      </c>
      <c r="F471" s="198" t="s">
        <v>736</v>
      </c>
      <c r="G471" s="195"/>
      <c r="H471" s="199">
        <v>-7.048</v>
      </c>
      <c r="I471" s="200"/>
      <c r="J471" s="195"/>
      <c r="K471" s="195"/>
      <c r="L471" s="201"/>
      <c r="M471" s="202"/>
      <c r="N471" s="203"/>
      <c r="O471" s="203"/>
      <c r="P471" s="203"/>
      <c r="Q471" s="203"/>
      <c r="R471" s="203"/>
      <c r="S471" s="203"/>
      <c r="T471" s="204"/>
      <c r="AT471" s="205" t="s">
        <v>151</v>
      </c>
      <c r="AU471" s="205" t="s">
        <v>82</v>
      </c>
      <c r="AV471" s="13" t="s">
        <v>82</v>
      </c>
      <c r="AW471" s="13" t="s">
        <v>33</v>
      </c>
      <c r="AX471" s="13" t="s">
        <v>72</v>
      </c>
      <c r="AY471" s="205" t="s">
        <v>140</v>
      </c>
    </row>
    <row r="472" spans="1:65" s="15" customFormat="1" ht="11.25">
      <c r="B472" s="217"/>
      <c r="C472" s="218"/>
      <c r="D472" s="196" t="s">
        <v>151</v>
      </c>
      <c r="E472" s="219" t="s">
        <v>19</v>
      </c>
      <c r="F472" s="220" t="s">
        <v>737</v>
      </c>
      <c r="G472" s="218"/>
      <c r="H472" s="219" t="s">
        <v>19</v>
      </c>
      <c r="I472" s="221"/>
      <c r="J472" s="218"/>
      <c r="K472" s="218"/>
      <c r="L472" s="222"/>
      <c r="M472" s="223"/>
      <c r="N472" s="224"/>
      <c r="O472" s="224"/>
      <c r="P472" s="224"/>
      <c r="Q472" s="224"/>
      <c r="R472" s="224"/>
      <c r="S472" s="224"/>
      <c r="T472" s="225"/>
      <c r="AT472" s="226" t="s">
        <v>151</v>
      </c>
      <c r="AU472" s="226" t="s">
        <v>82</v>
      </c>
      <c r="AV472" s="15" t="s">
        <v>80</v>
      </c>
      <c r="AW472" s="15" t="s">
        <v>33</v>
      </c>
      <c r="AX472" s="15" t="s">
        <v>72</v>
      </c>
      <c r="AY472" s="226" t="s">
        <v>140</v>
      </c>
    </row>
    <row r="473" spans="1:65" s="13" customFormat="1" ht="11.25">
      <c r="B473" s="194"/>
      <c r="C473" s="195"/>
      <c r="D473" s="196" t="s">
        <v>151</v>
      </c>
      <c r="E473" s="197" t="s">
        <v>19</v>
      </c>
      <c r="F473" s="198" t="s">
        <v>738</v>
      </c>
      <c r="G473" s="195"/>
      <c r="H473" s="199">
        <v>6.2850000000000001</v>
      </c>
      <c r="I473" s="200"/>
      <c r="J473" s="195"/>
      <c r="K473" s="195"/>
      <c r="L473" s="201"/>
      <c r="M473" s="202"/>
      <c r="N473" s="203"/>
      <c r="O473" s="203"/>
      <c r="P473" s="203"/>
      <c r="Q473" s="203"/>
      <c r="R473" s="203"/>
      <c r="S473" s="203"/>
      <c r="T473" s="204"/>
      <c r="AT473" s="205" t="s">
        <v>151</v>
      </c>
      <c r="AU473" s="205" t="s">
        <v>82</v>
      </c>
      <c r="AV473" s="13" t="s">
        <v>82</v>
      </c>
      <c r="AW473" s="13" t="s">
        <v>33</v>
      </c>
      <c r="AX473" s="13" t="s">
        <v>72</v>
      </c>
      <c r="AY473" s="205" t="s">
        <v>140</v>
      </c>
    </row>
    <row r="474" spans="1:65" s="14" customFormat="1" ht="11.25">
      <c r="B474" s="206"/>
      <c r="C474" s="207"/>
      <c r="D474" s="196" t="s">
        <v>151</v>
      </c>
      <c r="E474" s="208" t="s">
        <v>19</v>
      </c>
      <c r="F474" s="209" t="s">
        <v>153</v>
      </c>
      <c r="G474" s="207"/>
      <c r="H474" s="210">
        <v>105.49499999999999</v>
      </c>
      <c r="I474" s="211"/>
      <c r="J474" s="207"/>
      <c r="K474" s="207"/>
      <c r="L474" s="212"/>
      <c r="M474" s="213"/>
      <c r="N474" s="214"/>
      <c r="O474" s="214"/>
      <c r="P474" s="214"/>
      <c r="Q474" s="214"/>
      <c r="R474" s="214"/>
      <c r="S474" s="214"/>
      <c r="T474" s="215"/>
      <c r="AT474" s="216" t="s">
        <v>151</v>
      </c>
      <c r="AU474" s="216" t="s">
        <v>82</v>
      </c>
      <c r="AV474" s="14" t="s">
        <v>154</v>
      </c>
      <c r="AW474" s="14" t="s">
        <v>33</v>
      </c>
      <c r="AX474" s="14" t="s">
        <v>80</v>
      </c>
      <c r="AY474" s="216" t="s">
        <v>140</v>
      </c>
    </row>
    <row r="475" spans="1:65" s="2" customFormat="1" ht="16.5" customHeight="1">
      <c r="A475" s="37"/>
      <c r="B475" s="38"/>
      <c r="C475" s="176" t="s">
        <v>739</v>
      </c>
      <c r="D475" s="176" t="s">
        <v>142</v>
      </c>
      <c r="E475" s="177" t="s">
        <v>740</v>
      </c>
      <c r="F475" s="178" t="s">
        <v>741</v>
      </c>
      <c r="G475" s="179" t="s">
        <v>186</v>
      </c>
      <c r="H475" s="180">
        <v>112.54300000000001</v>
      </c>
      <c r="I475" s="181"/>
      <c r="J475" s="182">
        <f>ROUND(I475*H475,2)</f>
        <v>0</v>
      </c>
      <c r="K475" s="178" t="s">
        <v>146</v>
      </c>
      <c r="L475" s="42"/>
      <c r="M475" s="183" t="s">
        <v>19</v>
      </c>
      <c r="N475" s="184" t="s">
        <v>43</v>
      </c>
      <c r="O475" s="67"/>
      <c r="P475" s="185">
        <f>O475*H475</f>
        <v>0</v>
      </c>
      <c r="Q475" s="185">
        <v>0</v>
      </c>
      <c r="R475" s="185">
        <f>Q475*H475</f>
        <v>0</v>
      </c>
      <c r="S475" s="185">
        <v>0</v>
      </c>
      <c r="T475" s="186">
        <f>S475*H475</f>
        <v>0</v>
      </c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R475" s="187" t="s">
        <v>236</v>
      </c>
      <c r="AT475" s="187" t="s">
        <v>142</v>
      </c>
      <c r="AU475" s="187" t="s">
        <v>82</v>
      </c>
      <c r="AY475" s="20" t="s">
        <v>140</v>
      </c>
      <c r="BE475" s="188">
        <f>IF(N475="základní",J475,0)</f>
        <v>0</v>
      </c>
      <c r="BF475" s="188">
        <f>IF(N475="snížená",J475,0)</f>
        <v>0</v>
      </c>
      <c r="BG475" s="188">
        <f>IF(N475="zákl. přenesená",J475,0)</f>
        <v>0</v>
      </c>
      <c r="BH475" s="188">
        <f>IF(N475="sníž. přenesená",J475,0)</f>
        <v>0</v>
      </c>
      <c r="BI475" s="188">
        <f>IF(N475="nulová",J475,0)</f>
        <v>0</v>
      </c>
      <c r="BJ475" s="20" t="s">
        <v>80</v>
      </c>
      <c r="BK475" s="188">
        <f>ROUND(I475*H475,2)</f>
        <v>0</v>
      </c>
      <c r="BL475" s="20" t="s">
        <v>236</v>
      </c>
      <c r="BM475" s="187" t="s">
        <v>742</v>
      </c>
    </row>
    <row r="476" spans="1:65" s="2" customFormat="1" ht="11.25">
      <c r="A476" s="37"/>
      <c r="B476" s="38"/>
      <c r="C476" s="39"/>
      <c r="D476" s="189" t="s">
        <v>149</v>
      </c>
      <c r="E476" s="39"/>
      <c r="F476" s="190" t="s">
        <v>743</v>
      </c>
      <c r="G476" s="39"/>
      <c r="H476" s="39"/>
      <c r="I476" s="191"/>
      <c r="J476" s="39"/>
      <c r="K476" s="39"/>
      <c r="L476" s="42"/>
      <c r="M476" s="192"/>
      <c r="N476" s="193"/>
      <c r="O476" s="67"/>
      <c r="P476" s="67"/>
      <c r="Q476" s="67"/>
      <c r="R476" s="67"/>
      <c r="S476" s="67"/>
      <c r="T476" s="68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T476" s="20" t="s">
        <v>149</v>
      </c>
      <c r="AU476" s="20" t="s">
        <v>82</v>
      </c>
    </row>
    <row r="477" spans="1:65" s="2" customFormat="1" ht="16.5" customHeight="1">
      <c r="A477" s="37"/>
      <c r="B477" s="38"/>
      <c r="C477" s="227" t="s">
        <v>744</v>
      </c>
      <c r="D477" s="227" t="s">
        <v>251</v>
      </c>
      <c r="E477" s="228" t="s">
        <v>745</v>
      </c>
      <c r="F477" s="229" t="s">
        <v>746</v>
      </c>
      <c r="G477" s="230" t="s">
        <v>747</v>
      </c>
      <c r="H477" s="231">
        <v>4.5019999999999998</v>
      </c>
      <c r="I477" s="232"/>
      <c r="J477" s="233">
        <f>ROUND(I477*H477,2)</f>
        <v>0</v>
      </c>
      <c r="K477" s="229" t="s">
        <v>146</v>
      </c>
      <c r="L477" s="234"/>
      <c r="M477" s="235" t="s">
        <v>19</v>
      </c>
      <c r="N477" s="236" t="s">
        <v>43</v>
      </c>
      <c r="O477" s="67"/>
      <c r="P477" s="185">
        <f>O477*H477</f>
        <v>0</v>
      </c>
      <c r="Q477" s="185">
        <v>1.1999999999999999E-3</v>
      </c>
      <c r="R477" s="185">
        <f>Q477*H477</f>
        <v>5.402399999999999E-3</v>
      </c>
      <c r="S477" s="185">
        <v>0</v>
      </c>
      <c r="T477" s="186">
        <f>S477*H477</f>
        <v>0</v>
      </c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R477" s="187" t="s">
        <v>340</v>
      </c>
      <c r="AT477" s="187" t="s">
        <v>251</v>
      </c>
      <c r="AU477" s="187" t="s">
        <v>82</v>
      </c>
      <c r="AY477" s="20" t="s">
        <v>140</v>
      </c>
      <c r="BE477" s="188">
        <f>IF(N477="základní",J477,0)</f>
        <v>0</v>
      </c>
      <c r="BF477" s="188">
        <f>IF(N477="snížená",J477,0)</f>
        <v>0</v>
      </c>
      <c r="BG477" s="188">
        <f>IF(N477="zákl. přenesená",J477,0)</f>
        <v>0</v>
      </c>
      <c r="BH477" s="188">
        <f>IF(N477="sníž. přenesená",J477,0)</f>
        <v>0</v>
      </c>
      <c r="BI477" s="188">
        <f>IF(N477="nulová",J477,0)</f>
        <v>0</v>
      </c>
      <c r="BJ477" s="20" t="s">
        <v>80</v>
      </c>
      <c r="BK477" s="188">
        <f>ROUND(I477*H477,2)</f>
        <v>0</v>
      </c>
      <c r="BL477" s="20" t="s">
        <v>236</v>
      </c>
      <c r="BM477" s="187" t="s">
        <v>748</v>
      </c>
    </row>
    <row r="478" spans="1:65" s="13" customFormat="1" ht="11.25">
      <c r="B478" s="194"/>
      <c r="C478" s="195"/>
      <c r="D478" s="196" t="s">
        <v>151</v>
      </c>
      <c r="E478" s="195"/>
      <c r="F478" s="198" t="s">
        <v>749</v>
      </c>
      <c r="G478" s="195"/>
      <c r="H478" s="199">
        <v>4.5019999999999998</v>
      </c>
      <c r="I478" s="200"/>
      <c r="J478" s="195"/>
      <c r="K478" s="195"/>
      <c r="L478" s="201"/>
      <c r="M478" s="202"/>
      <c r="N478" s="203"/>
      <c r="O478" s="203"/>
      <c r="P478" s="203"/>
      <c r="Q478" s="203"/>
      <c r="R478" s="203"/>
      <c r="S478" s="203"/>
      <c r="T478" s="204"/>
      <c r="AT478" s="205" t="s">
        <v>151</v>
      </c>
      <c r="AU478" s="205" t="s">
        <v>82</v>
      </c>
      <c r="AV478" s="13" t="s">
        <v>82</v>
      </c>
      <c r="AW478" s="13" t="s">
        <v>4</v>
      </c>
      <c r="AX478" s="13" t="s">
        <v>80</v>
      </c>
      <c r="AY478" s="205" t="s">
        <v>140</v>
      </c>
    </row>
    <row r="479" spans="1:65" s="2" customFormat="1" ht="24.2" customHeight="1">
      <c r="A479" s="37"/>
      <c r="B479" s="38"/>
      <c r="C479" s="176" t="s">
        <v>750</v>
      </c>
      <c r="D479" s="176" t="s">
        <v>142</v>
      </c>
      <c r="E479" s="177" t="s">
        <v>751</v>
      </c>
      <c r="F479" s="178" t="s">
        <v>752</v>
      </c>
      <c r="G479" s="179" t="s">
        <v>186</v>
      </c>
      <c r="H479" s="180">
        <v>112.54300000000001</v>
      </c>
      <c r="I479" s="181"/>
      <c r="J479" s="182">
        <f>ROUND(I479*H479,2)</f>
        <v>0</v>
      </c>
      <c r="K479" s="178" t="s">
        <v>146</v>
      </c>
      <c r="L479" s="42"/>
      <c r="M479" s="183" t="s">
        <v>19</v>
      </c>
      <c r="N479" s="184" t="s">
        <v>43</v>
      </c>
      <c r="O479" s="67"/>
      <c r="P479" s="185">
        <f>O479*H479</f>
        <v>0</v>
      </c>
      <c r="Q479" s="185">
        <v>2.9E-4</v>
      </c>
      <c r="R479" s="185">
        <f>Q479*H479</f>
        <v>3.2637470000000002E-2</v>
      </c>
      <c r="S479" s="185">
        <v>0</v>
      </c>
      <c r="T479" s="186">
        <f>S479*H479</f>
        <v>0</v>
      </c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R479" s="187" t="s">
        <v>236</v>
      </c>
      <c r="AT479" s="187" t="s">
        <v>142</v>
      </c>
      <c r="AU479" s="187" t="s">
        <v>82</v>
      </c>
      <c r="AY479" s="20" t="s">
        <v>140</v>
      </c>
      <c r="BE479" s="188">
        <f>IF(N479="základní",J479,0)</f>
        <v>0</v>
      </c>
      <c r="BF479" s="188">
        <f>IF(N479="snížená",J479,0)</f>
        <v>0</v>
      </c>
      <c r="BG479" s="188">
        <f>IF(N479="zákl. přenesená",J479,0)</f>
        <v>0</v>
      </c>
      <c r="BH479" s="188">
        <f>IF(N479="sníž. přenesená",J479,0)</f>
        <v>0</v>
      </c>
      <c r="BI479" s="188">
        <f>IF(N479="nulová",J479,0)</f>
        <v>0</v>
      </c>
      <c r="BJ479" s="20" t="s">
        <v>80</v>
      </c>
      <c r="BK479" s="188">
        <f>ROUND(I479*H479,2)</f>
        <v>0</v>
      </c>
      <c r="BL479" s="20" t="s">
        <v>236</v>
      </c>
      <c r="BM479" s="187" t="s">
        <v>753</v>
      </c>
    </row>
    <row r="480" spans="1:65" s="2" customFormat="1" ht="11.25">
      <c r="A480" s="37"/>
      <c r="B480" s="38"/>
      <c r="C480" s="39"/>
      <c r="D480" s="189" t="s">
        <v>149</v>
      </c>
      <c r="E480" s="39"/>
      <c r="F480" s="190" t="s">
        <v>754</v>
      </c>
      <c r="G480" s="39"/>
      <c r="H480" s="39"/>
      <c r="I480" s="191"/>
      <c r="J480" s="39"/>
      <c r="K480" s="39"/>
      <c r="L480" s="42"/>
      <c r="M480" s="192"/>
      <c r="N480" s="193"/>
      <c r="O480" s="67"/>
      <c r="P480" s="67"/>
      <c r="Q480" s="67"/>
      <c r="R480" s="67"/>
      <c r="S480" s="67"/>
      <c r="T480" s="68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T480" s="20" t="s">
        <v>149</v>
      </c>
      <c r="AU480" s="20" t="s">
        <v>82</v>
      </c>
    </row>
    <row r="481" spans="1:65" s="15" customFormat="1" ht="11.25">
      <c r="B481" s="217"/>
      <c r="C481" s="218"/>
      <c r="D481" s="196" t="s">
        <v>151</v>
      </c>
      <c r="E481" s="219" t="s">
        <v>19</v>
      </c>
      <c r="F481" s="220" t="s">
        <v>733</v>
      </c>
      <c r="G481" s="218"/>
      <c r="H481" s="219" t="s">
        <v>19</v>
      </c>
      <c r="I481" s="221"/>
      <c r="J481" s="218"/>
      <c r="K481" s="218"/>
      <c r="L481" s="222"/>
      <c r="M481" s="223"/>
      <c r="N481" s="224"/>
      <c r="O481" s="224"/>
      <c r="P481" s="224"/>
      <c r="Q481" s="224"/>
      <c r="R481" s="224"/>
      <c r="S481" s="224"/>
      <c r="T481" s="225"/>
      <c r="AT481" s="226" t="s">
        <v>151</v>
      </c>
      <c r="AU481" s="226" t="s">
        <v>82</v>
      </c>
      <c r="AV481" s="15" t="s">
        <v>80</v>
      </c>
      <c r="AW481" s="15" t="s">
        <v>33</v>
      </c>
      <c r="AX481" s="15" t="s">
        <v>72</v>
      </c>
      <c r="AY481" s="226" t="s">
        <v>140</v>
      </c>
    </row>
    <row r="482" spans="1:65" s="13" customFormat="1" ht="11.25">
      <c r="B482" s="194"/>
      <c r="C482" s="195"/>
      <c r="D482" s="196" t="s">
        <v>151</v>
      </c>
      <c r="E482" s="197" t="s">
        <v>19</v>
      </c>
      <c r="F482" s="198" t="s">
        <v>285</v>
      </c>
      <c r="G482" s="195"/>
      <c r="H482" s="199">
        <v>33.548000000000002</v>
      </c>
      <c r="I482" s="200"/>
      <c r="J482" s="195"/>
      <c r="K482" s="195"/>
      <c r="L482" s="201"/>
      <c r="M482" s="202"/>
      <c r="N482" s="203"/>
      <c r="O482" s="203"/>
      <c r="P482" s="203"/>
      <c r="Q482" s="203"/>
      <c r="R482" s="203"/>
      <c r="S482" s="203"/>
      <c r="T482" s="204"/>
      <c r="AT482" s="205" t="s">
        <v>151</v>
      </c>
      <c r="AU482" s="205" t="s">
        <v>82</v>
      </c>
      <c r="AV482" s="13" t="s">
        <v>82</v>
      </c>
      <c r="AW482" s="13" t="s">
        <v>33</v>
      </c>
      <c r="AX482" s="13" t="s">
        <v>72</v>
      </c>
      <c r="AY482" s="205" t="s">
        <v>140</v>
      </c>
    </row>
    <row r="483" spans="1:65" s="15" customFormat="1" ht="11.25">
      <c r="B483" s="217"/>
      <c r="C483" s="218"/>
      <c r="D483" s="196" t="s">
        <v>151</v>
      </c>
      <c r="E483" s="219" t="s">
        <v>19</v>
      </c>
      <c r="F483" s="220" t="s">
        <v>734</v>
      </c>
      <c r="G483" s="218"/>
      <c r="H483" s="219" t="s">
        <v>19</v>
      </c>
      <c r="I483" s="221"/>
      <c r="J483" s="218"/>
      <c r="K483" s="218"/>
      <c r="L483" s="222"/>
      <c r="M483" s="223"/>
      <c r="N483" s="224"/>
      <c r="O483" s="224"/>
      <c r="P483" s="224"/>
      <c r="Q483" s="224"/>
      <c r="R483" s="224"/>
      <c r="S483" s="224"/>
      <c r="T483" s="225"/>
      <c r="AT483" s="226" t="s">
        <v>151</v>
      </c>
      <c r="AU483" s="226" t="s">
        <v>82</v>
      </c>
      <c r="AV483" s="15" t="s">
        <v>80</v>
      </c>
      <c r="AW483" s="15" t="s">
        <v>33</v>
      </c>
      <c r="AX483" s="15" t="s">
        <v>72</v>
      </c>
      <c r="AY483" s="226" t="s">
        <v>140</v>
      </c>
    </row>
    <row r="484" spans="1:65" s="13" customFormat="1" ht="11.25">
      <c r="B484" s="194"/>
      <c r="C484" s="195"/>
      <c r="D484" s="196" t="s">
        <v>151</v>
      </c>
      <c r="E484" s="197" t="s">
        <v>19</v>
      </c>
      <c r="F484" s="198" t="s">
        <v>735</v>
      </c>
      <c r="G484" s="195"/>
      <c r="H484" s="199">
        <v>72.709999999999994</v>
      </c>
      <c r="I484" s="200"/>
      <c r="J484" s="195"/>
      <c r="K484" s="195"/>
      <c r="L484" s="201"/>
      <c r="M484" s="202"/>
      <c r="N484" s="203"/>
      <c r="O484" s="203"/>
      <c r="P484" s="203"/>
      <c r="Q484" s="203"/>
      <c r="R484" s="203"/>
      <c r="S484" s="203"/>
      <c r="T484" s="204"/>
      <c r="AT484" s="205" t="s">
        <v>151</v>
      </c>
      <c r="AU484" s="205" t="s">
        <v>82</v>
      </c>
      <c r="AV484" s="13" t="s">
        <v>82</v>
      </c>
      <c r="AW484" s="13" t="s">
        <v>33</v>
      </c>
      <c r="AX484" s="13" t="s">
        <v>72</v>
      </c>
      <c r="AY484" s="205" t="s">
        <v>140</v>
      </c>
    </row>
    <row r="485" spans="1:65" s="15" customFormat="1" ht="11.25">
      <c r="B485" s="217"/>
      <c r="C485" s="218"/>
      <c r="D485" s="196" t="s">
        <v>151</v>
      </c>
      <c r="E485" s="219" t="s">
        <v>19</v>
      </c>
      <c r="F485" s="220" t="s">
        <v>737</v>
      </c>
      <c r="G485" s="218"/>
      <c r="H485" s="219" t="s">
        <v>19</v>
      </c>
      <c r="I485" s="221"/>
      <c r="J485" s="218"/>
      <c r="K485" s="218"/>
      <c r="L485" s="222"/>
      <c r="M485" s="223"/>
      <c r="N485" s="224"/>
      <c r="O485" s="224"/>
      <c r="P485" s="224"/>
      <c r="Q485" s="224"/>
      <c r="R485" s="224"/>
      <c r="S485" s="224"/>
      <c r="T485" s="225"/>
      <c r="AT485" s="226" t="s">
        <v>151</v>
      </c>
      <c r="AU485" s="226" t="s">
        <v>82</v>
      </c>
      <c r="AV485" s="15" t="s">
        <v>80</v>
      </c>
      <c r="AW485" s="15" t="s">
        <v>33</v>
      </c>
      <c r="AX485" s="15" t="s">
        <v>72</v>
      </c>
      <c r="AY485" s="226" t="s">
        <v>140</v>
      </c>
    </row>
    <row r="486" spans="1:65" s="13" customFormat="1" ht="11.25">
      <c r="B486" s="194"/>
      <c r="C486" s="195"/>
      <c r="D486" s="196" t="s">
        <v>151</v>
      </c>
      <c r="E486" s="197" t="s">
        <v>19</v>
      </c>
      <c r="F486" s="198" t="s">
        <v>738</v>
      </c>
      <c r="G486" s="195"/>
      <c r="H486" s="199">
        <v>6.2850000000000001</v>
      </c>
      <c r="I486" s="200"/>
      <c r="J486" s="195"/>
      <c r="K486" s="195"/>
      <c r="L486" s="201"/>
      <c r="M486" s="202"/>
      <c r="N486" s="203"/>
      <c r="O486" s="203"/>
      <c r="P486" s="203"/>
      <c r="Q486" s="203"/>
      <c r="R486" s="203"/>
      <c r="S486" s="203"/>
      <c r="T486" s="204"/>
      <c r="AT486" s="205" t="s">
        <v>151</v>
      </c>
      <c r="AU486" s="205" t="s">
        <v>82</v>
      </c>
      <c r="AV486" s="13" t="s">
        <v>82</v>
      </c>
      <c r="AW486" s="13" t="s">
        <v>33</v>
      </c>
      <c r="AX486" s="13" t="s">
        <v>72</v>
      </c>
      <c r="AY486" s="205" t="s">
        <v>140</v>
      </c>
    </row>
    <row r="487" spans="1:65" s="14" customFormat="1" ht="11.25">
      <c r="B487" s="206"/>
      <c r="C487" s="207"/>
      <c r="D487" s="196" t="s">
        <v>151</v>
      </c>
      <c r="E487" s="208" t="s">
        <v>19</v>
      </c>
      <c r="F487" s="209" t="s">
        <v>153</v>
      </c>
      <c r="G487" s="207"/>
      <c r="H487" s="210">
        <v>112.54299999999999</v>
      </c>
      <c r="I487" s="211"/>
      <c r="J487" s="207"/>
      <c r="K487" s="207"/>
      <c r="L487" s="212"/>
      <c r="M487" s="213"/>
      <c r="N487" s="214"/>
      <c r="O487" s="214"/>
      <c r="P487" s="214"/>
      <c r="Q487" s="214"/>
      <c r="R487" s="214"/>
      <c r="S487" s="214"/>
      <c r="T487" s="215"/>
      <c r="AT487" s="216" t="s">
        <v>151</v>
      </c>
      <c r="AU487" s="216" t="s">
        <v>82</v>
      </c>
      <c r="AV487" s="14" t="s">
        <v>154</v>
      </c>
      <c r="AW487" s="14" t="s">
        <v>33</v>
      </c>
      <c r="AX487" s="14" t="s">
        <v>80</v>
      </c>
      <c r="AY487" s="216" t="s">
        <v>140</v>
      </c>
    </row>
    <row r="488" spans="1:65" s="12" customFormat="1" ht="25.9" customHeight="1">
      <c r="B488" s="160"/>
      <c r="C488" s="161"/>
      <c r="D488" s="162" t="s">
        <v>71</v>
      </c>
      <c r="E488" s="163" t="s">
        <v>755</v>
      </c>
      <c r="F488" s="163" t="s">
        <v>756</v>
      </c>
      <c r="G488" s="161"/>
      <c r="H488" s="161"/>
      <c r="I488" s="164"/>
      <c r="J488" s="165">
        <f>BK488</f>
        <v>0</v>
      </c>
      <c r="K488" s="161"/>
      <c r="L488" s="166"/>
      <c r="M488" s="167"/>
      <c r="N488" s="168"/>
      <c r="O488" s="168"/>
      <c r="P488" s="169">
        <f>P489</f>
        <v>0</v>
      </c>
      <c r="Q488" s="168"/>
      <c r="R488" s="169">
        <f>R489</f>
        <v>0</v>
      </c>
      <c r="S488" s="168"/>
      <c r="T488" s="170">
        <f>T489</f>
        <v>0</v>
      </c>
      <c r="AR488" s="171" t="s">
        <v>147</v>
      </c>
      <c r="AT488" s="172" t="s">
        <v>71</v>
      </c>
      <c r="AU488" s="172" t="s">
        <v>72</v>
      </c>
      <c r="AY488" s="171" t="s">
        <v>140</v>
      </c>
      <c r="BK488" s="173">
        <f>BK489</f>
        <v>0</v>
      </c>
    </row>
    <row r="489" spans="1:65" s="2" customFormat="1" ht="37.9" customHeight="1">
      <c r="A489" s="37"/>
      <c r="B489" s="38"/>
      <c r="C489" s="176" t="s">
        <v>757</v>
      </c>
      <c r="D489" s="176" t="s">
        <v>142</v>
      </c>
      <c r="E489" s="177" t="s">
        <v>758</v>
      </c>
      <c r="F489" s="178" t="s">
        <v>759</v>
      </c>
      <c r="G489" s="179" t="s">
        <v>760</v>
      </c>
      <c r="H489" s="180">
        <v>25</v>
      </c>
      <c r="I489" s="181"/>
      <c r="J489" s="182">
        <f>ROUND(I489*H489,2)</f>
        <v>0</v>
      </c>
      <c r="K489" s="178" t="s">
        <v>19</v>
      </c>
      <c r="L489" s="42"/>
      <c r="M489" s="238" t="s">
        <v>19</v>
      </c>
      <c r="N489" s="239" t="s">
        <v>43</v>
      </c>
      <c r="O489" s="240"/>
      <c r="P489" s="241">
        <f>O489*H489</f>
        <v>0</v>
      </c>
      <c r="Q489" s="241">
        <v>0</v>
      </c>
      <c r="R489" s="241">
        <f>Q489*H489</f>
        <v>0</v>
      </c>
      <c r="S489" s="241">
        <v>0</v>
      </c>
      <c r="T489" s="242">
        <f>S489*H489</f>
        <v>0</v>
      </c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R489" s="187" t="s">
        <v>761</v>
      </c>
      <c r="AT489" s="187" t="s">
        <v>142</v>
      </c>
      <c r="AU489" s="187" t="s">
        <v>80</v>
      </c>
      <c r="AY489" s="20" t="s">
        <v>140</v>
      </c>
      <c r="BE489" s="188">
        <f>IF(N489="základní",J489,0)</f>
        <v>0</v>
      </c>
      <c r="BF489" s="188">
        <f>IF(N489="snížená",J489,0)</f>
        <v>0</v>
      </c>
      <c r="BG489" s="188">
        <f>IF(N489="zákl. přenesená",J489,0)</f>
        <v>0</v>
      </c>
      <c r="BH489" s="188">
        <f>IF(N489="sníž. přenesená",J489,0)</f>
        <v>0</v>
      </c>
      <c r="BI489" s="188">
        <f>IF(N489="nulová",J489,0)</f>
        <v>0</v>
      </c>
      <c r="BJ489" s="20" t="s">
        <v>80</v>
      </c>
      <c r="BK489" s="188">
        <f>ROUND(I489*H489,2)</f>
        <v>0</v>
      </c>
      <c r="BL489" s="20" t="s">
        <v>761</v>
      </c>
      <c r="BM489" s="187" t="s">
        <v>762</v>
      </c>
    </row>
    <row r="490" spans="1:65" s="2" customFormat="1" ht="6.95" customHeight="1">
      <c r="A490" s="37"/>
      <c r="B490" s="50"/>
      <c r="C490" s="51"/>
      <c r="D490" s="51"/>
      <c r="E490" s="51"/>
      <c r="F490" s="51"/>
      <c r="G490" s="51"/>
      <c r="H490" s="51"/>
      <c r="I490" s="51"/>
      <c r="J490" s="51"/>
      <c r="K490" s="51"/>
      <c r="L490" s="42"/>
      <c r="M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</row>
  </sheetData>
  <sheetProtection algorithmName="SHA-512" hashValue="K8+WXygPZ8WoNl2twLPLeYWKgP4WRgGCG22FGf++ejsc8raPIdGg+P9j6hCUzBsb7QEusX1MAnHAnLiI/GsB9A==" saltValue="BWMtP+0IU403lmUKCQTPx6XIvALSDdkTsOM0uTbkEtZtjY2G+DB1/RVJdn2RUjRZBEWrpktcsg3sCEWIa+shHQ==" spinCount="100000" sheet="1" objects="1" scenarios="1" formatColumns="0" formatRows="0" autoFilter="0"/>
  <autoFilter ref="C104:K489"/>
  <mergeCells count="9">
    <mergeCell ref="E50:H50"/>
    <mergeCell ref="E95:H95"/>
    <mergeCell ref="E97:H97"/>
    <mergeCell ref="L2:V2"/>
    <mergeCell ref="E7:H7"/>
    <mergeCell ref="E9:H9"/>
    <mergeCell ref="E18:H18"/>
    <mergeCell ref="E27:H27"/>
    <mergeCell ref="E48:H48"/>
  </mergeCells>
  <hyperlinks>
    <hyperlink ref="F109" r:id="rId1"/>
    <hyperlink ref="F113" r:id="rId2"/>
    <hyperlink ref="F115" r:id="rId3"/>
    <hyperlink ref="F117" r:id="rId4"/>
    <hyperlink ref="F119" r:id="rId5"/>
    <hyperlink ref="F123" r:id="rId6"/>
    <hyperlink ref="F127" r:id="rId7"/>
    <hyperlink ref="F132" r:id="rId8"/>
    <hyperlink ref="F137" r:id="rId9"/>
    <hyperlink ref="F142" r:id="rId10"/>
    <hyperlink ref="F148" r:id="rId11"/>
    <hyperlink ref="F152" r:id="rId12"/>
    <hyperlink ref="F156" r:id="rId13"/>
    <hyperlink ref="F160" r:id="rId14"/>
    <hyperlink ref="F164" r:id="rId15"/>
    <hyperlink ref="F169" r:id="rId16"/>
    <hyperlink ref="F175" r:id="rId17"/>
    <hyperlink ref="F181" r:id="rId18"/>
    <hyperlink ref="F185" r:id="rId19"/>
    <hyperlink ref="F189" r:id="rId20"/>
    <hyperlink ref="F197" r:id="rId21"/>
    <hyperlink ref="F201" r:id="rId22"/>
    <hyperlink ref="F206" r:id="rId23"/>
    <hyperlink ref="F210" r:id="rId24"/>
    <hyperlink ref="F215" r:id="rId25"/>
    <hyperlink ref="F219" r:id="rId26"/>
    <hyperlink ref="F225" r:id="rId27"/>
    <hyperlink ref="F230" r:id="rId28"/>
    <hyperlink ref="F236" r:id="rId29"/>
    <hyperlink ref="F243" r:id="rId30"/>
    <hyperlink ref="F254" r:id="rId31"/>
    <hyperlink ref="F256" r:id="rId32"/>
    <hyperlink ref="F265" r:id="rId33"/>
    <hyperlink ref="F270" r:id="rId34"/>
    <hyperlink ref="F274" r:id="rId35"/>
    <hyperlink ref="F279" r:id="rId36"/>
    <hyperlink ref="F281" r:id="rId37"/>
    <hyperlink ref="F286" r:id="rId38"/>
    <hyperlink ref="F290" r:id="rId39"/>
    <hyperlink ref="F295" r:id="rId40"/>
    <hyperlink ref="F300" r:id="rId41"/>
    <hyperlink ref="F305" r:id="rId42"/>
    <hyperlink ref="F309" r:id="rId43"/>
    <hyperlink ref="F313" r:id="rId44"/>
    <hyperlink ref="F317" r:id="rId45"/>
    <hyperlink ref="F321" r:id="rId46"/>
    <hyperlink ref="F326" r:id="rId47"/>
    <hyperlink ref="F330" r:id="rId48"/>
    <hyperlink ref="F333" r:id="rId49"/>
    <hyperlink ref="F339" r:id="rId50"/>
    <hyperlink ref="F341" r:id="rId51"/>
    <hyperlink ref="F343" r:id="rId52"/>
    <hyperlink ref="F345" r:id="rId53"/>
    <hyperlink ref="F348" r:id="rId54"/>
    <hyperlink ref="F351" r:id="rId55"/>
    <hyperlink ref="F355" r:id="rId56"/>
    <hyperlink ref="F362" r:id="rId57"/>
    <hyperlink ref="F368" r:id="rId58"/>
    <hyperlink ref="F374" r:id="rId59"/>
    <hyperlink ref="F382" r:id="rId60"/>
    <hyperlink ref="F387" r:id="rId61"/>
    <hyperlink ref="F392" r:id="rId62"/>
    <hyperlink ref="F395" r:id="rId63"/>
    <hyperlink ref="F400" r:id="rId64"/>
    <hyperlink ref="F405" r:id="rId65"/>
    <hyperlink ref="F411" r:id="rId66"/>
    <hyperlink ref="F414" r:id="rId67"/>
    <hyperlink ref="F417" r:id="rId68"/>
    <hyperlink ref="F420" r:id="rId69"/>
    <hyperlink ref="F423" r:id="rId70"/>
    <hyperlink ref="F427" r:id="rId71"/>
    <hyperlink ref="F434" r:id="rId72"/>
    <hyperlink ref="F441" r:id="rId73"/>
    <hyperlink ref="F444" r:id="rId74"/>
    <hyperlink ref="F448" r:id="rId75"/>
    <hyperlink ref="F452" r:id="rId76"/>
    <hyperlink ref="F455" r:id="rId77"/>
    <hyperlink ref="F461" r:id="rId78"/>
    <hyperlink ref="F466" r:id="rId79"/>
    <hyperlink ref="F476" r:id="rId80"/>
    <hyperlink ref="F480" r:id="rId81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8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9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AT2" s="20" t="s">
        <v>85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82</v>
      </c>
    </row>
    <row r="4" spans="1:46" s="1" customFormat="1" ht="24.95" customHeight="1">
      <c r="B4" s="23"/>
      <c r="D4" s="106" t="s">
        <v>92</v>
      </c>
      <c r="L4" s="23"/>
      <c r="M4" s="107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08" t="s">
        <v>16</v>
      </c>
      <c r="L6" s="23"/>
    </row>
    <row r="7" spans="1:46" s="1" customFormat="1" ht="16.5" customHeight="1">
      <c r="B7" s="23"/>
      <c r="E7" s="386" t="str">
        <f>'Rekapitulace stavby'!K6</f>
        <v>Oprava plynové kotelny ZŠ Havlíčkova 71, Jihlava</v>
      </c>
      <c r="F7" s="387"/>
      <c r="G7" s="387"/>
      <c r="H7" s="387"/>
      <c r="L7" s="23"/>
    </row>
    <row r="8" spans="1:46" s="2" customFormat="1" ht="12" customHeight="1">
      <c r="A8" s="37"/>
      <c r="B8" s="42"/>
      <c r="C8" s="37"/>
      <c r="D8" s="108" t="s">
        <v>93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88" t="s">
        <v>763</v>
      </c>
      <c r="F9" s="389"/>
      <c r="G9" s="389"/>
      <c r="H9" s="389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1.25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21</v>
      </c>
      <c r="E12" s="37"/>
      <c r="F12" s="110" t="s">
        <v>22</v>
      </c>
      <c r="G12" s="37"/>
      <c r="H12" s="37"/>
      <c r="I12" s="108" t="s">
        <v>23</v>
      </c>
      <c r="J12" s="111" t="str">
        <f>'Rekapitulace stavby'!AN8</f>
        <v>10. 11. 2024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25</v>
      </c>
      <c r="E14" s="37"/>
      <c r="F14" s="37"/>
      <c r="G14" s="37"/>
      <c r="H14" s="37"/>
      <c r="I14" s="108" t="s">
        <v>26</v>
      </c>
      <c r="J14" s="110" t="s">
        <v>19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27</v>
      </c>
      <c r="F15" s="37"/>
      <c r="G15" s="37"/>
      <c r="H15" s="37"/>
      <c r="I15" s="108" t="s">
        <v>28</v>
      </c>
      <c r="J15" s="110" t="s">
        <v>19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29</v>
      </c>
      <c r="E17" s="37"/>
      <c r="F17" s="37"/>
      <c r="G17" s="37"/>
      <c r="H17" s="37"/>
      <c r="I17" s="108" t="s">
        <v>26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90" t="str">
        <f>'Rekapitulace stavby'!E14</f>
        <v>Vyplň údaj</v>
      </c>
      <c r="F18" s="391"/>
      <c r="G18" s="391"/>
      <c r="H18" s="391"/>
      <c r="I18" s="108" t="s">
        <v>28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31</v>
      </c>
      <c r="E20" s="37"/>
      <c r="F20" s="37"/>
      <c r="G20" s="37"/>
      <c r="H20" s="37"/>
      <c r="I20" s="108" t="s">
        <v>26</v>
      </c>
      <c r="J20" s="110" t="s">
        <v>19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32</v>
      </c>
      <c r="F21" s="37"/>
      <c r="G21" s="37"/>
      <c r="H21" s="37"/>
      <c r="I21" s="108" t="s">
        <v>28</v>
      </c>
      <c r="J21" s="110" t="s">
        <v>19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34</v>
      </c>
      <c r="E23" s="37"/>
      <c r="F23" s="37"/>
      <c r="G23" s="37"/>
      <c r="H23" s="37"/>
      <c r="I23" s="108" t="s">
        <v>26</v>
      </c>
      <c r="J23" s="110" t="s">
        <v>19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32</v>
      </c>
      <c r="F24" s="37"/>
      <c r="G24" s="37"/>
      <c r="H24" s="37"/>
      <c r="I24" s="108" t="s">
        <v>28</v>
      </c>
      <c r="J24" s="110" t="s">
        <v>19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36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16.5" customHeight="1">
      <c r="A27" s="112"/>
      <c r="B27" s="113"/>
      <c r="C27" s="112"/>
      <c r="D27" s="112"/>
      <c r="E27" s="392" t="s">
        <v>19</v>
      </c>
      <c r="F27" s="392"/>
      <c r="G27" s="392"/>
      <c r="H27" s="392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38</v>
      </c>
      <c r="E30" s="37"/>
      <c r="F30" s="37"/>
      <c r="G30" s="37"/>
      <c r="H30" s="37"/>
      <c r="I30" s="37"/>
      <c r="J30" s="117">
        <f>ROUND(J94,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40</v>
      </c>
      <c r="G32" s="37"/>
      <c r="H32" s="37"/>
      <c r="I32" s="118" t="s">
        <v>39</v>
      </c>
      <c r="J32" s="118" t="s">
        <v>41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42</v>
      </c>
      <c r="E33" s="108" t="s">
        <v>43</v>
      </c>
      <c r="F33" s="120">
        <f>ROUND((SUM(BE94:BE498)),  2)</f>
        <v>0</v>
      </c>
      <c r="G33" s="37"/>
      <c r="H33" s="37"/>
      <c r="I33" s="121">
        <v>0.21</v>
      </c>
      <c r="J33" s="120">
        <f>ROUND(((SUM(BE94:BE498))*I33),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44</v>
      </c>
      <c r="F34" s="120">
        <f>ROUND((SUM(BF94:BF498)),  2)</f>
        <v>0</v>
      </c>
      <c r="G34" s="37"/>
      <c r="H34" s="37"/>
      <c r="I34" s="121">
        <v>0.12</v>
      </c>
      <c r="J34" s="120">
        <f>ROUND(((SUM(BF94:BF498))*I34),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45</v>
      </c>
      <c r="F35" s="120">
        <f>ROUND((SUM(BG94:BG498)),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46</v>
      </c>
      <c r="F36" s="120">
        <f>ROUND((SUM(BH94:BH498)),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47</v>
      </c>
      <c r="F37" s="120">
        <f>ROUND((SUM(BI94:BI498)),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48</v>
      </c>
      <c r="E39" s="124"/>
      <c r="F39" s="124"/>
      <c r="G39" s="125" t="s">
        <v>49</v>
      </c>
      <c r="H39" s="126" t="s">
        <v>50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6" t="s">
        <v>95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393" t="str">
        <f>E7</f>
        <v>Oprava plynové kotelny ZŠ Havlíčkova 71, Jihlava</v>
      </c>
      <c r="F48" s="394"/>
      <c r="G48" s="394"/>
      <c r="H48" s="394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93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46" t="str">
        <f>E9</f>
        <v>02 - ZTI, kotelna a strojní zařízení, vytápění, vzduchotechnika</v>
      </c>
      <c r="F50" s="395"/>
      <c r="G50" s="395"/>
      <c r="H50" s="395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21</v>
      </c>
      <c r="D52" s="39"/>
      <c r="E52" s="39"/>
      <c r="F52" s="30" t="str">
        <f>F12</f>
        <v>Jihlava</v>
      </c>
      <c r="G52" s="39"/>
      <c r="H52" s="39"/>
      <c r="I52" s="32" t="s">
        <v>23</v>
      </c>
      <c r="J52" s="62" t="str">
        <f>IF(J12="","",J12)</f>
        <v>10. 11. 2024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5.2" customHeight="1">
      <c r="A54" s="37"/>
      <c r="B54" s="38"/>
      <c r="C54" s="32" t="s">
        <v>25</v>
      </c>
      <c r="D54" s="39"/>
      <c r="E54" s="39"/>
      <c r="F54" s="30" t="str">
        <f>E15</f>
        <v>Statutární město Jihlava, Masarykovo náměstí 97/1</v>
      </c>
      <c r="G54" s="39"/>
      <c r="H54" s="39"/>
      <c r="I54" s="32" t="s">
        <v>31</v>
      </c>
      <c r="J54" s="35" t="str">
        <f>E21</f>
        <v>Ing.Lubomír Jonáš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2" t="s">
        <v>29</v>
      </c>
      <c r="D55" s="39"/>
      <c r="E55" s="39"/>
      <c r="F55" s="30" t="str">
        <f>IF(E18="","",E18)</f>
        <v>Vyplň údaj</v>
      </c>
      <c r="G55" s="39"/>
      <c r="H55" s="39"/>
      <c r="I55" s="32" t="s">
        <v>34</v>
      </c>
      <c r="J55" s="35" t="str">
        <f>E24</f>
        <v>Ing.Lubomír Jonáš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96</v>
      </c>
      <c r="D57" s="134"/>
      <c r="E57" s="134"/>
      <c r="F57" s="134"/>
      <c r="G57" s="134"/>
      <c r="H57" s="134"/>
      <c r="I57" s="134"/>
      <c r="J57" s="135" t="s">
        <v>97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70</v>
      </c>
      <c r="D59" s="39"/>
      <c r="E59" s="39"/>
      <c r="F59" s="39"/>
      <c r="G59" s="39"/>
      <c r="H59" s="39"/>
      <c r="I59" s="39"/>
      <c r="J59" s="80">
        <f>J94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98</v>
      </c>
    </row>
    <row r="60" spans="1:47" s="9" customFormat="1" ht="24.95" customHeight="1">
      <c r="B60" s="137"/>
      <c r="C60" s="138"/>
      <c r="D60" s="139" t="s">
        <v>116</v>
      </c>
      <c r="E60" s="140"/>
      <c r="F60" s="140"/>
      <c r="G60" s="140"/>
      <c r="H60" s="140"/>
      <c r="I60" s="140"/>
      <c r="J60" s="141">
        <f>J95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764</v>
      </c>
      <c r="E61" s="146"/>
      <c r="F61" s="146"/>
      <c r="G61" s="146"/>
      <c r="H61" s="146"/>
      <c r="I61" s="146"/>
      <c r="J61" s="147">
        <f>J96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765</v>
      </c>
      <c r="E62" s="146"/>
      <c r="F62" s="146"/>
      <c r="G62" s="146"/>
      <c r="H62" s="146"/>
      <c r="I62" s="146"/>
      <c r="J62" s="147">
        <f>J123</f>
        <v>0</v>
      </c>
      <c r="K62" s="144"/>
      <c r="L62" s="148"/>
    </row>
    <row r="63" spans="1:47" s="10" customFormat="1" ht="19.899999999999999" customHeight="1">
      <c r="B63" s="143"/>
      <c r="C63" s="144"/>
      <c r="D63" s="145" t="s">
        <v>766</v>
      </c>
      <c r="E63" s="146"/>
      <c r="F63" s="146"/>
      <c r="G63" s="146"/>
      <c r="H63" s="146"/>
      <c r="I63" s="146"/>
      <c r="J63" s="147">
        <f>J149</f>
        <v>0</v>
      </c>
      <c r="K63" s="144"/>
      <c r="L63" s="148"/>
    </row>
    <row r="64" spans="1:47" s="10" customFormat="1" ht="19.899999999999999" customHeight="1">
      <c r="B64" s="143"/>
      <c r="C64" s="144"/>
      <c r="D64" s="145" t="s">
        <v>767</v>
      </c>
      <c r="E64" s="146"/>
      <c r="F64" s="146"/>
      <c r="G64" s="146"/>
      <c r="H64" s="146"/>
      <c r="I64" s="146"/>
      <c r="J64" s="147">
        <f>J204</f>
        <v>0</v>
      </c>
      <c r="K64" s="144"/>
      <c r="L64" s="148"/>
    </row>
    <row r="65" spans="1:31" s="10" customFormat="1" ht="19.899999999999999" customHeight="1">
      <c r="B65" s="143"/>
      <c r="C65" s="144"/>
      <c r="D65" s="145" t="s">
        <v>768</v>
      </c>
      <c r="E65" s="146"/>
      <c r="F65" s="146"/>
      <c r="G65" s="146"/>
      <c r="H65" s="146"/>
      <c r="I65" s="146"/>
      <c r="J65" s="147">
        <f>J251</f>
        <v>0</v>
      </c>
      <c r="K65" s="144"/>
      <c r="L65" s="148"/>
    </row>
    <row r="66" spans="1:31" s="10" customFormat="1" ht="19.899999999999999" customHeight="1">
      <c r="B66" s="143"/>
      <c r="C66" s="144"/>
      <c r="D66" s="145" t="s">
        <v>769</v>
      </c>
      <c r="E66" s="146"/>
      <c r="F66" s="146"/>
      <c r="G66" s="146"/>
      <c r="H66" s="146"/>
      <c r="I66" s="146"/>
      <c r="J66" s="147">
        <f>J261</f>
        <v>0</v>
      </c>
      <c r="K66" s="144"/>
      <c r="L66" s="148"/>
    </row>
    <row r="67" spans="1:31" s="10" customFormat="1" ht="19.899999999999999" customHeight="1">
      <c r="B67" s="143"/>
      <c r="C67" s="144"/>
      <c r="D67" s="145" t="s">
        <v>770</v>
      </c>
      <c r="E67" s="146"/>
      <c r="F67" s="146"/>
      <c r="G67" s="146"/>
      <c r="H67" s="146"/>
      <c r="I67" s="146"/>
      <c r="J67" s="147">
        <f>J271</f>
        <v>0</v>
      </c>
      <c r="K67" s="144"/>
      <c r="L67" s="148"/>
    </row>
    <row r="68" spans="1:31" s="10" customFormat="1" ht="19.899999999999999" customHeight="1">
      <c r="B68" s="143"/>
      <c r="C68" s="144"/>
      <c r="D68" s="145" t="s">
        <v>771</v>
      </c>
      <c r="E68" s="146"/>
      <c r="F68" s="146"/>
      <c r="G68" s="146"/>
      <c r="H68" s="146"/>
      <c r="I68" s="146"/>
      <c r="J68" s="147">
        <f>J279</f>
        <v>0</v>
      </c>
      <c r="K68" s="144"/>
      <c r="L68" s="148"/>
    </row>
    <row r="69" spans="1:31" s="10" customFormat="1" ht="19.899999999999999" customHeight="1">
      <c r="B69" s="143"/>
      <c r="C69" s="144"/>
      <c r="D69" s="145" t="s">
        <v>772</v>
      </c>
      <c r="E69" s="146"/>
      <c r="F69" s="146"/>
      <c r="G69" s="146"/>
      <c r="H69" s="146"/>
      <c r="I69" s="146"/>
      <c r="J69" s="147">
        <f>J326</f>
        <v>0</v>
      </c>
      <c r="K69" s="144"/>
      <c r="L69" s="148"/>
    </row>
    <row r="70" spans="1:31" s="10" customFormat="1" ht="19.899999999999999" customHeight="1">
      <c r="B70" s="143"/>
      <c r="C70" s="144"/>
      <c r="D70" s="145" t="s">
        <v>773</v>
      </c>
      <c r="E70" s="146"/>
      <c r="F70" s="146"/>
      <c r="G70" s="146"/>
      <c r="H70" s="146"/>
      <c r="I70" s="146"/>
      <c r="J70" s="147">
        <f>J377</f>
        <v>0</v>
      </c>
      <c r="K70" s="144"/>
      <c r="L70" s="148"/>
    </row>
    <row r="71" spans="1:31" s="10" customFormat="1" ht="19.899999999999999" customHeight="1">
      <c r="B71" s="143"/>
      <c r="C71" s="144"/>
      <c r="D71" s="145" t="s">
        <v>774</v>
      </c>
      <c r="E71" s="146"/>
      <c r="F71" s="146"/>
      <c r="G71" s="146"/>
      <c r="H71" s="146"/>
      <c r="I71" s="146"/>
      <c r="J71" s="147">
        <f>J438</f>
        <v>0</v>
      </c>
      <c r="K71" s="144"/>
      <c r="L71" s="148"/>
    </row>
    <row r="72" spans="1:31" s="10" customFormat="1" ht="19.899999999999999" customHeight="1">
      <c r="B72" s="143"/>
      <c r="C72" s="144"/>
      <c r="D72" s="145" t="s">
        <v>118</v>
      </c>
      <c r="E72" s="146"/>
      <c r="F72" s="146"/>
      <c r="G72" s="146"/>
      <c r="H72" s="146"/>
      <c r="I72" s="146"/>
      <c r="J72" s="147">
        <f>J450</f>
        <v>0</v>
      </c>
      <c r="K72" s="144"/>
      <c r="L72" s="148"/>
    </row>
    <row r="73" spans="1:31" s="10" customFormat="1" ht="19.899999999999999" customHeight="1">
      <c r="B73" s="143"/>
      <c r="C73" s="144"/>
      <c r="D73" s="145" t="s">
        <v>122</v>
      </c>
      <c r="E73" s="146"/>
      <c r="F73" s="146"/>
      <c r="G73" s="146"/>
      <c r="H73" s="146"/>
      <c r="I73" s="146"/>
      <c r="J73" s="147">
        <f>J469</f>
        <v>0</v>
      </c>
      <c r="K73" s="144"/>
      <c r="L73" s="148"/>
    </row>
    <row r="74" spans="1:31" s="9" customFormat="1" ht="24.95" customHeight="1">
      <c r="B74" s="137"/>
      <c r="C74" s="138"/>
      <c r="D74" s="139" t="s">
        <v>124</v>
      </c>
      <c r="E74" s="140"/>
      <c r="F74" s="140"/>
      <c r="G74" s="140"/>
      <c r="H74" s="140"/>
      <c r="I74" s="140"/>
      <c r="J74" s="141">
        <f>J488</f>
        <v>0</v>
      </c>
      <c r="K74" s="138"/>
      <c r="L74" s="142"/>
    </row>
    <row r="75" spans="1:31" s="2" customFormat="1" ht="21.75" customHeight="1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109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31" s="2" customFormat="1" ht="6.95" customHeight="1">
      <c r="A76" s="37"/>
      <c r="B76" s="50"/>
      <c r="C76" s="51"/>
      <c r="D76" s="51"/>
      <c r="E76" s="51"/>
      <c r="F76" s="51"/>
      <c r="G76" s="51"/>
      <c r="H76" s="51"/>
      <c r="I76" s="51"/>
      <c r="J76" s="51"/>
      <c r="K76" s="51"/>
      <c r="L76" s="10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80" spans="1:31" s="2" customFormat="1" ht="6.95" customHeight="1">
      <c r="A80" s="37"/>
      <c r="B80" s="52"/>
      <c r="C80" s="53"/>
      <c r="D80" s="53"/>
      <c r="E80" s="53"/>
      <c r="F80" s="53"/>
      <c r="G80" s="53"/>
      <c r="H80" s="53"/>
      <c r="I80" s="53"/>
      <c r="J80" s="53"/>
      <c r="K80" s="53"/>
      <c r="L80" s="109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3" s="2" customFormat="1" ht="24.95" customHeight="1">
      <c r="A81" s="37"/>
      <c r="B81" s="38"/>
      <c r="C81" s="26" t="s">
        <v>125</v>
      </c>
      <c r="D81" s="39"/>
      <c r="E81" s="39"/>
      <c r="F81" s="39"/>
      <c r="G81" s="39"/>
      <c r="H81" s="39"/>
      <c r="I81" s="39"/>
      <c r="J81" s="39"/>
      <c r="K81" s="39"/>
      <c r="L81" s="10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3" s="2" customFormat="1" ht="6.95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10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3" s="2" customFormat="1" ht="12" customHeight="1">
      <c r="A83" s="37"/>
      <c r="B83" s="38"/>
      <c r="C83" s="32" t="s">
        <v>16</v>
      </c>
      <c r="D83" s="39"/>
      <c r="E83" s="39"/>
      <c r="F83" s="39"/>
      <c r="G83" s="39"/>
      <c r="H83" s="39"/>
      <c r="I83" s="39"/>
      <c r="J83" s="39"/>
      <c r="K83" s="39"/>
      <c r="L83" s="10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3" s="2" customFormat="1" ht="16.5" customHeight="1">
      <c r="A84" s="37"/>
      <c r="B84" s="38"/>
      <c r="C84" s="39"/>
      <c r="D84" s="39"/>
      <c r="E84" s="393" t="str">
        <f>E7</f>
        <v>Oprava plynové kotelny ZŠ Havlíčkova 71, Jihlava</v>
      </c>
      <c r="F84" s="394"/>
      <c r="G84" s="394"/>
      <c r="H84" s="394"/>
      <c r="I84" s="39"/>
      <c r="J84" s="39"/>
      <c r="K84" s="39"/>
      <c r="L84" s="10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3" s="2" customFormat="1" ht="12" customHeight="1">
      <c r="A85" s="37"/>
      <c r="B85" s="38"/>
      <c r="C85" s="32" t="s">
        <v>93</v>
      </c>
      <c r="D85" s="39"/>
      <c r="E85" s="39"/>
      <c r="F85" s="39"/>
      <c r="G85" s="39"/>
      <c r="H85" s="39"/>
      <c r="I85" s="39"/>
      <c r="J85" s="39"/>
      <c r="K85" s="39"/>
      <c r="L85" s="10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63" s="2" customFormat="1" ht="16.5" customHeight="1">
      <c r="A86" s="37"/>
      <c r="B86" s="38"/>
      <c r="C86" s="39"/>
      <c r="D86" s="39"/>
      <c r="E86" s="346" t="str">
        <f>E9</f>
        <v>02 - ZTI, kotelna a strojní zařízení, vytápění, vzduchotechnika</v>
      </c>
      <c r="F86" s="395"/>
      <c r="G86" s="395"/>
      <c r="H86" s="395"/>
      <c r="I86" s="39"/>
      <c r="J86" s="39"/>
      <c r="K86" s="39"/>
      <c r="L86" s="10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63" s="2" customFormat="1" ht="6.95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10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63" s="2" customFormat="1" ht="12" customHeight="1">
      <c r="A88" s="37"/>
      <c r="B88" s="38"/>
      <c r="C88" s="32" t="s">
        <v>21</v>
      </c>
      <c r="D88" s="39"/>
      <c r="E88" s="39"/>
      <c r="F88" s="30" t="str">
        <f>F12</f>
        <v>Jihlava</v>
      </c>
      <c r="G88" s="39"/>
      <c r="H88" s="39"/>
      <c r="I88" s="32" t="s">
        <v>23</v>
      </c>
      <c r="J88" s="62" t="str">
        <f>IF(J12="","",J12)</f>
        <v>10. 11. 2024</v>
      </c>
      <c r="K88" s="39"/>
      <c r="L88" s="10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63" s="2" customFormat="1" ht="6.95" customHeight="1">
      <c r="A89" s="37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10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pans="1:63" s="2" customFormat="1" ht="15.2" customHeight="1">
      <c r="A90" s="37"/>
      <c r="B90" s="38"/>
      <c r="C90" s="32" t="s">
        <v>25</v>
      </c>
      <c r="D90" s="39"/>
      <c r="E90" s="39"/>
      <c r="F90" s="30" t="str">
        <f>E15</f>
        <v>Statutární město Jihlava, Masarykovo náměstí 97/1</v>
      </c>
      <c r="G90" s="39"/>
      <c r="H90" s="39"/>
      <c r="I90" s="32" t="s">
        <v>31</v>
      </c>
      <c r="J90" s="35" t="str">
        <f>E21</f>
        <v>Ing.Lubomír Jonáš</v>
      </c>
      <c r="K90" s="39"/>
      <c r="L90" s="10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pans="1:63" s="2" customFormat="1" ht="15.2" customHeight="1">
      <c r="A91" s="37"/>
      <c r="B91" s="38"/>
      <c r="C91" s="32" t="s">
        <v>29</v>
      </c>
      <c r="D91" s="39"/>
      <c r="E91" s="39"/>
      <c r="F91" s="30" t="str">
        <f>IF(E18="","",E18)</f>
        <v>Vyplň údaj</v>
      </c>
      <c r="G91" s="39"/>
      <c r="H91" s="39"/>
      <c r="I91" s="32" t="s">
        <v>34</v>
      </c>
      <c r="J91" s="35" t="str">
        <f>E24</f>
        <v>Ing.Lubomír Jonáš</v>
      </c>
      <c r="K91" s="39"/>
      <c r="L91" s="10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pans="1:63" s="2" customFormat="1" ht="10.35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10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pans="1:63" s="11" customFormat="1" ht="29.25" customHeight="1">
      <c r="A93" s="149"/>
      <c r="B93" s="150"/>
      <c r="C93" s="151" t="s">
        <v>126</v>
      </c>
      <c r="D93" s="152" t="s">
        <v>57</v>
      </c>
      <c r="E93" s="152" t="s">
        <v>53</v>
      </c>
      <c r="F93" s="152" t="s">
        <v>54</v>
      </c>
      <c r="G93" s="152" t="s">
        <v>127</v>
      </c>
      <c r="H93" s="152" t="s">
        <v>128</v>
      </c>
      <c r="I93" s="152" t="s">
        <v>129</v>
      </c>
      <c r="J93" s="152" t="s">
        <v>97</v>
      </c>
      <c r="K93" s="153" t="s">
        <v>130</v>
      </c>
      <c r="L93" s="154"/>
      <c r="M93" s="71" t="s">
        <v>19</v>
      </c>
      <c r="N93" s="72" t="s">
        <v>42</v>
      </c>
      <c r="O93" s="72" t="s">
        <v>131</v>
      </c>
      <c r="P93" s="72" t="s">
        <v>132</v>
      </c>
      <c r="Q93" s="72" t="s">
        <v>133</v>
      </c>
      <c r="R93" s="72" t="s">
        <v>134</v>
      </c>
      <c r="S93" s="72" t="s">
        <v>135</v>
      </c>
      <c r="T93" s="73" t="s">
        <v>136</v>
      </c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</row>
    <row r="94" spans="1:63" s="2" customFormat="1" ht="22.9" customHeight="1">
      <c r="A94" s="37"/>
      <c r="B94" s="38"/>
      <c r="C94" s="78" t="s">
        <v>137</v>
      </c>
      <c r="D94" s="39"/>
      <c r="E94" s="39"/>
      <c r="F94" s="39"/>
      <c r="G94" s="39"/>
      <c r="H94" s="39"/>
      <c r="I94" s="39"/>
      <c r="J94" s="155">
        <f>BK94</f>
        <v>0</v>
      </c>
      <c r="K94" s="39"/>
      <c r="L94" s="42"/>
      <c r="M94" s="74"/>
      <c r="N94" s="156"/>
      <c r="O94" s="75"/>
      <c r="P94" s="157">
        <f>P95+P488</f>
        <v>0</v>
      </c>
      <c r="Q94" s="75"/>
      <c r="R94" s="157">
        <f>R95+R488</f>
        <v>2.4297027999999998</v>
      </c>
      <c r="S94" s="75"/>
      <c r="T94" s="158">
        <f>T95+T488</f>
        <v>2.8066100000000005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T94" s="20" t="s">
        <v>71</v>
      </c>
      <c r="AU94" s="20" t="s">
        <v>98</v>
      </c>
      <c r="BK94" s="159">
        <f>BK95+BK488</f>
        <v>0</v>
      </c>
    </row>
    <row r="95" spans="1:63" s="12" customFormat="1" ht="25.9" customHeight="1">
      <c r="B95" s="160"/>
      <c r="C95" s="161"/>
      <c r="D95" s="162" t="s">
        <v>71</v>
      </c>
      <c r="E95" s="163" t="s">
        <v>532</v>
      </c>
      <c r="F95" s="163" t="s">
        <v>533</v>
      </c>
      <c r="G95" s="161"/>
      <c r="H95" s="161"/>
      <c r="I95" s="164"/>
      <c r="J95" s="165">
        <f>BK95</f>
        <v>0</v>
      </c>
      <c r="K95" s="161"/>
      <c r="L95" s="166"/>
      <c r="M95" s="167"/>
      <c r="N95" s="168"/>
      <c r="O95" s="168"/>
      <c r="P95" s="169">
        <f>P96+P123+P149+P204+P251+P261+P271+P279+P326+P377+P438+P450+P469</f>
        <v>0</v>
      </c>
      <c r="Q95" s="168"/>
      <c r="R95" s="169">
        <f>R96+R123+R149+R204+R251+R261+R271+R279+R326+R377+R438+R450+R469</f>
        <v>2.4297027999999998</v>
      </c>
      <c r="S95" s="168"/>
      <c r="T95" s="170">
        <f>T96+T123+T149+T204+T251+T261+T271+T279+T326+T377+T438+T450+T469</f>
        <v>2.8066100000000005</v>
      </c>
      <c r="AR95" s="171" t="s">
        <v>82</v>
      </c>
      <c r="AT95" s="172" t="s">
        <v>71</v>
      </c>
      <c r="AU95" s="172" t="s">
        <v>72</v>
      </c>
      <c r="AY95" s="171" t="s">
        <v>140</v>
      </c>
      <c r="BK95" s="173">
        <f>BK96+BK123+BK149+BK204+BK251+BK261+BK271+BK279+BK326+BK377+BK438+BK450+BK469</f>
        <v>0</v>
      </c>
    </row>
    <row r="96" spans="1:63" s="12" customFormat="1" ht="22.9" customHeight="1">
      <c r="B96" s="160"/>
      <c r="C96" s="161"/>
      <c r="D96" s="162" t="s">
        <v>71</v>
      </c>
      <c r="E96" s="174" t="s">
        <v>775</v>
      </c>
      <c r="F96" s="174" t="s">
        <v>776</v>
      </c>
      <c r="G96" s="161"/>
      <c r="H96" s="161"/>
      <c r="I96" s="164"/>
      <c r="J96" s="175">
        <f>BK96</f>
        <v>0</v>
      </c>
      <c r="K96" s="161"/>
      <c r="L96" s="166"/>
      <c r="M96" s="167"/>
      <c r="N96" s="168"/>
      <c r="O96" s="168"/>
      <c r="P96" s="169">
        <f>SUM(P97:P122)</f>
        <v>0</v>
      </c>
      <c r="Q96" s="168"/>
      <c r="R96" s="169">
        <f>SUM(R97:R122)</f>
        <v>0.1368888</v>
      </c>
      <c r="S96" s="168"/>
      <c r="T96" s="170">
        <f>SUM(T97:T122)</f>
        <v>0.10724</v>
      </c>
      <c r="AR96" s="171" t="s">
        <v>82</v>
      </c>
      <c r="AT96" s="172" t="s">
        <v>71</v>
      </c>
      <c r="AU96" s="172" t="s">
        <v>80</v>
      </c>
      <c r="AY96" s="171" t="s">
        <v>140</v>
      </c>
      <c r="BK96" s="173">
        <f>SUM(BK97:BK122)</f>
        <v>0</v>
      </c>
    </row>
    <row r="97" spans="1:65" s="2" customFormat="1" ht="16.5" customHeight="1">
      <c r="A97" s="37"/>
      <c r="B97" s="38"/>
      <c r="C97" s="176" t="s">
        <v>80</v>
      </c>
      <c r="D97" s="176" t="s">
        <v>142</v>
      </c>
      <c r="E97" s="177" t="s">
        <v>777</v>
      </c>
      <c r="F97" s="178" t="s">
        <v>778</v>
      </c>
      <c r="G97" s="179" t="s">
        <v>186</v>
      </c>
      <c r="H97" s="180">
        <v>4</v>
      </c>
      <c r="I97" s="181"/>
      <c r="J97" s="182">
        <f>ROUND(I97*H97,2)</f>
        <v>0</v>
      </c>
      <c r="K97" s="178" t="s">
        <v>146</v>
      </c>
      <c r="L97" s="42"/>
      <c r="M97" s="183" t="s">
        <v>19</v>
      </c>
      <c r="N97" s="184" t="s">
        <v>43</v>
      </c>
      <c r="O97" s="67"/>
      <c r="P97" s="185">
        <f>O97*H97</f>
        <v>0</v>
      </c>
      <c r="Q97" s="185">
        <v>0</v>
      </c>
      <c r="R97" s="185">
        <f>Q97*H97</f>
        <v>0</v>
      </c>
      <c r="S97" s="185">
        <v>2.3999999999999998E-3</v>
      </c>
      <c r="T97" s="186">
        <f>S97*H97</f>
        <v>9.5999999999999992E-3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187" t="s">
        <v>236</v>
      </c>
      <c r="AT97" s="187" t="s">
        <v>142</v>
      </c>
      <c r="AU97" s="187" t="s">
        <v>82</v>
      </c>
      <c r="AY97" s="20" t="s">
        <v>140</v>
      </c>
      <c r="BE97" s="188">
        <f>IF(N97="základní",J97,0)</f>
        <v>0</v>
      </c>
      <c r="BF97" s="188">
        <f>IF(N97="snížená",J97,0)</f>
        <v>0</v>
      </c>
      <c r="BG97" s="188">
        <f>IF(N97="zákl. přenesená",J97,0)</f>
        <v>0</v>
      </c>
      <c r="BH97" s="188">
        <f>IF(N97="sníž. přenesená",J97,0)</f>
        <v>0</v>
      </c>
      <c r="BI97" s="188">
        <f>IF(N97="nulová",J97,0)</f>
        <v>0</v>
      </c>
      <c r="BJ97" s="20" t="s">
        <v>80</v>
      </c>
      <c r="BK97" s="188">
        <f>ROUND(I97*H97,2)</f>
        <v>0</v>
      </c>
      <c r="BL97" s="20" t="s">
        <v>236</v>
      </c>
      <c r="BM97" s="187" t="s">
        <v>779</v>
      </c>
    </row>
    <row r="98" spans="1:65" s="2" customFormat="1" ht="11.25">
      <c r="A98" s="37"/>
      <c r="B98" s="38"/>
      <c r="C98" s="39"/>
      <c r="D98" s="189" t="s">
        <v>149</v>
      </c>
      <c r="E98" s="39"/>
      <c r="F98" s="190" t="s">
        <v>780</v>
      </c>
      <c r="G98" s="39"/>
      <c r="H98" s="39"/>
      <c r="I98" s="191"/>
      <c r="J98" s="39"/>
      <c r="K98" s="39"/>
      <c r="L98" s="42"/>
      <c r="M98" s="192"/>
      <c r="N98" s="193"/>
      <c r="O98" s="67"/>
      <c r="P98" s="67"/>
      <c r="Q98" s="67"/>
      <c r="R98" s="67"/>
      <c r="S98" s="67"/>
      <c r="T98" s="68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T98" s="20" t="s">
        <v>149</v>
      </c>
      <c r="AU98" s="20" t="s">
        <v>82</v>
      </c>
    </row>
    <row r="99" spans="1:65" s="2" customFormat="1" ht="33" customHeight="1">
      <c r="A99" s="37"/>
      <c r="B99" s="38"/>
      <c r="C99" s="176" t="s">
        <v>82</v>
      </c>
      <c r="D99" s="176" t="s">
        <v>142</v>
      </c>
      <c r="E99" s="177" t="s">
        <v>781</v>
      </c>
      <c r="F99" s="178" t="s">
        <v>782</v>
      </c>
      <c r="G99" s="179" t="s">
        <v>186</v>
      </c>
      <c r="H99" s="180">
        <v>7</v>
      </c>
      <c r="I99" s="181"/>
      <c r="J99" s="182">
        <f>ROUND(I99*H99,2)</f>
        <v>0</v>
      </c>
      <c r="K99" s="178" t="s">
        <v>146</v>
      </c>
      <c r="L99" s="42"/>
      <c r="M99" s="183" t="s">
        <v>19</v>
      </c>
      <c r="N99" s="184" t="s">
        <v>43</v>
      </c>
      <c r="O99" s="67"/>
      <c r="P99" s="185">
        <f>O99*H99</f>
        <v>0</v>
      </c>
      <c r="Q99" s="185">
        <v>1.8000000000000001E-4</v>
      </c>
      <c r="R99" s="185">
        <f>Q99*H99</f>
        <v>1.2600000000000001E-3</v>
      </c>
      <c r="S99" s="185">
        <v>0</v>
      </c>
      <c r="T99" s="186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187" t="s">
        <v>236</v>
      </c>
      <c r="AT99" s="187" t="s">
        <v>142</v>
      </c>
      <c r="AU99" s="187" t="s">
        <v>82</v>
      </c>
      <c r="AY99" s="20" t="s">
        <v>140</v>
      </c>
      <c r="BE99" s="188">
        <f>IF(N99="základní",J99,0)</f>
        <v>0</v>
      </c>
      <c r="BF99" s="188">
        <f>IF(N99="snížená",J99,0)</f>
        <v>0</v>
      </c>
      <c r="BG99" s="188">
        <f>IF(N99="zákl. přenesená",J99,0)</f>
        <v>0</v>
      </c>
      <c r="BH99" s="188">
        <f>IF(N99="sníž. přenesená",J99,0)</f>
        <v>0</v>
      </c>
      <c r="BI99" s="188">
        <f>IF(N99="nulová",J99,0)</f>
        <v>0</v>
      </c>
      <c r="BJ99" s="20" t="s">
        <v>80</v>
      </c>
      <c r="BK99" s="188">
        <f>ROUND(I99*H99,2)</f>
        <v>0</v>
      </c>
      <c r="BL99" s="20" t="s">
        <v>236</v>
      </c>
      <c r="BM99" s="187" t="s">
        <v>783</v>
      </c>
    </row>
    <row r="100" spans="1:65" s="2" customFormat="1" ht="11.25">
      <c r="A100" s="37"/>
      <c r="B100" s="38"/>
      <c r="C100" s="39"/>
      <c r="D100" s="189" t="s">
        <v>149</v>
      </c>
      <c r="E100" s="39"/>
      <c r="F100" s="190" t="s">
        <v>784</v>
      </c>
      <c r="G100" s="39"/>
      <c r="H100" s="39"/>
      <c r="I100" s="191"/>
      <c r="J100" s="39"/>
      <c r="K100" s="39"/>
      <c r="L100" s="42"/>
      <c r="M100" s="192"/>
      <c r="N100" s="193"/>
      <c r="O100" s="67"/>
      <c r="P100" s="67"/>
      <c r="Q100" s="67"/>
      <c r="R100" s="67"/>
      <c r="S100" s="67"/>
      <c r="T100" s="68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T100" s="20" t="s">
        <v>149</v>
      </c>
      <c r="AU100" s="20" t="s">
        <v>82</v>
      </c>
    </row>
    <row r="101" spans="1:65" s="2" customFormat="1" ht="16.5" customHeight="1">
      <c r="A101" s="37"/>
      <c r="B101" s="38"/>
      <c r="C101" s="227" t="s">
        <v>154</v>
      </c>
      <c r="D101" s="227" t="s">
        <v>251</v>
      </c>
      <c r="E101" s="228" t="s">
        <v>785</v>
      </c>
      <c r="F101" s="229" t="s">
        <v>786</v>
      </c>
      <c r="G101" s="230" t="s">
        <v>186</v>
      </c>
      <c r="H101" s="231">
        <v>4</v>
      </c>
      <c r="I101" s="232"/>
      <c r="J101" s="233">
        <f>ROUND(I101*H101,2)</f>
        <v>0</v>
      </c>
      <c r="K101" s="229" t="s">
        <v>146</v>
      </c>
      <c r="L101" s="234"/>
      <c r="M101" s="235" t="s">
        <v>19</v>
      </c>
      <c r="N101" s="236" t="s">
        <v>43</v>
      </c>
      <c r="O101" s="67"/>
      <c r="P101" s="185">
        <f>O101*H101</f>
        <v>0</v>
      </c>
      <c r="Q101" s="185">
        <v>3.8999999999999998E-3</v>
      </c>
      <c r="R101" s="185">
        <f>Q101*H101</f>
        <v>1.5599999999999999E-2</v>
      </c>
      <c r="S101" s="185">
        <v>0</v>
      </c>
      <c r="T101" s="186">
        <f>S101*H101</f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187" t="s">
        <v>340</v>
      </c>
      <c r="AT101" s="187" t="s">
        <v>251</v>
      </c>
      <c r="AU101" s="187" t="s">
        <v>82</v>
      </c>
      <c r="AY101" s="20" t="s">
        <v>140</v>
      </c>
      <c r="BE101" s="188">
        <f>IF(N101="základní",J101,0)</f>
        <v>0</v>
      </c>
      <c r="BF101" s="188">
        <f>IF(N101="snížená",J101,0)</f>
        <v>0</v>
      </c>
      <c r="BG101" s="188">
        <f>IF(N101="zákl. přenesená",J101,0)</f>
        <v>0</v>
      </c>
      <c r="BH101" s="188">
        <f>IF(N101="sníž. přenesená",J101,0)</f>
        <v>0</v>
      </c>
      <c r="BI101" s="188">
        <f>IF(N101="nulová",J101,0)</f>
        <v>0</v>
      </c>
      <c r="BJ101" s="20" t="s">
        <v>80</v>
      </c>
      <c r="BK101" s="188">
        <f>ROUND(I101*H101,2)</f>
        <v>0</v>
      </c>
      <c r="BL101" s="20" t="s">
        <v>236</v>
      </c>
      <c r="BM101" s="187" t="s">
        <v>787</v>
      </c>
    </row>
    <row r="102" spans="1:65" s="13" customFormat="1" ht="11.25">
      <c r="B102" s="194"/>
      <c r="C102" s="195"/>
      <c r="D102" s="196" t="s">
        <v>151</v>
      </c>
      <c r="E102" s="195"/>
      <c r="F102" s="198" t="s">
        <v>788</v>
      </c>
      <c r="G102" s="195"/>
      <c r="H102" s="199">
        <v>4</v>
      </c>
      <c r="I102" s="200"/>
      <c r="J102" s="195"/>
      <c r="K102" s="195"/>
      <c r="L102" s="201"/>
      <c r="M102" s="202"/>
      <c r="N102" s="203"/>
      <c r="O102" s="203"/>
      <c r="P102" s="203"/>
      <c r="Q102" s="203"/>
      <c r="R102" s="203"/>
      <c r="S102" s="203"/>
      <c r="T102" s="204"/>
      <c r="AT102" s="205" t="s">
        <v>151</v>
      </c>
      <c r="AU102" s="205" t="s">
        <v>82</v>
      </c>
      <c r="AV102" s="13" t="s">
        <v>82</v>
      </c>
      <c r="AW102" s="13" t="s">
        <v>4</v>
      </c>
      <c r="AX102" s="13" t="s">
        <v>80</v>
      </c>
      <c r="AY102" s="205" t="s">
        <v>140</v>
      </c>
    </row>
    <row r="103" spans="1:65" s="2" customFormat="1" ht="16.5" customHeight="1">
      <c r="A103" s="37"/>
      <c r="B103" s="38"/>
      <c r="C103" s="227" t="s">
        <v>147</v>
      </c>
      <c r="D103" s="227" t="s">
        <v>251</v>
      </c>
      <c r="E103" s="228" t="s">
        <v>789</v>
      </c>
      <c r="F103" s="229" t="s">
        <v>790</v>
      </c>
      <c r="G103" s="230" t="s">
        <v>186</v>
      </c>
      <c r="H103" s="231">
        <v>3</v>
      </c>
      <c r="I103" s="232"/>
      <c r="J103" s="233">
        <f>ROUND(I103*H103,2)</f>
        <v>0</v>
      </c>
      <c r="K103" s="229" t="s">
        <v>146</v>
      </c>
      <c r="L103" s="234"/>
      <c r="M103" s="235" t="s">
        <v>19</v>
      </c>
      <c r="N103" s="236" t="s">
        <v>43</v>
      </c>
      <c r="O103" s="67"/>
      <c r="P103" s="185">
        <f>O103*H103</f>
        <v>0</v>
      </c>
      <c r="Q103" s="185">
        <v>2.5999999999999999E-3</v>
      </c>
      <c r="R103" s="185">
        <f>Q103*H103</f>
        <v>7.7999999999999996E-3</v>
      </c>
      <c r="S103" s="185">
        <v>0</v>
      </c>
      <c r="T103" s="186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87" t="s">
        <v>340</v>
      </c>
      <c r="AT103" s="187" t="s">
        <v>251</v>
      </c>
      <c r="AU103" s="187" t="s">
        <v>82</v>
      </c>
      <c r="AY103" s="20" t="s">
        <v>140</v>
      </c>
      <c r="BE103" s="188">
        <f>IF(N103="základní",J103,0)</f>
        <v>0</v>
      </c>
      <c r="BF103" s="188">
        <f>IF(N103="snížená",J103,0)</f>
        <v>0</v>
      </c>
      <c r="BG103" s="188">
        <f>IF(N103="zákl. přenesená",J103,0)</f>
        <v>0</v>
      </c>
      <c r="BH103" s="188">
        <f>IF(N103="sníž. přenesená",J103,0)</f>
        <v>0</v>
      </c>
      <c r="BI103" s="188">
        <f>IF(N103="nulová",J103,0)</f>
        <v>0</v>
      </c>
      <c r="BJ103" s="20" t="s">
        <v>80</v>
      </c>
      <c r="BK103" s="188">
        <f>ROUND(I103*H103,2)</f>
        <v>0</v>
      </c>
      <c r="BL103" s="20" t="s">
        <v>236</v>
      </c>
      <c r="BM103" s="187" t="s">
        <v>791</v>
      </c>
    </row>
    <row r="104" spans="1:65" s="2" customFormat="1" ht="24.2" customHeight="1">
      <c r="A104" s="37"/>
      <c r="B104" s="38"/>
      <c r="C104" s="176" t="s">
        <v>167</v>
      </c>
      <c r="D104" s="176" t="s">
        <v>142</v>
      </c>
      <c r="E104" s="177" t="s">
        <v>792</v>
      </c>
      <c r="F104" s="178" t="s">
        <v>793</v>
      </c>
      <c r="G104" s="179" t="s">
        <v>179</v>
      </c>
      <c r="H104" s="180">
        <v>10</v>
      </c>
      <c r="I104" s="181"/>
      <c r="J104" s="182">
        <f>ROUND(I104*H104,2)</f>
        <v>0</v>
      </c>
      <c r="K104" s="178" t="s">
        <v>146</v>
      </c>
      <c r="L104" s="42"/>
      <c r="M104" s="183" t="s">
        <v>19</v>
      </c>
      <c r="N104" s="184" t="s">
        <v>43</v>
      </c>
      <c r="O104" s="67"/>
      <c r="P104" s="185">
        <f>O104*H104</f>
        <v>0</v>
      </c>
      <c r="Q104" s="185">
        <v>0</v>
      </c>
      <c r="R104" s="185">
        <f>Q104*H104</f>
        <v>0</v>
      </c>
      <c r="S104" s="185">
        <v>5.3E-3</v>
      </c>
      <c r="T104" s="186">
        <f>S104*H104</f>
        <v>5.2999999999999999E-2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87" t="s">
        <v>236</v>
      </c>
      <c r="AT104" s="187" t="s">
        <v>142</v>
      </c>
      <c r="AU104" s="187" t="s">
        <v>82</v>
      </c>
      <c r="AY104" s="20" t="s">
        <v>140</v>
      </c>
      <c r="BE104" s="188">
        <f>IF(N104="základní",J104,0)</f>
        <v>0</v>
      </c>
      <c r="BF104" s="188">
        <f>IF(N104="snížená",J104,0)</f>
        <v>0</v>
      </c>
      <c r="BG104" s="188">
        <f>IF(N104="zákl. přenesená",J104,0)</f>
        <v>0</v>
      </c>
      <c r="BH104" s="188">
        <f>IF(N104="sníž. přenesená",J104,0)</f>
        <v>0</v>
      </c>
      <c r="BI104" s="188">
        <f>IF(N104="nulová",J104,0)</f>
        <v>0</v>
      </c>
      <c r="BJ104" s="20" t="s">
        <v>80</v>
      </c>
      <c r="BK104" s="188">
        <f>ROUND(I104*H104,2)</f>
        <v>0</v>
      </c>
      <c r="BL104" s="20" t="s">
        <v>236</v>
      </c>
      <c r="BM104" s="187" t="s">
        <v>794</v>
      </c>
    </row>
    <row r="105" spans="1:65" s="2" customFormat="1" ht="11.25">
      <c r="A105" s="37"/>
      <c r="B105" s="38"/>
      <c r="C105" s="39"/>
      <c r="D105" s="189" t="s">
        <v>149</v>
      </c>
      <c r="E105" s="39"/>
      <c r="F105" s="190" t="s">
        <v>795</v>
      </c>
      <c r="G105" s="39"/>
      <c r="H105" s="39"/>
      <c r="I105" s="191"/>
      <c r="J105" s="39"/>
      <c r="K105" s="39"/>
      <c r="L105" s="42"/>
      <c r="M105" s="192"/>
      <c r="N105" s="193"/>
      <c r="O105" s="67"/>
      <c r="P105" s="67"/>
      <c r="Q105" s="67"/>
      <c r="R105" s="67"/>
      <c r="S105" s="67"/>
      <c r="T105" s="68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T105" s="20" t="s">
        <v>149</v>
      </c>
      <c r="AU105" s="20" t="s">
        <v>82</v>
      </c>
    </row>
    <row r="106" spans="1:65" s="2" customFormat="1" ht="24.2" customHeight="1">
      <c r="A106" s="37"/>
      <c r="B106" s="38"/>
      <c r="C106" s="176" t="s">
        <v>176</v>
      </c>
      <c r="D106" s="176" t="s">
        <v>142</v>
      </c>
      <c r="E106" s="177" t="s">
        <v>796</v>
      </c>
      <c r="F106" s="178" t="s">
        <v>797</v>
      </c>
      <c r="G106" s="179" t="s">
        <v>179</v>
      </c>
      <c r="H106" s="180">
        <v>8</v>
      </c>
      <c r="I106" s="181"/>
      <c r="J106" s="182">
        <f>ROUND(I106*H106,2)</f>
        <v>0</v>
      </c>
      <c r="K106" s="178" t="s">
        <v>146</v>
      </c>
      <c r="L106" s="42"/>
      <c r="M106" s="183" t="s">
        <v>19</v>
      </c>
      <c r="N106" s="184" t="s">
        <v>43</v>
      </c>
      <c r="O106" s="67"/>
      <c r="P106" s="185">
        <f>O106*H106</f>
        <v>0</v>
      </c>
      <c r="Q106" s="185">
        <v>0</v>
      </c>
      <c r="R106" s="185">
        <f>Q106*H106</f>
        <v>0</v>
      </c>
      <c r="S106" s="185">
        <v>5.5799999999999999E-3</v>
      </c>
      <c r="T106" s="186">
        <f>S106*H106</f>
        <v>4.4639999999999999E-2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187" t="s">
        <v>236</v>
      </c>
      <c r="AT106" s="187" t="s">
        <v>142</v>
      </c>
      <c r="AU106" s="187" t="s">
        <v>82</v>
      </c>
      <c r="AY106" s="20" t="s">
        <v>140</v>
      </c>
      <c r="BE106" s="188">
        <f>IF(N106="základní",J106,0)</f>
        <v>0</v>
      </c>
      <c r="BF106" s="188">
        <f>IF(N106="snížená",J106,0)</f>
        <v>0</v>
      </c>
      <c r="BG106" s="188">
        <f>IF(N106="zákl. přenesená",J106,0)</f>
        <v>0</v>
      </c>
      <c r="BH106" s="188">
        <f>IF(N106="sníž. přenesená",J106,0)</f>
        <v>0</v>
      </c>
      <c r="BI106" s="188">
        <f>IF(N106="nulová",J106,0)</f>
        <v>0</v>
      </c>
      <c r="BJ106" s="20" t="s">
        <v>80</v>
      </c>
      <c r="BK106" s="188">
        <f>ROUND(I106*H106,2)</f>
        <v>0</v>
      </c>
      <c r="BL106" s="20" t="s">
        <v>236</v>
      </c>
      <c r="BM106" s="187" t="s">
        <v>798</v>
      </c>
    </row>
    <row r="107" spans="1:65" s="2" customFormat="1" ht="11.25">
      <c r="A107" s="37"/>
      <c r="B107" s="38"/>
      <c r="C107" s="39"/>
      <c r="D107" s="189" t="s">
        <v>149</v>
      </c>
      <c r="E107" s="39"/>
      <c r="F107" s="190" t="s">
        <v>799</v>
      </c>
      <c r="G107" s="39"/>
      <c r="H107" s="39"/>
      <c r="I107" s="191"/>
      <c r="J107" s="39"/>
      <c r="K107" s="39"/>
      <c r="L107" s="42"/>
      <c r="M107" s="192"/>
      <c r="N107" s="193"/>
      <c r="O107" s="67"/>
      <c r="P107" s="67"/>
      <c r="Q107" s="67"/>
      <c r="R107" s="67"/>
      <c r="S107" s="67"/>
      <c r="T107" s="68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20" t="s">
        <v>149</v>
      </c>
      <c r="AU107" s="20" t="s">
        <v>82</v>
      </c>
    </row>
    <row r="108" spans="1:65" s="2" customFormat="1" ht="37.9" customHeight="1">
      <c r="A108" s="37"/>
      <c r="B108" s="38"/>
      <c r="C108" s="176" t="s">
        <v>183</v>
      </c>
      <c r="D108" s="176" t="s">
        <v>142</v>
      </c>
      <c r="E108" s="177" t="s">
        <v>800</v>
      </c>
      <c r="F108" s="178" t="s">
        <v>801</v>
      </c>
      <c r="G108" s="179" t="s">
        <v>179</v>
      </c>
      <c r="H108" s="180">
        <v>70</v>
      </c>
      <c r="I108" s="181"/>
      <c r="J108" s="182">
        <f>ROUND(I108*H108,2)</f>
        <v>0</v>
      </c>
      <c r="K108" s="178" t="s">
        <v>146</v>
      </c>
      <c r="L108" s="42"/>
      <c r="M108" s="183" t="s">
        <v>19</v>
      </c>
      <c r="N108" s="184" t="s">
        <v>43</v>
      </c>
      <c r="O108" s="67"/>
      <c r="P108" s="185">
        <f>O108*H108</f>
        <v>0</v>
      </c>
      <c r="Q108" s="185">
        <v>1.9000000000000001E-4</v>
      </c>
      <c r="R108" s="185">
        <f>Q108*H108</f>
        <v>1.3300000000000001E-2</v>
      </c>
      <c r="S108" s="185">
        <v>0</v>
      </c>
      <c r="T108" s="186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87" t="s">
        <v>236</v>
      </c>
      <c r="AT108" s="187" t="s">
        <v>142</v>
      </c>
      <c r="AU108" s="187" t="s">
        <v>82</v>
      </c>
      <c r="AY108" s="20" t="s">
        <v>140</v>
      </c>
      <c r="BE108" s="188">
        <f>IF(N108="základní",J108,0)</f>
        <v>0</v>
      </c>
      <c r="BF108" s="188">
        <f>IF(N108="snížená",J108,0)</f>
        <v>0</v>
      </c>
      <c r="BG108" s="188">
        <f>IF(N108="zákl. přenesená",J108,0)</f>
        <v>0</v>
      </c>
      <c r="BH108" s="188">
        <f>IF(N108="sníž. přenesená",J108,0)</f>
        <v>0</v>
      </c>
      <c r="BI108" s="188">
        <f>IF(N108="nulová",J108,0)</f>
        <v>0</v>
      </c>
      <c r="BJ108" s="20" t="s">
        <v>80</v>
      </c>
      <c r="BK108" s="188">
        <f>ROUND(I108*H108,2)</f>
        <v>0</v>
      </c>
      <c r="BL108" s="20" t="s">
        <v>236</v>
      </c>
      <c r="BM108" s="187" t="s">
        <v>802</v>
      </c>
    </row>
    <row r="109" spans="1:65" s="2" customFormat="1" ht="11.25">
      <c r="A109" s="37"/>
      <c r="B109" s="38"/>
      <c r="C109" s="39"/>
      <c r="D109" s="189" t="s">
        <v>149</v>
      </c>
      <c r="E109" s="39"/>
      <c r="F109" s="190" t="s">
        <v>803</v>
      </c>
      <c r="G109" s="39"/>
      <c r="H109" s="39"/>
      <c r="I109" s="191"/>
      <c r="J109" s="39"/>
      <c r="K109" s="39"/>
      <c r="L109" s="42"/>
      <c r="M109" s="192"/>
      <c r="N109" s="193"/>
      <c r="O109" s="67"/>
      <c r="P109" s="67"/>
      <c r="Q109" s="67"/>
      <c r="R109" s="67"/>
      <c r="S109" s="67"/>
      <c r="T109" s="68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20" t="s">
        <v>149</v>
      </c>
      <c r="AU109" s="20" t="s">
        <v>82</v>
      </c>
    </row>
    <row r="110" spans="1:65" s="2" customFormat="1" ht="16.5" customHeight="1">
      <c r="A110" s="37"/>
      <c r="B110" s="38"/>
      <c r="C110" s="227" t="s">
        <v>191</v>
      </c>
      <c r="D110" s="227" t="s">
        <v>251</v>
      </c>
      <c r="E110" s="228" t="s">
        <v>804</v>
      </c>
      <c r="F110" s="229" t="s">
        <v>805</v>
      </c>
      <c r="G110" s="230" t="s">
        <v>179</v>
      </c>
      <c r="H110" s="231">
        <v>6</v>
      </c>
      <c r="I110" s="232"/>
      <c r="J110" s="233">
        <f>ROUND(I110*H110,2)</f>
        <v>0</v>
      </c>
      <c r="K110" s="229" t="s">
        <v>146</v>
      </c>
      <c r="L110" s="234"/>
      <c r="M110" s="235" t="s">
        <v>19</v>
      </c>
      <c r="N110" s="236" t="s">
        <v>43</v>
      </c>
      <c r="O110" s="67"/>
      <c r="P110" s="185">
        <f>O110*H110</f>
        <v>0</v>
      </c>
      <c r="Q110" s="185">
        <v>2.9E-4</v>
      </c>
      <c r="R110" s="185">
        <f>Q110*H110</f>
        <v>1.74E-3</v>
      </c>
      <c r="S110" s="185">
        <v>0</v>
      </c>
      <c r="T110" s="186">
        <f>S110*H110</f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187" t="s">
        <v>340</v>
      </c>
      <c r="AT110" s="187" t="s">
        <v>251</v>
      </c>
      <c r="AU110" s="187" t="s">
        <v>82</v>
      </c>
      <c r="AY110" s="20" t="s">
        <v>140</v>
      </c>
      <c r="BE110" s="188">
        <f>IF(N110="základní",J110,0)</f>
        <v>0</v>
      </c>
      <c r="BF110" s="188">
        <f>IF(N110="snížená",J110,0)</f>
        <v>0</v>
      </c>
      <c r="BG110" s="188">
        <f>IF(N110="zákl. přenesená",J110,0)</f>
        <v>0</v>
      </c>
      <c r="BH110" s="188">
        <f>IF(N110="sníž. přenesená",J110,0)</f>
        <v>0</v>
      </c>
      <c r="BI110" s="188">
        <f>IF(N110="nulová",J110,0)</f>
        <v>0</v>
      </c>
      <c r="BJ110" s="20" t="s">
        <v>80</v>
      </c>
      <c r="BK110" s="188">
        <f>ROUND(I110*H110,2)</f>
        <v>0</v>
      </c>
      <c r="BL110" s="20" t="s">
        <v>236</v>
      </c>
      <c r="BM110" s="187" t="s">
        <v>806</v>
      </c>
    </row>
    <row r="111" spans="1:65" s="13" customFormat="1" ht="11.25">
      <c r="B111" s="194"/>
      <c r="C111" s="195"/>
      <c r="D111" s="196" t="s">
        <v>151</v>
      </c>
      <c r="E111" s="195"/>
      <c r="F111" s="198" t="s">
        <v>807</v>
      </c>
      <c r="G111" s="195"/>
      <c r="H111" s="199">
        <v>6</v>
      </c>
      <c r="I111" s="200"/>
      <c r="J111" s="195"/>
      <c r="K111" s="195"/>
      <c r="L111" s="201"/>
      <c r="M111" s="202"/>
      <c r="N111" s="203"/>
      <c r="O111" s="203"/>
      <c r="P111" s="203"/>
      <c r="Q111" s="203"/>
      <c r="R111" s="203"/>
      <c r="S111" s="203"/>
      <c r="T111" s="204"/>
      <c r="AT111" s="205" t="s">
        <v>151</v>
      </c>
      <c r="AU111" s="205" t="s">
        <v>82</v>
      </c>
      <c r="AV111" s="13" t="s">
        <v>82</v>
      </c>
      <c r="AW111" s="13" t="s">
        <v>4</v>
      </c>
      <c r="AX111" s="13" t="s">
        <v>80</v>
      </c>
      <c r="AY111" s="205" t="s">
        <v>140</v>
      </c>
    </row>
    <row r="112" spans="1:65" s="2" customFormat="1" ht="16.5" customHeight="1">
      <c r="A112" s="37"/>
      <c r="B112" s="38"/>
      <c r="C112" s="227" t="s">
        <v>196</v>
      </c>
      <c r="D112" s="227" t="s">
        <v>251</v>
      </c>
      <c r="E112" s="228" t="s">
        <v>808</v>
      </c>
      <c r="F112" s="229" t="s">
        <v>809</v>
      </c>
      <c r="G112" s="230" t="s">
        <v>179</v>
      </c>
      <c r="H112" s="231">
        <v>26</v>
      </c>
      <c r="I112" s="232"/>
      <c r="J112" s="233">
        <f t="shared" ref="J112:J117" si="0">ROUND(I112*H112,2)</f>
        <v>0</v>
      </c>
      <c r="K112" s="229" t="s">
        <v>146</v>
      </c>
      <c r="L112" s="234"/>
      <c r="M112" s="235" t="s">
        <v>19</v>
      </c>
      <c r="N112" s="236" t="s">
        <v>43</v>
      </c>
      <c r="O112" s="67"/>
      <c r="P112" s="185">
        <f t="shared" ref="P112:P117" si="1">O112*H112</f>
        <v>0</v>
      </c>
      <c r="Q112" s="185">
        <v>3.2000000000000003E-4</v>
      </c>
      <c r="R112" s="185">
        <f t="shared" ref="R112:R117" si="2">Q112*H112</f>
        <v>8.320000000000001E-3</v>
      </c>
      <c r="S112" s="185">
        <v>0</v>
      </c>
      <c r="T112" s="186">
        <f t="shared" ref="T112:T117" si="3">S112*H112</f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187" t="s">
        <v>340</v>
      </c>
      <c r="AT112" s="187" t="s">
        <v>251</v>
      </c>
      <c r="AU112" s="187" t="s">
        <v>82</v>
      </c>
      <c r="AY112" s="20" t="s">
        <v>140</v>
      </c>
      <c r="BE112" s="188">
        <f t="shared" ref="BE112:BE117" si="4">IF(N112="základní",J112,0)</f>
        <v>0</v>
      </c>
      <c r="BF112" s="188">
        <f t="shared" ref="BF112:BF117" si="5">IF(N112="snížená",J112,0)</f>
        <v>0</v>
      </c>
      <c r="BG112" s="188">
        <f t="shared" ref="BG112:BG117" si="6">IF(N112="zákl. přenesená",J112,0)</f>
        <v>0</v>
      </c>
      <c r="BH112" s="188">
        <f t="shared" ref="BH112:BH117" si="7">IF(N112="sníž. přenesená",J112,0)</f>
        <v>0</v>
      </c>
      <c r="BI112" s="188">
        <f t="shared" ref="BI112:BI117" si="8">IF(N112="nulová",J112,0)</f>
        <v>0</v>
      </c>
      <c r="BJ112" s="20" t="s">
        <v>80</v>
      </c>
      <c r="BK112" s="188">
        <f t="shared" ref="BK112:BK117" si="9">ROUND(I112*H112,2)</f>
        <v>0</v>
      </c>
      <c r="BL112" s="20" t="s">
        <v>236</v>
      </c>
      <c r="BM112" s="187" t="s">
        <v>810</v>
      </c>
    </row>
    <row r="113" spans="1:65" s="2" customFormat="1" ht="16.5" customHeight="1">
      <c r="A113" s="37"/>
      <c r="B113" s="38"/>
      <c r="C113" s="227" t="s">
        <v>201</v>
      </c>
      <c r="D113" s="227" t="s">
        <v>251</v>
      </c>
      <c r="E113" s="228" t="s">
        <v>811</v>
      </c>
      <c r="F113" s="229" t="s">
        <v>812</v>
      </c>
      <c r="G113" s="230" t="s">
        <v>179</v>
      </c>
      <c r="H113" s="231">
        <v>6</v>
      </c>
      <c r="I113" s="232"/>
      <c r="J113" s="233">
        <f t="shared" si="0"/>
        <v>0</v>
      </c>
      <c r="K113" s="229" t="s">
        <v>146</v>
      </c>
      <c r="L113" s="234"/>
      <c r="M113" s="235" t="s">
        <v>19</v>
      </c>
      <c r="N113" s="236" t="s">
        <v>43</v>
      </c>
      <c r="O113" s="67"/>
      <c r="P113" s="185">
        <f t="shared" si="1"/>
        <v>0</v>
      </c>
      <c r="Q113" s="185">
        <v>3.6999999999999999E-4</v>
      </c>
      <c r="R113" s="185">
        <f t="shared" si="2"/>
        <v>2.2199999999999998E-3</v>
      </c>
      <c r="S113" s="185">
        <v>0</v>
      </c>
      <c r="T113" s="186">
        <f t="shared" si="3"/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187" t="s">
        <v>340</v>
      </c>
      <c r="AT113" s="187" t="s">
        <v>251</v>
      </c>
      <c r="AU113" s="187" t="s">
        <v>82</v>
      </c>
      <c r="AY113" s="20" t="s">
        <v>140</v>
      </c>
      <c r="BE113" s="188">
        <f t="shared" si="4"/>
        <v>0</v>
      </c>
      <c r="BF113" s="188">
        <f t="shared" si="5"/>
        <v>0</v>
      </c>
      <c r="BG113" s="188">
        <f t="shared" si="6"/>
        <v>0</v>
      </c>
      <c r="BH113" s="188">
        <f t="shared" si="7"/>
        <v>0</v>
      </c>
      <c r="BI113" s="188">
        <f t="shared" si="8"/>
        <v>0</v>
      </c>
      <c r="BJ113" s="20" t="s">
        <v>80</v>
      </c>
      <c r="BK113" s="188">
        <f t="shared" si="9"/>
        <v>0</v>
      </c>
      <c r="BL113" s="20" t="s">
        <v>236</v>
      </c>
      <c r="BM113" s="187" t="s">
        <v>813</v>
      </c>
    </row>
    <row r="114" spans="1:65" s="2" customFormat="1" ht="16.5" customHeight="1">
      <c r="A114" s="37"/>
      <c r="B114" s="38"/>
      <c r="C114" s="227" t="s">
        <v>174</v>
      </c>
      <c r="D114" s="227" t="s">
        <v>251</v>
      </c>
      <c r="E114" s="228" t="s">
        <v>814</v>
      </c>
      <c r="F114" s="229" t="s">
        <v>815</v>
      </c>
      <c r="G114" s="230" t="s">
        <v>179</v>
      </c>
      <c r="H114" s="231">
        <v>6</v>
      </c>
      <c r="I114" s="232"/>
      <c r="J114" s="233">
        <f t="shared" si="0"/>
        <v>0</v>
      </c>
      <c r="K114" s="229" t="s">
        <v>146</v>
      </c>
      <c r="L114" s="234"/>
      <c r="M114" s="235" t="s">
        <v>19</v>
      </c>
      <c r="N114" s="236" t="s">
        <v>43</v>
      </c>
      <c r="O114" s="67"/>
      <c r="P114" s="185">
        <f t="shared" si="1"/>
        <v>0</v>
      </c>
      <c r="Q114" s="185">
        <v>8.3000000000000001E-4</v>
      </c>
      <c r="R114" s="185">
        <f t="shared" si="2"/>
        <v>4.9800000000000001E-3</v>
      </c>
      <c r="S114" s="185">
        <v>0</v>
      </c>
      <c r="T114" s="186">
        <f t="shared" si="3"/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87" t="s">
        <v>340</v>
      </c>
      <c r="AT114" s="187" t="s">
        <v>251</v>
      </c>
      <c r="AU114" s="187" t="s">
        <v>82</v>
      </c>
      <c r="AY114" s="20" t="s">
        <v>140</v>
      </c>
      <c r="BE114" s="188">
        <f t="shared" si="4"/>
        <v>0</v>
      </c>
      <c r="BF114" s="188">
        <f t="shared" si="5"/>
        <v>0</v>
      </c>
      <c r="BG114" s="188">
        <f t="shared" si="6"/>
        <v>0</v>
      </c>
      <c r="BH114" s="188">
        <f t="shared" si="7"/>
        <v>0</v>
      </c>
      <c r="BI114" s="188">
        <f t="shared" si="8"/>
        <v>0</v>
      </c>
      <c r="BJ114" s="20" t="s">
        <v>80</v>
      </c>
      <c r="BK114" s="188">
        <f t="shared" si="9"/>
        <v>0</v>
      </c>
      <c r="BL114" s="20" t="s">
        <v>236</v>
      </c>
      <c r="BM114" s="187" t="s">
        <v>816</v>
      </c>
    </row>
    <row r="115" spans="1:65" s="2" customFormat="1" ht="16.5" customHeight="1">
      <c r="A115" s="37"/>
      <c r="B115" s="38"/>
      <c r="C115" s="227" t="s">
        <v>8</v>
      </c>
      <c r="D115" s="227" t="s">
        <v>251</v>
      </c>
      <c r="E115" s="228" t="s">
        <v>817</v>
      </c>
      <c r="F115" s="229" t="s">
        <v>818</v>
      </c>
      <c r="G115" s="230" t="s">
        <v>179</v>
      </c>
      <c r="H115" s="231">
        <v>6</v>
      </c>
      <c r="I115" s="232"/>
      <c r="J115" s="233">
        <f t="shared" si="0"/>
        <v>0</v>
      </c>
      <c r="K115" s="229" t="s">
        <v>146</v>
      </c>
      <c r="L115" s="234"/>
      <c r="M115" s="235" t="s">
        <v>19</v>
      </c>
      <c r="N115" s="236" t="s">
        <v>43</v>
      </c>
      <c r="O115" s="67"/>
      <c r="P115" s="185">
        <f t="shared" si="1"/>
        <v>0</v>
      </c>
      <c r="Q115" s="185">
        <v>1.39E-3</v>
      </c>
      <c r="R115" s="185">
        <f t="shared" si="2"/>
        <v>8.3400000000000002E-3</v>
      </c>
      <c r="S115" s="185">
        <v>0</v>
      </c>
      <c r="T115" s="186">
        <f t="shared" si="3"/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87" t="s">
        <v>340</v>
      </c>
      <c r="AT115" s="187" t="s">
        <v>251</v>
      </c>
      <c r="AU115" s="187" t="s">
        <v>82</v>
      </c>
      <c r="AY115" s="20" t="s">
        <v>140</v>
      </c>
      <c r="BE115" s="188">
        <f t="shared" si="4"/>
        <v>0</v>
      </c>
      <c r="BF115" s="188">
        <f t="shared" si="5"/>
        <v>0</v>
      </c>
      <c r="BG115" s="188">
        <f t="shared" si="6"/>
        <v>0</v>
      </c>
      <c r="BH115" s="188">
        <f t="shared" si="7"/>
        <v>0</v>
      </c>
      <c r="BI115" s="188">
        <f t="shared" si="8"/>
        <v>0</v>
      </c>
      <c r="BJ115" s="20" t="s">
        <v>80</v>
      </c>
      <c r="BK115" s="188">
        <f t="shared" si="9"/>
        <v>0</v>
      </c>
      <c r="BL115" s="20" t="s">
        <v>236</v>
      </c>
      <c r="BM115" s="187" t="s">
        <v>819</v>
      </c>
    </row>
    <row r="116" spans="1:65" s="2" customFormat="1" ht="16.5" customHeight="1">
      <c r="A116" s="37"/>
      <c r="B116" s="38"/>
      <c r="C116" s="227" t="s">
        <v>217</v>
      </c>
      <c r="D116" s="227" t="s">
        <v>251</v>
      </c>
      <c r="E116" s="228" t="s">
        <v>820</v>
      </c>
      <c r="F116" s="229" t="s">
        <v>821</v>
      </c>
      <c r="G116" s="230" t="s">
        <v>179</v>
      </c>
      <c r="H116" s="231">
        <v>20</v>
      </c>
      <c r="I116" s="232"/>
      <c r="J116" s="233">
        <f t="shared" si="0"/>
        <v>0</v>
      </c>
      <c r="K116" s="229" t="s">
        <v>146</v>
      </c>
      <c r="L116" s="234"/>
      <c r="M116" s="235" t="s">
        <v>19</v>
      </c>
      <c r="N116" s="236" t="s">
        <v>43</v>
      </c>
      <c r="O116" s="67"/>
      <c r="P116" s="185">
        <f t="shared" si="1"/>
        <v>0</v>
      </c>
      <c r="Q116" s="185">
        <v>1.5100000000000001E-3</v>
      </c>
      <c r="R116" s="185">
        <f t="shared" si="2"/>
        <v>3.0200000000000001E-2</v>
      </c>
      <c r="S116" s="185">
        <v>0</v>
      </c>
      <c r="T116" s="186">
        <f t="shared" si="3"/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187" t="s">
        <v>340</v>
      </c>
      <c r="AT116" s="187" t="s">
        <v>251</v>
      </c>
      <c r="AU116" s="187" t="s">
        <v>82</v>
      </c>
      <c r="AY116" s="20" t="s">
        <v>140</v>
      </c>
      <c r="BE116" s="188">
        <f t="shared" si="4"/>
        <v>0</v>
      </c>
      <c r="BF116" s="188">
        <f t="shared" si="5"/>
        <v>0</v>
      </c>
      <c r="BG116" s="188">
        <f t="shared" si="6"/>
        <v>0</v>
      </c>
      <c r="BH116" s="188">
        <f t="shared" si="7"/>
        <v>0</v>
      </c>
      <c r="BI116" s="188">
        <f t="shared" si="8"/>
        <v>0</v>
      </c>
      <c r="BJ116" s="20" t="s">
        <v>80</v>
      </c>
      <c r="BK116" s="188">
        <f t="shared" si="9"/>
        <v>0</v>
      </c>
      <c r="BL116" s="20" t="s">
        <v>236</v>
      </c>
      <c r="BM116" s="187" t="s">
        <v>822</v>
      </c>
    </row>
    <row r="117" spans="1:65" s="2" customFormat="1" ht="37.9" customHeight="1">
      <c r="A117" s="37"/>
      <c r="B117" s="38"/>
      <c r="C117" s="176" t="s">
        <v>223</v>
      </c>
      <c r="D117" s="176" t="s">
        <v>142</v>
      </c>
      <c r="E117" s="177" t="s">
        <v>823</v>
      </c>
      <c r="F117" s="178" t="s">
        <v>824</v>
      </c>
      <c r="G117" s="179" t="s">
        <v>179</v>
      </c>
      <c r="H117" s="180">
        <v>22</v>
      </c>
      <c r="I117" s="181"/>
      <c r="J117" s="182">
        <f t="shared" si="0"/>
        <v>0</v>
      </c>
      <c r="K117" s="178" t="s">
        <v>146</v>
      </c>
      <c r="L117" s="42"/>
      <c r="M117" s="183" t="s">
        <v>19</v>
      </c>
      <c r="N117" s="184" t="s">
        <v>43</v>
      </c>
      <c r="O117" s="67"/>
      <c r="P117" s="185">
        <f t="shared" si="1"/>
        <v>0</v>
      </c>
      <c r="Q117" s="185">
        <v>4.0999999999999999E-4</v>
      </c>
      <c r="R117" s="185">
        <f t="shared" si="2"/>
        <v>9.0200000000000002E-3</v>
      </c>
      <c r="S117" s="185">
        <v>0</v>
      </c>
      <c r="T117" s="186">
        <f t="shared" si="3"/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87" t="s">
        <v>236</v>
      </c>
      <c r="AT117" s="187" t="s">
        <v>142</v>
      </c>
      <c r="AU117" s="187" t="s">
        <v>82</v>
      </c>
      <c r="AY117" s="20" t="s">
        <v>140</v>
      </c>
      <c r="BE117" s="188">
        <f t="shared" si="4"/>
        <v>0</v>
      </c>
      <c r="BF117" s="188">
        <f t="shared" si="5"/>
        <v>0</v>
      </c>
      <c r="BG117" s="188">
        <f t="shared" si="6"/>
        <v>0</v>
      </c>
      <c r="BH117" s="188">
        <f t="shared" si="7"/>
        <v>0</v>
      </c>
      <c r="BI117" s="188">
        <f t="shared" si="8"/>
        <v>0</v>
      </c>
      <c r="BJ117" s="20" t="s">
        <v>80</v>
      </c>
      <c r="BK117" s="188">
        <f t="shared" si="9"/>
        <v>0</v>
      </c>
      <c r="BL117" s="20" t="s">
        <v>236</v>
      </c>
      <c r="BM117" s="187" t="s">
        <v>825</v>
      </c>
    </row>
    <row r="118" spans="1:65" s="2" customFormat="1" ht="11.25">
      <c r="A118" s="37"/>
      <c r="B118" s="38"/>
      <c r="C118" s="39"/>
      <c r="D118" s="189" t="s">
        <v>149</v>
      </c>
      <c r="E118" s="39"/>
      <c r="F118" s="190" t="s">
        <v>826</v>
      </c>
      <c r="G118" s="39"/>
      <c r="H118" s="39"/>
      <c r="I118" s="191"/>
      <c r="J118" s="39"/>
      <c r="K118" s="39"/>
      <c r="L118" s="42"/>
      <c r="M118" s="192"/>
      <c r="N118" s="193"/>
      <c r="O118" s="67"/>
      <c r="P118" s="67"/>
      <c r="Q118" s="67"/>
      <c r="R118" s="67"/>
      <c r="S118" s="67"/>
      <c r="T118" s="68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20" t="s">
        <v>149</v>
      </c>
      <c r="AU118" s="20" t="s">
        <v>82</v>
      </c>
    </row>
    <row r="119" spans="1:65" s="2" customFormat="1" ht="16.5" customHeight="1">
      <c r="A119" s="37"/>
      <c r="B119" s="38"/>
      <c r="C119" s="227" t="s">
        <v>229</v>
      </c>
      <c r="D119" s="227" t="s">
        <v>251</v>
      </c>
      <c r="E119" s="228" t="s">
        <v>827</v>
      </c>
      <c r="F119" s="229" t="s">
        <v>828</v>
      </c>
      <c r="G119" s="230" t="s">
        <v>179</v>
      </c>
      <c r="H119" s="231">
        <v>22.44</v>
      </c>
      <c r="I119" s="232"/>
      <c r="J119" s="233">
        <f>ROUND(I119*H119,2)</f>
        <v>0</v>
      </c>
      <c r="K119" s="229" t="s">
        <v>146</v>
      </c>
      <c r="L119" s="234"/>
      <c r="M119" s="235" t="s">
        <v>19</v>
      </c>
      <c r="N119" s="236" t="s">
        <v>43</v>
      </c>
      <c r="O119" s="67"/>
      <c r="P119" s="185">
        <f>O119*H119</f>
        <v>0</v>
      </c>
      <c r="Q119" s="185">
        <v>1.5200000000000001E-3</v>
      </c>
      <c r="R119" s="185">
        <f>Q119*H119</f>
        <v>3.4108800000000002E-2</v>
      </c>
      <c r="S119" s="185">
        <v>0</v>
      </c>
      <c r="T119" s="186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87" t="s">
        <v>340</v>
      </c>
      <c r="AT119" s="187" t="s">
        <v>251</v>
      </c>
      <c r="AU119" s="187" t="s">
        <v>82</v>
      </c>
      <c r="AY119" s="20" t="s">
        <v>140</v>
      </c>
      <c r="BE119" s="188">
        <f>IF(N119="základní",J119,0)</f>
        <v>0</v>
      </c>
      <c r="BF119" s="188">
        <f>IF(N119="snížená",J119,0)</f>
        <v>0</v>
      </c>
      <c r="BG119" s="188">
        <f>IF(N119="zákl. přenesená",J119,0)</f>
        <v>0</v>
      </c>
      <c r="BH119" s="188">
        <f>IF(N119="sníž. přenesená",J119,0)</f>
        <v>0</v>
      </c>
      <c r="BI119" s="188">
        <f>IF(N119="nulová",J119,0)</f>
        <v>0</v>
      </c>
      <c r="BJ119" s="20" t="s">
        <v>80</v>
      </c>
      <c r="BK119" s="188">
        <f>ROUND(I119*H119,2)</f>
        <v>0</v>
      </c>
      <c r="BL119" s="20" t="s">
        <v>236</v>
      </c>
      <c r="BM119" s="187" t="s">
        <v>829</v>
      </c>
    </row>
    <row r="120" spans="1:65" s="13" customFormat="1" ht="11.25">
      <c r="B120" s="194"/>
      <c r="C120" s="195"/>
      <c r="D120" s="196" t="s">
        <v>151</v>
      </c>
      <c r="E120" s="195"/>
      <c r="F120" s="198" t="s">
        <v>830</v>
      </c>
      <c r="G120" s="195"/>
      <c r="H120" s="199">
        <v>22.44</v>
      </c>
      <c r="I120" s="200"/>
      <c r="J120" s="195"/>
      <c r="K120" s="195"/>
      <c r="L120" s="201"/>
      <c r="M120" s="202"/>
      <c r="N120" s="203"/>
      <c r="O120" s="203"/>
      <c r="P120" s="203"/>
      <c r="Q120" s="203"/>
      <c r="R120" s="203"/>
      <c r="S120" s="203"/>
      <c r="T120" s="204"/>
      <c r="AT120" s="205" t="s">
        <v>151</v>
      </c>
      <c r="AU120" s="205" t="s">
        <v>82</v>
      </c>
      <c r="AV120" s="13" t="s">
        <v>82</v>
      </c>
      <c r="AW120" s="13" t="s">
        <v>4</v>
      </c>
      <c r="AX120" s="13" t="s">
        <v>80</v>
      </c>
      <c r="AY120" s="205" t="s">
        <v>140</v>
      </c>
    </row>
    <row r="121" spans="1:65" s="2" customFormat="1" ht="24.2" customHeight="1">
      <c r="A121" s="37"/>
      <c r="B121" s="38"/>
      <c r="C121" s="176" t="s">
        <v>236</v>
      </c>
      <c r="D121" s="176" t="s">
        <v>142</v>
      </c>
      <c r="E121" s="177" t="s">
        <v>831</v>
      </c>
      <c r="F121" s="178" t="s">
        <v>832</v>
      </c>
      <c r="G121" s="179" t="s">
        <v>170</v>
      </c>
      <c r="H121" s="180">
        <v>0.13700000000000001</v>
      </c>
      <c r="I121" s="181"/>
      <c r="J121" s="182">
        <f>ROUND(I121*H121,2)</f>
        <v>0</v>
      </c>
      <c r="K121" s="178" t="s">
        <v>146</v>
      </c>
      <c r="L121" s="42"/>
      <c r="M121" s="183" t="s">
        <v>19</v>
      </c>
      <c r="N121" s="184" t="s">
        <v>43</v>
      </c>
      <c r="O121" s="67"/>
      <c r="P121" s="185">
        <f>O121*H121</f>
        <v>0</v>
      </c>
      <c r="Q121" s="185">
        <v>0</v>
      </c>
      <c r="R121" s="185">
        <f>Q121*H121</f>
        <v>0</v>
      </c>
      <c r="S121" s="185">
        <v>0</v>
      </c>
      <c r="T121" s="186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87" t="s">
        <v>236</v>
      </c>
      <c r="AT121" s="187" t="s">
        <v>142</v>
      </c>
      <c r="AU121" s="187" t="s">
        <v>82</v>
      </c>
      <c r="AY121" s="20" t="s">
        <v>140</v>
      </c>
      <c r="BE121" s="188">
        <f>IF(N121="základní",J121,0)</f>
        <v>0</v>
      </c>
      <c r="BF121" s="188">
        <f>IF(N121="snížená",J121,0)</f>
        <v>0</v>
      </c>
      <c r="BG121" s="188">
        <f>IF(N121="zákl. přenesená",J121,0)</f>
        <v>0</v>
      </c>
      <c r="BH121" s="188">
        <f>IF(N121="sníž. přenesená",J121,0)</f>
        <v>0</v>
      </c>
      <c r="BI121" s="188">
        <f>IF(N121="nulová",J121,0)</f>
        <v>0</v>
      </c>
      <c r="BJ121" s="20" t="s">
        <v>80</v>
      </c>
      <c r="BK121" s="188">
        <f>ROUND(I121*H121,2)</f>
        <v>0</v>
      </c>
      <c r="BL121" s="20" t="s">
        <v>236</v>
      </c>
      <c r="BM121" s="187" t="s">
        <v>833</v>
      </c>
    </row>
    <row r="122" spans="1:65" s="2" customFormat="1" ht="11.25">
      <c r="A122" s="37"/>
      <c r="B122" s="38"/>
      <c r="C122" s="39"/>
      <c r="D122" s="189" t="s">
        <v>149</v>
      </c>
      <c r="E122" s="39"/>
      <c r="F122" s="190" t="s">
        <v>834</v>
      </c>
      <c r="G122" s="39"/>
      <c r="H122" s="39"/>
      <c r="I122" s="191"/>
      <c r="J122" s="39"/>
      <c r="K122" s="39"/>
      <c r="L122" s="42"/>
      <c r="M122" s="192"/>
      <c r="N122" s="193"/>
      <c r="O122" s="67"/>
      <c r="P122" s="67"/>
      <c r="Q122" s="67"/>
      <c r="R122" s="67"/>
      <c r="S122" s="67"/>
      <c r="T122" s="68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20" t="s">
        <v>149</v>
      </c>
      <c r="AU122" s="20" t="s">
        <v>82</v>
      </c>
    </row>
    <row r="123" spans="1:65" s="12" customFormat="1" ht="22.9" customHeight="1">
      <c r="B123" s="160"/>
      <c r="C123" s="161"/>
      <c r="D123" s="162" t="s">
        <v>71</v>
      </c>
      <c r="E123" s="174" t="s">
        <v>835</v>
      </c>
      <c r="F123" s="174" t="s">
        <v>836</v>
      </c>
      <c r="G123" s="161"/>
      <c r="H123" s="161"/>
      <c r="I123" s="164"/>
      <c r="J123" s="175">
        <f>BK123</f>
        <v>0</v>
      </c>
      <c r="K123" s="161"/>
      <c r="L123" s="166"/>
      <c r="M123" s="167"/>
      <c r="N123" s="168"/>
      <c r="O123" s="168"/>
      <c r="P123" s="169">
        <f>SUM(P124:P148)</f>
        <v>0</v>
      </c>
      <c r="Q123" s="168"/>
      <c r="R123" s="169">
        <f>SUM(R124:R148)</f>
        <v>3.7350000000000001E-2</v>
      </c>
      <c r="S123" s="168"/>
      <c r="T123" s="170">
        <f>SUM(T124:T148)</f>
        <v>2.3289999999999998E-2</v>
      </c>
      <c r="AR123" s="171" t="s">
        <v>82</v>
      </c>
      <c r="AT123" s="172" t="s">
        <v>71</v>
      </c>
      <c r="AU123" s="172" t="s">
        <v>80</v>
      </c>
      <c r="AY123" s="171" t="s">
        <v>140</v>
      </c>
      <c r="BK123" s="173">
        <f>SUM(BK124:BK148)</f>
        <v>0</v>
      </c>
    </row>
    <row r="124" spans="1:65" s="2" customFormat="1" ht="16.5" customHeight="1">
      <c r="A124" s="37"/>
      <c r="B124" s="38"/>
      <c r="C124" s="176" t="s">
        <v>244</v>
      </c>
      <c r="D124" s="176" t="s">
        <v>142</v>
      </c>
      <c r="E124" s="177" t="s">
        <v>837</v>
      </c>
      <c r="F124" s="178" t="s">
        <v>838</v>
      </c>
      <c r="G124" s="179" t="s">
        <v>296</v>
      </c>
      <c r="H124" s="180">
        <v>1</v>
      </c>
      <c r="I124" s="181"/>
      <c r="J124" s="182">
        <f>ROUND(I124*H124,2)</f>
        <v>0</v>
      </c>
      <c r="K124" s="178" t="s">
        <v>146</v>
      </c>
      <c r="L124" s="42"/>
      <c r="M124" s="183" t="s">
        <v>19</v>
      </c>
      <c r="N124" s="184" t="s">
        <v>43</v>
      </c>
      <c r="O124" s="67"/>
      <c r="P124" s="185">
        <f>O124*H124</f>
        <v>0</v>
      </c>
      <c r="Q124" s="185">
        <v>1.2019999999999999E-2</v>
      </c>
      <c r="R124" s="185">
        <f>Q124*H124</f>
        <v>1.2019999999999999E-2</v>
      </c>
      <c r="S124" s="185">
        <v>1.2019999999999999E-2</v>
      </c>
      <c r="T124" s="186">
        <f>S124*H124</f>
        <v>1.2019999999999999E-2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87" t="s">
        <v>236</v>
      </c>
      <c r="AT124" s="187" t="s">
        <v>142</v>
      </c>
      <c r="AU124" s="187" t="s">
        <v>82</v>
      </c>
      <c r="AY124" s="20" t="s">
        <v>140</v>
      </c>
      <c r="BE124" s="188">
        <f>IF(N124="základní",J124,0)</f>
        <v>0</v>
      </c>
      <c r="BF124" s="188">
        <f>IF(N124="snížená",J124,0)</f>
        <v>0</v>
      </c>
      <c r="BG124" s="188">
        <f>IF(N124="zákl. přenesená",J124,0)</f>
        <v>0</v>
      </c>
      <c r="BH124" s="188">
        <f>IF(N124="sníž. přenesená",J124,0)</f>
        <v>0</v>
      </c>
      <c r="BI124" s="188">
        <f>IF(N124="nulová",J124,0)</f>
        <v>0</v>
      </c>
      <c r="BJ124" s="20" t="s">
        <v>80</v>
      </c>
      <c r="BK124" s="188">
        <f>ROUND(I124*H124,2)</f>
        <v>0</v>
      </c>
      <c r="BL124" s="20" t="s">
        <v>236</v>
      </c>
      <c r="BM124" s="187" t="s">
        <v>839</v>
      </c>
    </row>
    <row r="125" spans="1:65" s="2" customFormat="1" ht="11.25">
      <c r="A125" s="37"/>
      <c r="B125" s="38"/>
      <c r="C125" s="39"/>
      <c r="D125" s="189" t="s">
        <v>149</v>
      </c>
      <c r="E125" s="39"/>
      <c r="F125" s="190" t="s">
        <v>840</v>
      </c>
      <c r="G125" s="39"/>
      <c r="H125" s="39"/>
      <c r="I125" s="191"/>
      <c r="J125" s="39"/>
      <c r="K125" s="39"/>
      <c r="L125" s="42"/>
      <c r="M125" s="192"/>
      <c r="N125" s="193"/>
      <c r="O125" s="67"/>
      <c r="P125" s="67"/>
      <c r="Q125" s="67"/>
      <c r="R125" s="67"/>
      <c r="S125" s="67"/>
      <c r="T125" s="68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20" t="s">
        <v>149</v>
      </c>
      <c r="AU125" s="20" t="s">
        <v>82</v>
      </c>
    </row>
    <row r="126" spans="1:65" s="2" customFormat="1" ht="16.5" customHeight="1">
      <c r="A126" s="37"/>
      <c r="B126" s="38"/>
      <c r="C126" s="176" t="s">
        <v>250</v>
      </c>
      <c r="D126" s="176" t="s">
        <v>142</v>
      </c>
      <c r="E126" s="177" t="s">
        <v>841</v>
      </c>
      <c r="F126" s="178" t="s">
        <v>842</v>
      </c>
      <c r="G126" s="179" t="s">
        <v>296</v>
      </c>
      <c r="H126" s="180">
        <v>1</v>
      </c>
      <c r="I126" s="181"/>
      <c r="J126" s="182">
        <f>ROUND(I126*H126,2)</f>
        <v>0</v>
      </c>
      <c r="K126" s="178" t="s">
        <v>146</v>
      </c>
      <c r="L126" s="42"/>
      <c r="M126" s="183" t="s">
        <v>19</v>
      </c>
      <c r="N126" s="184" t="s">
        <v>43</v>
      </c>
      <c r="O126" s="67"/>
      <c r="P126" s="185">
        <f>O126*H126</f>
        <v>0</v>
      </c>
      <c r="Q126" s="185">
        <v>1.1270000000000001E-2</v>
      </c>
      <c r="R126" s="185">
        <f>Q126*H126</f>
        <v>1.1270000000000001E-2</v>
      </c>
      <c r="S126" s="185">
        <v>1.1270000000000001E-2</v>
      </c>
      <c r="T126" s="186">
        <f>S126*H126</f>
        <v>1.1270000000000001E-2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87" t="s">
        <v>236</v>
      </c>
      <c r="AT126" s="187" t="s">
        <v>142</v>
      </c>
      <c r="AU126" s="187" t="s">
        <v>82</v>
      </c>
      <c r="AY126" s="20" t="s">
        <v>140</v>
      </c>
      <c r="BE126" s="188">
        <f>IF(N126="základní",J126,0)</f>
        <v>0</v>
      </c>
      <c r="BF126" s="188">
        <f>IF(N126="snížená",J126,0)</f>
        <v>0</v>
      </c>
      <c r="BG126" s="188">
        <f>IF(N126="zákl. přenesená",J126,0)</f>
        <v>0</v>
      </c>
      <c r="BH126" s="188">
        <f>IF(N126="sníž. přenesená",J126,0)</f>
        <v>0</v>
      </c>
      <c r="BI126" s="188">
        <f>IF(N126="nulová",J126,0)</f>
        <v>0</v>
      </c>
      <c r="BJ126" s="20" t="s">
        <v>80</v>
      </c>
      <c r="BK126" s="188">
        <f>ROUND(I126*H126,2)</f>
        <v>0</v>
      </c>
      <c r="BL126" s="20" t="s">
        <v>236</v>
      </c>
      <c r="BM126" s="187" t="s">
        <v>843</v>
      </c>
    </row>
    <row r="127" spans="1:65" s="2" customFormat="1" ht="11.25">
      <c r="A127" s="37"/>
      <c r="B127" s="38"/>
      <c r="C127" s="39"/>
      <c r="D127" s="189" t="s">
        <v>149</v>
      </c>
      <c r="E127" s="39"/>
      <c r="F127" s="190" t="s">
        <v>844</v>
      </c>
      <c r="G127" s="39"/>
      <c r="H127" s="39"/>
      <c r="I127" s="191"/>
      <c r="J127" s="39"/>
      <c r="K127" s="39"/>
      <c r="L127" s="42"/>
      <c r="M127" s="192"/>
      <c r="N127" s="193"/>
      <c r="O127" s="67"/>
      <c r="P127" s="67"/>
      <c r="Q127" s="67"/>
      <c r="R127" s="67"/>
      <c r="S127" s="67"/>
      <c r="T127" s="68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20" t="s">
        <v>149</v>
      </c>
      <c r="AU127" s="20" t="s">
        <v>82</v>
      </c>
    </row>
    <row r="128" spans="1:65" s="2" customFormat="1" ht="16.5" customHeight="1">
      <c r="A128" s="37"/>
      <c r="B128" s="38"/>
      <c r="C128" s="176" t="s">
        <v>256</v>
      </c>
      <c r="D128" s="176" t="s">
        <v>142</v>
      </c>
      <c r="E128" s="177" t="s">
        <v>845</v>
      </c>
      <c r="F128" s="178" t="s">
        <v>846</v>
      </c>
      <c r="G128" s="179" t="s">
        <v>296</v>
      </c>
      <c r="H128" s="180">
        <v>1</v>
      </c>
      <c r="I128" s="181"/>
      <c r="J128" s="182">
        <f>ROUND(I128*H128,2)</f>
        <v>0</v>
      </c>
      <c r="K128" s="178" t="s">
        <v>146</v>
      </c>
      <c r="L128" s="42"/>
      <c r="M128" s="183" t="s">
        <v>19</v>
      </c>
      <c r="N128" s="184" t="s">
        <v>43</v>
      </c>
      <c r="O128" s="67"/>
      <c r="P128" s="185">
        <f>O128*H128</f>
        <v>0</v>
      </c>
      <c r="Q128" s="185">
        <v>0</v>
      </c>
      <c r="R128" s="185">
        <f>Q128*H128</f>
        <v>0</v>
      </c>
      <c r="S128" s="185">
        <v>0</v>
      </c>
      <c r="T128" s="186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7" t="s">
        <v>236</v>
      </c>
      <c r="AT128" s="187" t="s">
        <v>142</v>
      </c>
      <c r="AU128" s="187" t="s">
        <v>82</v>
      </c>
      <c r="AY128" s="20" t="s">
        <v>140</v>
      </c>
      <c r="BE128" s="188">
        <f>IF(N128="základní",J128,0)</f>
        <v>0</v>
      </c>
      <c r="BF128" s="188">
        <f>IF(N128="snížená",J128,0)</f>
        <v>0</v>
      </c>
      <c r="BG128" s="188">
        <f>IF(N128="zákl. přenesená",J128,0)</f>
        <v>0</v>
      </c>
      <c r="BH128" s="188">
        <f>IF(N128="sníž. přenesená",J128,0)</f>
        <v>0</v>
      </c>
      <c r="BI128" s="188">
        <f>IF(N128="nulová",J128,0)</f>
        <v>0</v>
      </c>
      <c r="BJ128" s="20" t="s">
        <v>80</v>
      </c>
      <c r="BK128" s="188">
        <f>ROUND(I128*H128,2)</f>
        <v>0</v>
      </c>
      <c r="BL128" s="20" t="s">
        <v>236</v>
      </c>
      <c r="BM128" s="187" t="s">
        <v>847</v>
      </c>
    </row>
    <row r="129" spans="1:65" s="2" customFormat="1" ht="11.25">
      <c r="A129" s="37"/>
      <c r="B129" s="38"/>
      <c r="C129" s="39"/>
      <c r="D129" s="189" t="s">
        <v>149</v>
      </c>
      <c r="E129" s="39"/>
      <c r="F129" s="190" t="s">
        <v>848</v>
      </c>
      <c r="G129" s="39"/>
      <c r="H129" s="39"/>
      <c r="I129" s="191"/>
      <c r="J129" s="39"/>
      <c r="K129" s="39"/>
      <c r="L129" s="42"/>
      <c r="M129" s="192"/>
      <c r="N129" s="193"/>
      <c r="O129" s="67"/>
      <c r="P129" s="67"/>
      <c r="Q129" s="67"/>
      <c r="R129" s="67"/>
      <c r="S129" s="67"/>
      <c r="T129" s="68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20" t="s">
        <v>149</v>
      </c>
      <c r="AU129" s="20" t="s">
        <v>82</v>
      </c>
    </row>
    <row r="130" spans="1:65" s="2" customFormat="1" ht="16.5" customHeight="1">
      <c r="A130" s="37"/>
      <c r="B130" s="38"/>
      <c r="C130" s="176" t="s">
        <v>261</v>
      </c>
      <c r="D130" s="176" t="s">
        <v>142</v>
      </c>
      <c r="E130" s="177" t="s">
        <v>849</v>
      </c>
      <c r="F130" s="178" t="s">
        <v>850</v>
      </c>
      <c r="G130" s="179" t="s">
        <v>179</v>
      </c>
      <c r="H130" s="180">
        <v>2</v>
      </c>
      <c r="I130" s="181"/>
      <c r="J130" s="182">
        <f>ROUND(I130*H130,2)</f>
        <v>0</v>
      </c>
      <c r="K130" s="178" t="s">
        <v>146</v>
      </c>
      <c r="L130" s="42"/>
      <c r="M130" s="183" t="s">
        <v>19</v>
      </c>
      <c r="N130" s="184" t="s">
        <v>43</v>
      </c>
      <c r="O130" s="67"/>
      <c r="P130" s="185">
        <f>O130*H130</f>
        <v>0</v>
      </c>
      <c r="Q130" s="185">
        <v>1.42E-3</v>
      </c>
      <c r="R130" s="185">
        <f>Q130*H130</f>
        <v>2.8400000000000001E-3</v>
      </c>
      <c r="S130" s="185">
        <v>0</v>
      </c>
      <c r="T130" s="186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7" t="s">
        <v>236</v>
      </c>
      <c r="AT130" s="187" t="s">
        <v>142</v>
      </c>
      <c r="AU130" s="187" t="s">
        <v>82</v>
      </c>
      <c r="AY130" s="20" t="s">
        <v>140</v>
      </c>
      <c r="BE130" s="188">
        <f>IF(N130="základní",J130,0)</f>
        <v>0</v>
      </c>
      <c r="BF130" s="188">
        <f>IF(N130="snížená",J130,0)</f>
        <v>0</v>
      </c>
      <c r="BG130" s="188">
        <f>IF(N130="zákl. přenesená",J130,0)</f>
        <v>0</v>
      </c>
      <c r="BH130" s="188">
        <f>IF(N130="sníž. přenesená",J130,0)</f>
        <v>0</v>
      </c>
      <c r="BI130" s="188">
        <f>IF(N130="nulová",J130,0)</f>
        <v>0</v>
      </c>
      <c r="BJ130" s="20" t="s">
        <v>80</v>
      </c>
      <c r="BK130" s="188">
        <f>ROUND(I130*H130,2)</f>
        <v>0</v>
      </c>
      <c r="BL130" s="20" t="s">
        <v>236</v>
      </c>
      <c r="BM130" s="187" t="s">
        <v>851</v>
      </c>
    </row>
    <row r="131" spans="1:65" s="2" customFormat="1" ht="11.25">
      <c r="A131" s="37"/>
      <c r="B131" s="38"/>
      <c r="C131" s="39"/>
      <c r="D131" s="189" t="s">
        <v>149</v>
      </c>
      <c r="E131" s="39"/>
      <c r="F131" s="190" t="s">
        <v>852</v>
      </c>
      <c r="G131" s="39"/>
      <c r="H131" s="39"/>
      <c r="I131" s="191"/>
      <c r="J131" s="39"/>
      <c r="K131" s="39"/>
      <c r="L131" s="42"/>
      <c r="M131" s="192"/>
      <c r="N131" s="193"/>
      <c r="O131" s="67"/>
      <c r="P131" s="67"/>
      <c r="Q131" s="67"/>
      <c r="R131" s="67"/>
      <c r="S131" s="67"/>
      <c r="T131" s="68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20" t="s">
        <v>149</v>
      </c>
      <c r="AU131" s="20" t="s">
        <v>82</v>
      </c>
    </row>
    <row r="132" spans="1:65" s="2" customFormat="1" ht="16.5" customHeight="1">
      <c r="A132" s="37"/>
      <c r="B132" s="38"/>
      <c r="C132" s="176" t="s">
        <v>7</v>
      </c>
      <c r="D132" s="176" t="s">
        <v>142</v>
      </c>
      <c r="E132" s="177" t="s">
        <v>853</v>
      </c>
      <c r="F132" s="178" t="s">
        <v>854</v>
      </c>
      <c r="G132" s="179" t="s">
        <v>179</v>
      </c>
      <c r="H132" s="180">
        <v>2</v>
      </c>
      <c r="I132" s="181"/>
      <c r="J132" s="182">
        <f>ROUND(I132*H132,2)</f>
        <v>0</v>
      </c>
      <c r="K132" s="178" t="s">
        <v>146</v>
      </c>
      <c r="L132" s="42"/>
      <c r="M132" s="183" t="s">
        <v>19</v>
      </c>
      <c r="N132" s="184" t="s">
        <v>43</v>
      </c>
      <c r="O132" s="67"/>
      <c r="P132" s="185">
        <f>O132*H132</f>
        <v>0</v>
      </c>
      <c r="Q132" s="185">
        <v>4.2999999999999999E-4</v>
      </c>
      <c r="R132" s="185">
        <f>Q132*H132</f>
        <v>8.5999999999999998E-4</v>
      </c>
      <c r="S132" s="185">
        <v>0</v>
      </c>
      <c r="T132" s="186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7" t="s">
        <v>236</v>
      </c>
      <c r="AT132" s="187" t="s">
        <v>142</v>
      </c>
      <c r="AU132" s="187" t="s">
        <v>82</v>
      </c>
      <c r="AY132" s="20" t="s">
        <v>140</v>
      </c>
      <c r="BE132" s="188">
        <f>IF(N132="základní",J132,0)</f>
        <v>0</v>
      </c>
      <c r="BF132" s="188">
        <f>IF(N132="snížená",J132,0)</f>
        <v>0</v>
      </c>
      <c r="BG132" s="188">
        <f>IF(N132="zákl. přenesená",J132,0)</f>
        <v>0</v>
      </c>
      <c r="BH132" s="188">
        <f>IF(N132="sníž. přenesená",J132,0)</f>
        <v>0</v>
      </c>
      <c r="BI132" s="188">
        <f>IF(N132="nulová",J132,0)</f>
        <v>0</v>
      </c>
      <c r="BJ132" s="20" t="s">
        <v>80</v>
      </c>
      <c r="BK132" s="188">
        <f>ROUND(I132*H132,2)</f>
        <v>0</v>
      </c>
      <c r="BL132" s="20" t="s">
        <v>236</v>
      </c>
      <c r="BM132" s="187" t="s">
        <v>855</v>
      </c>
    </row>
    <row r="133" spans="1:65" s="2" customFormat="1" ht="11.25">
      <c r="A133" s="37"/>
      <c r="B133" s="38"/>
      <c r="C133" s="39"/>
      <c r="D133" s="189" t="s">
        <v>149</v>
      </c>
      <c r="E133" s="39"/>
      <c r="F133" s="190" t="s">
        <v>856</v>
      </c>
      <c r="G133" s="39"/>
      <c r="H133" s="39"/>
      <c r="I133" s="191"/>
      <c r="J133" s="39"/>
      <c r="K133" s="39"/>
      <c r="L133" s="42"/>
      <c r="M133" s="192"/>
      <c r="N133" s="193"/>
      <c r="O133" s="67"/>
      <c r="P133" s="67"/>
      <c r="Q133" s="67"/>
      <c r="R133" s="67"/>
      <c r="S133" s="67"/>
      <c r="T133" s="68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20" t="s">
        <v>149</v>
      </c>
      <c r="AU133" s="20" t="s">
        <v>82</v>
      </c>
    </row>
    <row r="134" spans="1:65" s="2" customFormat="1" ht="16.5" customHeight="1">
      <c r="A134" s="37"/>
      <c r="B134" s="38"/>
      <c r="C134" s="176" t="s">
        <v>272</v>
      </c>
      <c r="D134" s="176" t="s">
        <v>142</v>
      </c>
      <c r="E134" s="177" t="s">
        <v>857</v>
      </c>
      <c r="F134" s="178" t="s">
        <v>858</v>
      </c>
      <c r="G134" s="179" t="s">
        <v>179</v>
      </c>
      <c r="H134" s="180">
        <v>12</v>
      </c>
      <c r="I134" s="181"/>
      <c r="J134" s="182">
        <f>ROUND(I134*H134,2)</f>
        <v>0</v>
      </c>
      <c r="K134" s="178" t="s">
        <v>146</v>
      </c>
      <c r="L134" s="42"/>
      <c r="M134" s="183" t="s">
        <v>19</v>
      </c>
      <c r="N134" s="184" t="s">
        <v>43</v>
      </c>
      <c r="O134" s="67"/>
      <c r="P134" s="185">
        <f>O134*H134</f>
        <v>0</v>
      </c>
      <c r="Q134" s="185">
        <v>5.0000000000000001E-4</v>
      </c>
      <c r="R134" s="185">
        <f>Q134*H134</f>
        <v>6.0000000000000001E-3</v>
      </c>
      <c r="S134" s="185">
        <v>0</v>
      </c>
      <c r="T134" s="186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7" t="s">
        <v>236</v>
      </c>
      <c r="AT134" s="187" t="s">
        <v>142</v>
      </c>
      <c r="AU134" s="187" t="s">
        <v>82</v>
      </c>
      <c r="AY134" s="20" t="s">
        <v>140</v>
      </c>
      <c r="BE134" s="188">
        <f>IF(N134="základní",J134,0)</f>
        <v>0</v>
      </c>
      <c r="BF134" s="188">
        <f>IF(N134="snížená",J134,0)</f>
        <v>0</v>
      </c>
      <c r="BG134" s="188">
        <f>IF(N134="zákl. přenesená",J134,0)</f>
        <v>0</v>
      </c>
      <c r="BH134" s="188">
        <f>IF(N134="sníž. přenesená",J134,0)</f>
        <v>0</v>
      </c>
      <c r="BI134" s="188">
        <f>IF(N134="nulová",J134,0)</f>
        <v>0</v>
      </c>
      <c r="BJ134" s="20" t="s">
        <v>80</v>
      </c>
      <c r="BK134" s="188">
        <f>ROUND(I134*H134,2)</f>
        <v>0</v>
      </c>
      <c r="BL134" s="20" t="s">
        <v>236</v>
      </c>
      <c r="BM134" s="187" t="s">
        <v>859</v>
      </c>
    </row>
    <row r="135" spans="1:65" s="2" customFormat="1" ht="11.25">
      <c r="A135" s="37"/>
      <c r="B135" s="38"/>
      <c r="C135" s="39"/>
      <c r="D135" s="189" t="s">
        <v>149</v>
      </c>
      <c r="E135" s="39"/>
      <c r="F135" s="190" t="s">
        <v>860</v>
      </c>
      <c r="G135" s="39"/>
      <c r="H135" s="39"/>
      <c r="I135" s="191"/>
      <c r="J135" s="39"/>
      <c r="K135" s="39"/>
      <c r="L135" s="42"/>
      <c r="M135" s="192"/>
      <c r="N135" s="193"/>
      <c r="O135" s="67"/>
      <c r="P135" s="67"/>
      <c r="Q135" s="67"/>
      <c r="R135" s="67"/>
      <c r="S135" s="67"/>
      <c r="T135" s="68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20" t="s">
        <v>149</v>
      </c>
      <c r="AU135" s="20" t="s">
        <v>82</v>
      </c>
    </row>
    <row r="136" spans="1:65" s="2" customFormat="1" ht="16.5" customHeight="1">
      <c r="A136" s="37"/>
      <c r="B136" s="38"/>
      <c r="C136" s="176" t="s">
        <v>280</v>
      </c>
      <c r="D136" s="176" t="s">
        <v>142</v>
      </c>
      <c r="E136" s="177" t="s">
        <v>861</v>
      </c>
      <c r="F136" s="178" t="s">
        <v>862</v>
      </c>
      <c r="G136" s="179" t="s">
        <v>296</v>
      </c>
      <c r="H136" s="180">
        <v>3</v>
      </c>
      <c r="I136" s="181"/>
      <c r="J136" s="182">
        <f>ROUND(I136*H136,2)</f>
        <v>0</v>
      </c>
      <c r="K136" s="178" t="s">
        <v>146</v>
      </c>
      <c r="L136" s="42"/>
      <c r="M136" s="183" t="s">
        <v>19</v>
      </c>
      <c r="N136" s="184" t="s">
        <v>43</v>
      </c>
      <c r="O136" s="67"/>
      <c r="P136" s="185">
        <f>O136*H136</f>
        <v>0</v>
      </c>
      <c r="Q136" s="185">
        <v>0</v>
      </c>
      <c r="R136" s="185">
        <f>Q136*H136</f>
        <v>0</v>
      </c>
      <c r="S136" s="185">
        <v>0</v>
      </c>
      <c r="T136" s="186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7" t="s">
        <v>236</v>
      </c>
      <c r="AT136" s="187" t="s">
        <v>142</v>
      </c>
      <c r="AU136" s="187" t="s">
        <v>82</v>
      </c>
      <c r="AY136" s="20" t="s">
        <v>140</v>
      </c>
      <c r="BE136" s="188">
        <f>IF(N136="základní",J136,0)</f>
        <v>0</v>
      </c>
      <c r="BF136" s="188">
        <f>IF(N136="snížená",J136,0)</f>
        <v>0</v>
      </c>
      <c r="BG136" s="188">
        <f>IF(N136="zákl. přenesená",J136,0)</f>
        <v>0</v>
      </c>
      <c r="BH136" s="188">
        <f>IF(N136="sníž. přenesená",J136,0)</f>
        <v>0</v>
      </c>
      <c r="BI136" s="188">
        <f>IF(N136="nulová",J136,0)</f>
        <v>0</v>
      </c>
      <c r="BJ136" s="20" t="s">
        <v>80</v>
      </c>
      <c r="BK136" s="188">
        <f>ROUND(I136*H136,2)</f>
        <v>0</v>
      </c>
      <c r="BL136" s="20" t="s">
        <v>236</v>
      </c>
      <c r="BM136" s="187" t="s">
        <v>863</v>
      </c>
    </row>
    <row r="137" spans="1:65" s="2" customFormat="1" ht="11.25">
      <c r="A137" s="37"/>
      <c r="B137" s="38"/>
      <c r="C137" s="39"/>
      <c r="D137" s="189" t="s">
        <v>149</v>
      </c>
      <c r="E137" s="39"/>
      <c r="F137" s="190" t="s">
        <v>864</v>
      </c>
      <c r="G137" s="39"/>
      <c r="H137" s="39"/>
      <c r="I137" s="191"/>
      <c r="J137" s="39"/>
      <c r="K137" s="39"/>
      <c r="L137" s="42"/>
      <c r="M137" s="192"/>
      <c r="N137" s="193"/>
      <c r="O137" s="67"/>
      <c r="P137" s="67"/>
      <c r="Q137" s="67"/>
      <c r="R137" s="67"/>
      <c r="S137" s="67"/>
      <c r="T137" s="68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20" t="s">
        <v>149</v>
      </c>
      <c r="AU137" s="20" t="s">
        <v>82</v>
      </c>
    </row>
    <row r="138" spans="1:65" s="2" customFormat="1" ht="24.2" customHeight="1">
      <c r="A138" s="37"/>
      <c r="B138" s="38"/>
      <c r="C138" s="176" t="s">
        <v>286</v>
      </c>
      <c r="D138" s="176" t="s">
        <v>142</v>
      </c>
      <c r="E138" s="177" t="s">
        <v>865</v>
      </c>
      <c r="F138" s="178" t="s">
        <v>866</v>
      </c>
      <c r="G138" s="179" t="s">
        <v>296</v>
      </c>
      <c r="H138" s="180">
        <v>1</v>
      </c>
      <c r="I138" s="181"/>
      <c r="J138" s="182">
        <f>ROUND(I138*H138,2)</f>
        <v>0</v>
      </c>
      <c r="K138" s="178" t="s">
        <v>146</v>
      </c>
      <c r="L138" s="42"/>
      <c r="M138" s="183" t="s">
        <v>19</v>
      </c>
      <c r="N138" s="184" t="s">
        <v>43</v>
      </c>
      <c r="O138" s="67"/>
      <c r="P138" s="185">
        <f>O138*H138</f>
        <v>0</v>
      </c>
      <c r="Q138" s="185">
        <v>3.9100000000000003E-3</v>
      </c>
      <c r="R138" s="185">
        <f>Q138*H138</f>
        <v>3.9100000000000003E-3</v>
      </c>
      <c r="S138" s="185">
        <v>0</v>
      </c>
      <c r="T138" s="186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7" t="s">
        <v>236</v>
      </c>
      <c r="AT138" s="187" t="s">
        <v>142</v>
      </c>
      <c r="AU138" s="187" t="s">
        <v>82</v>
      </c>
      <c r="AY138" s="20" t="s">
        <v>140</v>
      </c>
      <c r="BE138" s="188">
        <f>IF(N138="základní",J138,0)</f>
        <v>0</v>
      </c>
      <c r="BF138" s="188">
        <f>IF(N138="snížená",J138,0)</f>
        <v>0</v>
      </c>
      <c r="BG138" s="188">
        <f>IF(N138="zákl. přenesená",J138,0)</f>
        <v>0</v>
      </c>
      <c r="BH138" s="188">
        <f>IF(N138="sníž. přenesená",J138,0)</f>
        <v>0</v>
      </c>
      <c r="BI138" s="188">
        <f>IF(N138="nulová",J138,0)</f>
        <v>0</v>
      </c>
      <c r="BJ138" s="20" t="s">
        <v>80</v>
      </c>
      <c r="BK138" s="188">
        <f>ROUND(I138*H138,2)</f>
        <v>0</v>
      </c>
      <c r="BL138" s="20" t="s">
        <v>236</v>
      </c>
      <c r="BM138" s="187" t="s">
        <v>867</v>
      </c>
    </row>
    <row r="139" spans="1:65" s="2" customFormat="1" ht="11.25">
      <c r="A139" s="37"/>
      <c r="B139" s="38"/>
      <c r="C139" s="39"/>
      <c r="D139" s="189" t="s">
        <v>149</v>
      </c>
      <c r="E139" s="39"/>
      <c r="F139" s="190" t="s">
        <v>868</v>
      </c>
      <c r="G139" s="39"/>
      <c r="H139" s="39"/>
      <c r="I139" s="191"/>
      <c r="J139" s="39"/>
      <c r="K139" s="39"/>
      <c r="L139" s="42"/>
      <c r="M139" s="192"/>
      <c r="N139" s="193"/>
      <c r="O139" s="67"/>
      <c r="P139" s="67"/>
      <c r="Q139" s="67"/>
      <c r="R139" s="67"/>
      <c r="S139" s="67"/>
      <c r="T139" s="68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20" t="s">
        <v>149</v>
      </c>
      <c r="AU139" s="20" t="s">
        <v>82</v>
      </c>
    </row>
    <row r="140" spans="1:65" s="2" customFormat="1" ht="16.5" customHeight="1">
      <c r="A140" s="37"/>
      <c r="B140" s="38"/>
      <c r="C140" s="176" t="s">
        <v>293</v>
      </c>
      <c r="D140" s="176" t="s">
        <v>142</v>
      </c>
      <c r="E140" s="177" t="s">
        <v>869</v>
      </c>
      <c r="F140" s="178" t="s">
        <v>870</v>
      </c>
      <c r="G140" s="179" t="s">
        <v>296</v>
      </c>
      <c r="H140" s="180">
        <v>3</v>
      </c>
      <c r="I140" s="181"/>
      <c r="J140" s="182">
        <f>ROUND(I140*H140,2)</f>
        <v>0</v>
      </c>
      <c r="K140" s="178" t="s">
        <v>146</v>
      </c>
      <c r="L140" s="42"/>
      <c r="M140" s="183" t="s">
        <v>19</v>
      </c>
      <c r="N140" s="184" t="s">
        <v>43</v>
      </c>
      <c r="O140" s="67"/>
      <c r="P140" s="185">
        <f>O140*H140</f>
        <v>0</v>
      </c>
      <c r="Q140" s="185">
        <v>6.0000000000000002E-5</v>
      </c>
      <c r="R140" s="185">
        <f>Q140*H140</f>
        <v>1.8000000000000001E-4</v>
      </c>
      <c r="S140" s="185">
        <v>0</v>
      </c>
      <c r="T140" s="186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7" t="s">
        <v>236</v>
      </c>
      <c r="AT140" s="187" t="s">
        <v>142</v>
      </c>
      <c r="AU140" s="187" t="s">
        <v>82</v>
      </c>
      <c r="AY140" s="20" t="s">
        <v>140</v>
      </c>
      <c r="BE140" s="188">
        <f>IF(N140="základní",J140,0)</f>
        <v>0</v>
      </c>
      <c r="BF140" s="188">
        <f>IF(N140="snížená",J140,0)</f>
        <v>0</v>
      </c>
      <c r="BG140" s="188">
        <f>IF(N140="zákl. přenesená",J140,0)</f>
        <v>0</v>
      </c>
      <c r="BH140" s="188">
        <f>IF(N140="sníž. přenesená",J140,0)</f>
        <v>0</v>
      </c>
      <c r="BI140" s="188">
        <f>IF(N140="nulová",J140,0)</f>
        <v>0</v>
      </c>
      <c r="BJ140" s="20" t="s">
        <v>80</v>
      </c>
      <c r="BK140" s="188">
        <f>ROUND(I140*H140,2)</f>
        <v>0</v>
      </c>
      <c r="BL140" s="20" t="s">
        <v>236</v>
      </c>
      <c r="BM140" s="187" t="s">
        <v>871</v>
      </c>
    </row>
    <row r="141" spans="1:65" s="2" customFormat="1" ht="11.25">
      <c r="A141" s="37"/>
      <c r="B141" s="38"/>
      <c r="C141" s="39"/>
      <c r="D141" s="189" t="s">
        <v>149</v>
      </c>
      <c r="E141" s="39"/>
      <c r="F141" s="190" t="s">
        <v>872</v>
      </c>
      <c r="G141" s="39"/>
      <c r="H141" s="39"/>
      <c r="I141" s="191"/>
      <c r="J141" s="39"/>
      <c r="K141" s="39"/>
      <c r="L141" s="42"/>
      <c r="M141" s="192"/>
      <c r="N141" s="193"/>
      <c r="O141" s="67"/>
      <c r="P141" s="67"/>
      <c r="Q141" s="67"/>
      <c r="R141" s="67"/>
      <c r="S141" s="67"/>
      <c r="T141" s="68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20" t="s">
        <v>149</v>
      </c>
      <c r="AU141" s="20" t="s">
        <v>82</v>
      </c>
    </row>
    <row r="142" spans="1:65" s="2" customFormat="1" ht="16.5" customHeight="1">
      <c r="A142" s="37"/>
      <c r="B142" s="38"/>
      <c r="C142" s="227" t="s">
        <v>300</v>
      </c>
      <c r="D142" s="227" t="s">
        <v>251</v>
      </c>
      <c r="E142" s="228" t="s">
        <v>873</v>
      </c>
      <c r="F142" s="229" t="s">
        <v>874</v>
      </c>
      <c r="G142" s="230" t="s">
        <v>296</v>
      </c>
      <c r="H142" s="231">
        <v>3</v>
      </c>
      <c r="I142" s="232"/>
      <c r="J142" s="233">
        <f>ROUND(I142*H142,2)</f>
        <v>0</v>
      </c>
      <c r="K142" s="229" t="s">
        <v>146</v>
      </c>
      <c r="L142" s="234"/>
      <c r="M142" s="235" t="s">
        <v>19</v>
      </c>
      <c r="N142" s="236" t="s">
        <v>43</v>
      </c>
      <c r="O142" s="67"/>
      <c r="P142" s="185">
        <f>O142*H142</f>
        <v>0</v>
      </c>
      <c r="Q142" s="185">
        <v>9.0000000000000006E-5</v>
      </c>
      <c r="R142" s="185">
        <f>Q142*H142</f>
        <v>2.7E-4</v>
      </c>
      <c r="S142" s="185">
        <v>0</v>
      </c>
      <c r="T142" s="186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7" t="s">
        <v>340</v>
      </c>
      <c r="AT142" s="187" t="s">
        <v>251</v>
      </c>
      <c r="AU142" s="187" t="s">
        <v>82</v>
      </c>
      <c r="AY142" s="20" t="s">
        <v>140</v>
      </c>
      <c r="BE142" s="188">
        <f>IF(N142="základní",J142,0)</f>
        <v>0</v>
      </c>
      <c r="BF142" s="188">
        <f>IF(N142="snížená",J142,0)</f>
        <v>0</v>
      </c>
      <c r="BG142" s="188">
        <f>IF(N142="zákl. přenesená",J142,0)</f>
        <v>0</v>
      </c>
      <c r="BH142" s="188">
        <f>IF(N142="sníž. přenesená",J142,0)</f>
        <v>0</v>
      </c>
      <c r="BI142" s="188">
        <f>IF(N142="nulová",J142,0)</f>
        <v>0</v>
      </c>
      <c r="BJ142" s="20" t="s">
        <v>80</v>
      </c>
      <c r="BK142" s="188">
        <f>ROUND(I142*H142,2)</f>
        <v>0</v>
      </c>
      <c r="BL142" s="20" t="s">
        <v>236</v>
      </c>
      <c r="BM142" s="187" t="s">
        <v>875</v>
      </c>
    </row>
    <row r="143" spans="1:65" s="2" customFormat="1" ht="16.5" customHeight="1">
      <c r="A143" s="37"/>
      <c r="B143" s="38"/>
      <c r="C143" s="176" t="s">
        <v>307</v>
      </c>
      <c r="D143" s="176" t="s">
        <v>142</v>
      </c>
      <c r="E143" s="177" t="s">
        <v>876</v>
      </c>
      <c r="F143" s="178" t="s">
        <v>877</v>
      </c>
      <c r="G143" s="179" t="s">
        <v>179</v>
      </c>
      <c r="H143" s="180">
        <v>14</v>
      </c>
      <c r="I143" s="181"/>
      <c r="J143" s="182">
        <f>ROUND(I143*H143,2)</f>
        <v>0</v>
      </c>
      <c r="K143" s="178" t="s">
        <v>146</v>
      </c>
      <c r="L143" s="42"/>
      <c r="M143" s="183" t="s">
        <v>19</v>
      </c>
      <c r="N143" s="184" t="s">
        <v>43</v>
      </c>
      <c r="O143" s="67"/>
      <c r="P143" s="185">
        <f>O143*H143</f>
        <v>0</v>
      </c>
      <c r="Q143" s="185">
        <v>0</v>
      </c>
      <c r="R143" s="185">
        <f>Q143*H143</f>
        <v>0</v>
      </c>
      <c r="S143" s="185">
        <v>0</v>
      </c>
      <c r="T143" s="186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7" t="s">
        <v>236</v>
      </c>
      <c r="AT143" s="187" t="s">
        <v>142</v>
      </c>
      <c r="AU143" s="187" t="s">
        <v>82</v>
      </c>
      <c r="AY143" s="20" t="s">
        <v>140</v>
      </c>
      <c r="BE143" s="188">
        <f>IF(N143="základní",J143,0)</f>
        <v>0</v>
      </c>
      <c r="BF143" s="188">
        <f>IF(N143="snížená",J143,0)</f>
        <v>0</v>
      </c>
      <c r="BG143" s="188">
        <f>IF(N143="zákl. přenesená",J143,0)</f>
        <v>0</v>
      </c>
      <c r="BH143" s="188">
        <f>IF(N143="sníž. přenesená",J143,0)</f>
        <v>0</v>
      </c>
      <c r="BI143" s="188">
        <f>IF(N143="nulová",J143,0)</f>
        <v>0</v>
      </c>
      <c r="BJ143" s="20" t="s">
        <v>80</v>
      </c>
      <c r="BK143" s="188">
        <f>ROUND(I143*H143,2)</f>
        <v>0</v>
      </c>
      <c r="BL143" s="20" t="s">
        <v>236</v>
      </c>
      <c r="BM143" s="187" t="s">
        <v>878</v>
      </c>
    </row>
    <row r="144" spans="1:65" s="2" customFormat="1" ht="11.25">
      <c r="A144" s="37"/>
      <c r="B144" s="38"/>
      <c r="C144" s="39"/>
      <c r="D144" s="189" t="s">
        <v>149</v>
      </c>
      <c r="E144" s="39"/>
      <c r="F144" s="190" t="s">
        <v>879</v>
      </c>
      <c r="G144" s="39"/>
      <c r="H144" s="39"/>
      <c r="I144" s="191"/>
      <c r="J144" s="39"/>
      <c r="K144" s="39"/>
      <c r="L144" s="42"/>
      <c r="M144" s="192"/>
      <c r="N144" s="193"/>
      <c r="O144" s="67"/>
      <c r="P144" s="67"/>
      <c r="Q144" s="67"/>
      <c r="R144" s="67"/>
      <c r="S144" s="67"/>
      <c r="T144" s="68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20" t="s">
        <v>149</v>
      </c>
      <c r="AU144" s="20" t="s">
        <v>82</v>
      </c>
    </row>
    <row r="145" spans="1:65" s="2" customFormat="1" ht="16.5" customHeight="1">
      <c r="A145" s="37"/>
      <c r="B145" s="38"/>
      <c r="C145" s="176" t="s">
        <v>313</v>
      </c>
      <c r="D145" s="176" t="s">
        <v>142</v>
      </c>
      <c r="E145" s="177" t="s">
        <v>880</v>
      </c>
      <c r="F145" s="178" t="s">
        <v>881</v>
      </c>
      <c r="G145" s="179" t="s">
        <v>179</v>
      </c>
      <c r="H145" s="180">
        <v>10</v>
      </c>
      <c r="I145" s="181"/>
      <c r="J145" s="182">
        <f>ROUND(I145*H145,2)</f>
        <v>0</v>
      </c>
      <c r="K145" s="178" t="s">
        <v>146</v>
      </c>
      <c r="L145" s="42"/>
      <c r="M145" s="183" t="s">
        <v>19</v>
      </c>
      <c r="N145" s="184" t="s">
        <v>43</v>
      </c>
      <c r="O145" s="67"/>
      <c r="P145" s="185">
        <f>O145*H145</f>
        <v>0</v>
      </c>
      <c r="Q145" s="185">
        <v>0</v>
      </c>
      <c r="R145" s="185">
        <f>Q145*H145</f>
        <v>0</v>
      </c>
      <c r="S145" s="185">
        <v>0</v>
      </c>
      <c r="T145" s="186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7" t="s">
        <v>236</v>
      </c>
      <c r="AT145" s="187" t="s">
        <v>142</v>
      </c>
      <c r="AU145" s="187" t="s">
        <v>82</v>
      </c>
      <c r="AY145" s="20" t="s">
        <v>140</v>
      </c>
      <c r="BE145" s="188">
        <f>IF(N145="základní",J145,0)</f>
        <v>0</v>
      </c>
      <c r="BF145" s="188">
        <f>IF(N145="snížená",J145,0)</f>
        <v>0</v>
      </c>
      <c r="BG145" s="188">
        <f>IF(N145="zákl. přenesená",J145,0)</f>
        <v>0</v>
      </c>
      <c r="BH145" s="188">
        <f>IF(N145="sníž. přenesená",J145,0)</f>
        <v>0</v>
      </c>
      <c r="BI145" s="188">
        <f>IF(N145="nulová",J145,0)</f>
        <v>0</v>
      </c>
      <c r="BJ145" s="20" t="s">
        <v>80</v>
      </c>
      <c r="BK145" s="188">
        <f>ROUND(I145*H145,2)</f>
        <v>0</v>
      </c>
      <c r="BL145" s="20" t="s">
        <v>236</v>
      </c>
      <c r="BM145" s="187" t="s">
        <v>882</v>
      </c>
    </row>
    <row r="146" spans="1:65" s="2" customFormat="1" ht="11.25">
      <c r="A146" s="37"/>
      <c r="B146" s="38"/>
      <c r="C146" s="39"/>
      <c r="D146" s="189" t="s">
        <v>149</v>
      </c>
      <c r="E146" s="39"/>
      <c r="F146" s="190" t="s">
        <v>883</v>
      </c>
      <c r="G146" s="39"/>
      <c r="H146" s="39"/>
      <c r="I146" s="191"/>
      <c r="J146" s="39"/>
      <c r="K146" s="39"/>
      <c r="L146" s="42"/>
      <c r="M146" s="192"/>
      <c r="N146" s="193"/>
      <c r="O146" s="67"/>
      <c r="P146" s="67"/>
      <c r="Q146" s="67"/>
      <c r="R146" s="67"/>
      <c r="S146" s="67"/>
      <c r="T146" s="68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20" t="s">
        <v>149</v>
      </c>
      <c r="AU146" s="20" t="s">
        <v>82</v>
      </c>
    </row>
    <row r="147" spans="1:65" s="2" customFormat="1" ht="24.2" customHeight="1">
      <c r="A147" s="37"/>
      <c r="B147" s="38"/>
      <c r="C147" s="176" t="s">
        <v>319</v>
      </c>
      <c r="D147" s="176" t="s">
        <v>142</v>
      </c>
      <c r="E147" s="177" t="s">
        <v>884</v>
      </c>
      <c r="F147" s="178" t="s">
        <v>885</v>
      </c>
      <c r="G147" s="179" t="s">
        <v>170</v>
      </c>
      <c r="H147" s="180">
        <v>3.6999999999999998E-2</v>
      </c>
      <c r="I147" s="181"/>
      <c r="J147" s="182">
        <f>ROUND(I147*H147,2)</f>
        <v>0</v>
      </c>
      <c r="K147" s="178" t="s">
        <v>146</v>
      </c>
      <c r="L147" s="42"/>
      <c r="M147" s="183" t="s">
        <v>19</v>
      </c>
      <c r="N147" s="184" t="s">
        <v>43</v>
      </c>
      <c r="O147" s="67"/>
      <c r="P147" s="185">
        <f>O147*H147</f>
        <v>0</v>
      </c>
      <c r="Q147" s="185">
        <v>0</v>
      </c>
      <c r="R147" s="185">
        <f>Q147*H147</f>
        <v>0</v>
      </c>
      <c r="S147" s="185">
        <v>0</v>
      </c>
      <c r="T147" s="186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7" t="s">
        <v>236</v>
      </c>
      <c r="AT147" s="187" t="s">
        <v>142</v>
      </c>
      <c r="AU147" s="187" t="s">
        <v>82</v>
      </c>
      <c r="AY147" s="20" t="s">
        <v>140</v>
      </c>
      <c r="BE147" s="188">
        <f>IF(N147="základní",J147,0)</f>
        <v>0</v>
      </c>
      <c r="BF147" s="188">
        <f>IF(N147="snížená",J147,0)</f>
        <v>0</v>
      </c>
      <c r="BG147" s="188">
        <f>IF(N147="zákl. přenesená",J147,0)</f>
        <v>0</v>
      </c>
      <c r="BH147" s="188">
        <f>IF(N147="sníž. přenesená",J147,0)</f>
        <v>0</v>
      </c>
      <c r="BI147" s="188">
        <f>IF(N147="nulová",J147,0)</f>
        <v>0</v>
      </c>
      <c r="BJ147" s="20" t="s">
        <v>80</v>
      </c>
      <c r="BK147" s="188">
        <f>ROUND(I147*H147,2)</f>
        <v>0</v>
      </c>
      <c r="BL147" s="20" t="s">
        <v>236</v>
      </c>
      <c r="BM147" s="187" t="s">
        <v>886</v>
      </c>
    </row>
    <row r="148" spans="1:65" s="2" customFormat="1" ht="11.25">
      <c r="A148" s="37"/>
      <c r="B148" s="38"/>
      <c r="C148" s="39"/>
      <c r="D148" s="189" t="s">
        <v>149</v>
      </c>
      <c r="E148" s="39"/>
      <c r="F148" s="190" t="s">
        <v>887</v>
      </c>
      <c r="G148" s="39"/>
      <c r="H148" s="39"/>
      <c r="I148" s="191"/>
      <c r="J148" s="39"/>
      <c r="K148" s="39"/>
      <c r="L148" s="42"/>
      <c r="M148" s="192"/>
      <c r="N148" s="193"/>
      <c r="O148" s="67"/>
      <c r="P148" s="67"/>
      <c r="Q148" s="67"/>
      <c r="R148" s="67"/>
      <c r="S148" s="67"/>
      <c r="T148" s="68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20" t="s">
        <v>149</v>
      </c>
      <c r="AU148" s="20" t="s">
        <v>82</v>
      </c>
    </row>
    <row r="149" spans="1:65" s="12" customFormat="1" ht="22.9" customHeight="1">
      <c r="B149" s="160"/>
      <c r="C149" s="161"/>
      <c r="D149" s="162" t="s">
        <v>71</v>
      </c>
      <c r="E149" s="174" t="s">
        <v>888</v>
      </c>
      <c r="F149" s="174" t="s">
        <v>889</v>
      </c>
      <c r="G149" s="161"/>
      <c r="H149" s="161"/>
      <c r="I149" s="164"/>
      <c r="J149" s="175">
        <f>BK149</f>
        <v>0</v>
      </c>
      <c r="K149" s="161"/>
      <c r="L149" s="166"/>
      <c r="M149" s="167"/>
      <c r="N149" s="168"/>
      <c r="O149" s="168"/>
      <c r="P149" s="169">
        <f>SUM(P150:P203)</f>
        <v>0</v>
      </c>
      <c r="Q149" s="168"/>
      <c r="R149" s="169">
        <f>SUM(R150:R203)</f>
        <v>9.0200000000000016E-2</v>
      </c>
      <c r="S149" s="168"/>
      <c r="T149" s="170">
        <f>SUM(T150:T203)</f>
        <v>2.8119999999999999E-2</v>
      </c>
      <c r="AR149" s="171" t="s">
        <v>82</v>
      </c>
      <c r="AT149" s="172" t="s">
        <v>71</v>
      </c>
      <c r="AU149" s="172" t="s">
        <v>80</v>
      </c>
      <c r="AY149" s="171" t="s">
        <v>140</v>
      </c>
      <c r="BK149" s="173">
        <f>SUM(BK150:BK203)</f>
        <v>0</v>
      </c>
    </row>
    <row r="150" spans="1:65" s="2" customFormat="1" ht="16.5" customHeight="1">
      <c r="A150" s="37"/>
      <c r="B150" s="38"/>
      <c r="C150" s="176" t="s">
        <v>325</v>
      </c>
      <c r="D150" s="176" t="s">
        <v>142</v>
      </c>
      <c r="E150" s="177" t="s">
        <v>890</v>
      </c>
      <c r="F150" s="178" t="s">
        <v>891</v>
      </c>
      <c r="G150" s="179" t="s">
        <v>179</v>
      </c>
      <c r="H150" s="180">
        <v>20</v>
      </c>
      <c r="I150" s="181"/>
      <c r="J150" s="182">
        <f>ROUND(I150*H150,2)</f>
        <v>0</v>
      </c>
      <c r="K150" s="178" t="s">
        <v>146</v>
      </c>
      <c r="L150" s="42"/>
      <c r="M150" s="183" t="s">
        <v>19</v>
      </c>
      <c r="N150" s="184" t="s">
        <v>43</v>
      </c>
      <c r="O150" s="67"/>
      <c r="P150" s="185">
        <f>O150*H150</f>
        <v>0</v>
      </c>
      <c r="Q150" s="185">
        <v>0</v>
      </c>
      <c r="R150" s="185">
        <f>Q150*H150</f>
        <v>0</v>
      </c>
      <c r="S150" s="185">
        <v>2.7999999999999998E-4</v>
      </c>
      <c r="T150" s="186">
        <f>S150*H150</f>
        <v>5.5999999999999991E-3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7" t="s">
        <v>236</v>
      </c>
      <c r="AT150" s="187" t="s">
        <v>142</v>
      </c>
      <c r="AU150" s="187" t="s">
        <v>82</v>
      </c>
      <c r="AY150" s="20" t="s">
        <v>140</v>
      </c>
      <c r="BE150" s="188">
        <f>IF(N150="základní",J150,0)</f>
        <v>0</v>
      </c>
      <c r="BF150" s="188">
        <f>IF(N150="snížená",J150,0)</f>
        <v>0</v>
      </c>
      <c r="BG150" s="188">
        <f>IF(N150="zákl. přenesená",J150,0)</f>
        <v>0</v>
      </c>
      <c r="BH150" s="188">
        <f>IF(N150="sníž. přenesená",J150,0)</f>
        <v>0</v>
      </c>
      <c r="BI150" s="188">
        <f>IF(N150="nulová",J150,0)</f>
        <v>0</v>
      </c>
      <c r="BJ150" s="20" t="s">
        <v>80</v>
      </c>
      <c r="BK150" s="188">
        <f>ROUND(I150*H150,2)</f>
        <v>0</v>
      </c>
      <c r="BL150" s="20" t="s">
        <v>236</v>
      </c>
      <c r="BM150" s="187" t="s">
        <v>892</v>
      </c>
    </row>
    <row r="151" spans="1:65" s="2" customFormat="1" ht="11.25">
      <c r="A151" s="37"/>
      <c r="B151" s="38"/>
      <c r="C151" s="39"/>
      <c r="D151" s="189" t="s">
        <v>149</v>
      </c>
      <c r="E151" s="39"/>
      <c r="F151" s="190" t="s">
        <v>893</v>
      </c>
      <c r="G151" s="39"/>
      <c r="H151" s="39"/>
      <c r="I151" s="191"/>
      <c r="J151" s="39"/>
      <c r="K151" s="39"/>
      <c r="L151" s="42"/>
      <c r="M151" s="192"/>
      <c r="N151" s="193"/>
      <c r="O151" s="67"/>
      <c r="P151" s="67"/>
      <c r="Q151" s="67"/>
      <c r="R151" s="67"/>
      <c r="S151" s="67"/>
      <c r="T151" s="68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20" t="s">
        <v>149</v>
      </c>
      <c r="AU151" s="20" t="s">
        <v>82</v>
      </c>
    </row>
    <row r="152" spans="1:65" s="2" customFormat="1" ht="16.5" customHeight="1">
      <c r="A152" s="37"/>
      <c r="B152" s="38"/>
      <c r="C152" s="176" t="s">
        <v>332</v>
      </c>
      <c r="D152" s="176" t="s">
        <v>142</v>
      </c>
      <c r="E152" s="177" t="s">
        <v>894</v>
      </c>
      <c r="F152" s="178" t="s">
        <v>895</v>
      </c>
      <c r="G152" s="179" t="s">
        <v>179</v>
      </c>
      <c r="H152" s="180">
        <v>20</v>
      </c>
      <c r="I152" s="181"/>
      <c r="J152" s="182">
        <f>ROUND(I152*H152,2)</f>
        <v>0</v>
      </c>
      <c r="K152" s="178" t="s">
        <v>146</v>
      </c>
      <c r="L152" s="42"/>
      <c r="M152" s="183" t="s">
        <v>19</v>
      </c>
      <c r="N152" s="184" t="s">
        <v>43</v>
      </c>
      <c r="O152" s="67"/>
      <c r="P152" s="185">
        <f>O152*H152</f>
        <v>0</v>
      </c>
      <c r="Q152" s="185">
        <v>0</v>
      </c>
      <c r="R152" s="185">
        <f>Q152*H152</f>
        <v>0</v>
      </c>
      <c r="S152" s="185">
        <v>2.9E-4</v>
      </c>
      <c r="T152" s="186">
        <f>S152*H152</f>
        <v>5.7999999999999996E-3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7" t="s">
        <v>236</v>
      </c>
      <c r="AT152" s="187" t="s">
        <v>142</v>
      </c>
      <c r="AU152" s="187" t="s">
        <v>82</v>
      </c>
      <c r="AY152" s="20" t="s">
        <v>140</v>
      </c>
      <c r="BE152" s="188">
        <f>IF(N152="základní",J152,0)</f>
        <v>0</v>
      </c>
      <c r="BF152" s="188">
        <f>IF(N152="snížená",J152,0)</f>
        <v>0</v>
      </c>
      <c r="BG152" s="188">
        <f>IF(N152="zákl. přenesená",J152,0)</f>
        <v>0</v>
      </c>
      <c r="BH152" s="188">
        <f>IF(N152="sníž. přenesená",J152,0)</f>
        <v>0</v>
      </c>
      <c r="BI152" s="188">
        <f>IF(N152="nulová",J152,0)</f>
        <v>0</v>
      </c>
      <c r="BJ152" s="20" t="s">
        <v>80</v>
      </c>
      <c r="BK152" s="188">
        <f>ROUND(I152*H152,2)</f>
        <v>0</v>
      </c>
      <c r="BL152" s="20" t="s">
        <v>236</v>
      </c>
      <c r="BM152" s="187" t="s">
        <v>896</v>
      </c>
    </row>
    <row r="153" spans="1:65" s="2" customFormat="1" ht="11.25">
      <c r="A153" s="37"/>
      <c r="B153" s="38"/>
      <c r="C153" s="39"/>
      <c r="D153" s="189" t="s">
        <v>149</v>
      </c>
      <c r="E153" s="39"/>
      <c r="F153" s="190" t="s">
        <v>897</v>
      </c>
      <c r="G153" s="39"/>
      <c r="H153" s="39"/>
      <c r="I153" s="191"/>
      <c r="J153" s="39"/>
      <c r="K153" s="39"/>
      <c r="L153" s="42"/>
      <c r="M153" s="192"/>
      <c r="N153" s="193"/>
      <c r="O153" s="67"/>
      <c r="P153" s="67"/>
      <c r="Q153" s="67"/>
      <c r="R153" s="67"/>
      <c r="S153" s="67"/>
      <c r="T153" s="68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20" t="s">
        <v>149</v>
      </c>
      <c r="AU153" s="20" t="s">
        <v>82</v>
      </c>
    </row>
    <row r="154" spans="1:65" s="2" customFormat="1" ht="21.75" customHeight="1">
      <c r="A154" s="37"/>
      <c r="B154" s="38"/>
      <c r="C154" s="176" t="s">
        <v>340</v>
      </c>
      <c r="D154" s="176" t="s">
        <v>142</v>
      </c>
      <c r="E154" s="177" t="s">
        <v>898</v>
      </c>
      <c r="F154" s="178" t="s">
        <v>899</v>
      </c>
      <c r="G154" s="179" t="s">
        <v>179</v>
      </c>
      <c r="H154" s="180">
        <v>4</v>
      </c>
      <c r="I154" s="181"/>
      <c r="J154" s="182">
        <f>ROUND(I154*H154,2)</f>
        <v>0</v>
      </c>
      <c r="K154" s="178" t="s">
        <v>146</v>
      </c>
      <c r="L154" s="42"/>
      <c r="M154" s="183" t="s">
        <v>19</v>
      </c>
      <c r="N154" s="184" t="s">
        <v>43</v>
      </c>
      <c r="O154" s="67"/>
      <c r="P154" s="185">
        <f>O154*H154</f>
        <v>0</v>
      </c>
      <c r="Q154" s="185">
        <v>7.5000000000000002E-4</v>
      </c>
      <c r="R154" s="185">
        <f>Q154*H154</f>
        <v>3.0000000000000001E-3</v>
      </c>
      <c r="S154" s="185">
        <v>0</v>
      </c>
      <c r="T154" s="186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7" t="s">
        <v>236</v>
      </c>
      <c r="AT154" s="187" t="s">
        <v>142</v>
      </c>
      <c r="AU154" s="187" t="s">
        <v>82</v>
      </c>
      <c r="AY154" s="20" t="s">
        <v>140</v>
      </c>
      <c r="BE154" s="188">
        <f>IF(N154="základní",J154,0)</f>
        <v>0</v>
      </c>
      <c r="BF154" s="188">
        <f>IF(N154="snížená",J154,0)</f>
        <v>0</v>
      </c>
      <c r="BG154" s="188">
        <f>IF(N154="zákl. přenesená",J154,0)</f>
        <v>0</v>
      </c>
      <c r="BH154" s="188">
        <f>IF(N154="sníž. přenesená",J154,0)</f>
        <v>0</v>
      </c>
      <c r="BI154" s="188">
        <f>IF(N154="nulová",J154,0)</f>
        <v>0</v>
      </c>
      <c r="BJ154" s="20" t="s">
        <v>80</v>
      </c>
      <c r="BK154" s="188">
        <f>ROUND(I154*H154,2)</f>
        <v>0</v>
      </c>
      <c r="BL154" s="20" t="s">
        <v>236</v>
      </c>
      <c r="BM154" s="187" t="s">
        <v>900</v>
      </c>
    </row>
    <row r="155" spans="1:65" s="2" customFormat="1" ht="11.25">
      <c r="A155" s="37"/>
      <c r="B155" s="38"/>
      <c r="C155" s="39"/>
      <c r="D155" s="189" t="s">
        <v>149</v>
      </c>
      <c r="E155" s="39"/>
      <c r="F155" s="190" t="s">
        <v>901</v>
      </c>
      <c r="G155" s="39"/>
      <c r="H155" s="39"/>
      <c r="I155" s="191"/>
      <c r="J155" s="39"/>
      <c r="K155" s="39"/>
      <c r="L155" s="42"/>
      <c r="M155" s="192"/>
      <c r="N155" s="193"/>
      <c r="O155" s="67"/>
      <c r="P155" s="67"/>
      <c r="Q155" s="67"/>
      <c r="R155" s="67"/>
      <c r="S155" s="67"/>
      <c r="T155" s="68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20" t="s">
        <v>149</v>
      </c>
      <c r="AU155" s="20" t="s">
        <v>82</v>
      </c>
    </row>
    <row r="156" spans="1:65" s="2" customFormat="1" ht="21.75" customHeight="1">
      <c r="A156" s="37"/>
      <c r="B156" s="38"/>
      <c r="C156" s="176" t="s">
        <v>347</v>
      </c>
      <c r="D156" s="176" t="s">
        <v>142</v>
      </c>
      <c r="E156" s="177" t="s">
        <v>902</v>
      </c>
      <c r="F156" s="178" t="s">
        <v>903</v>
      </c>
      <c r="G156" s="179" t="s">
        <v>179</v>
      </c>
      <c r="H156" s="180">
        <v>6</v>
      </c>
      <c r="I156" s="181"/>
      <c r="J156" s="182">
        <f>ROUND(I156*H156,2)</f>
        <v>0</v>
      </c>
      <c r="K156" s="178" t="s">
        <v>146</v>
      </c>
      <c r="L156" s="42"/>
      <c r="M156" s="183" t="s">
        <v>19</v>
      </c>
      <c r="N156" s="184" t="s">
        <v>43</v>
      </c>
      <c r="O156" s="67"/>
      <c r="P156" s="185">
        <f>O156*H156</f>
        <v>0</v>
      </c>
      <c r="Q156" s="185">
        <v>1.15E-3</v>
      </c>
      <c r="R156" s="185">
        <f>Q156*H156</f>
        <v>6.8999999999999999E-3</v>
      </c>
      <c r="S156" s="185">
        <v>0</v>
      </c>
      <c r="T156" s="186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87" t="s">
        <v>236</v>
      </c>
      <c r="AT156" s="187" t="s">
        <v>142</v>
      </c>
      <c r="AU156" s="187" t="s">
        <v>82</v>
      </c>
      <c r="AY156" s="20" t="s">
        <v>140</v>
      </c>
      <c r="BE156" s="188">
        <f>IF(N156="základní",J156,0)</f>
        <v>0</v>
      </c>
      <c r="BF156" s="188">
        <f>IF(N156="snížená",J156,0)</f>
        <v>0</v>
      </c>
      <c r="BG156" s="188">
        <f>IF(N156="zákl. přenesená",J156,0)</f>
        <v>0</v>
      </c>
      <c r="BH156" s="188">
        <f>IF(N156="sníž. přenesená",J156,0)</f>
        <v>0</v>
      </c>
      <c r="BI156" s="188">
        <f>IF(N156="nulová",J156,0)</f>
        <v>0</v>
      </c>
      <c r="BJ156" s="20" t="s">
        <v>80</v>
      </c>
      <c r="BK156" s="188">
        <f>ROUND(I156*H156,2)</f>
        <v>0</v>
      </c>
      <c r="BL156" s="20" t="s">
        <v>236</v>
      </c>
      <c r="BM156" s="187" t="s">
        <v>904</v>
      </c>
    </row>
    <row r="157" spans="1:65" s="2" customFormat="1" ht="11.25">
      <c r="A157" s="37"/>
      <c r="B157" s="38"/>
      <c r="C157" s="39"/>
      <c r="D157" s="189" t="s">
        <v>149</v>
      </c>
      <c r="E157" s="39"/>
      <c r="F157" s="190" t="s">
        <v>905</v>
      </c>
      <c r="G157" s="39"/>
      <c r="H157" s="39"/>
      <c r="I157" s="191"/>
      <c r="J157" s="39"/>
      <c r="K157" s="39"/>
      <c r="L157" s="42"/>
      <c r="M157" s="192"/>
      <c r="N157" s="193"/>
      <c r="O157" s="67"/>
      <c r="P157" s="67"/>
      <c r="Q157" s="67"/>
      <c r="R157" s="67"/>
      <c r="S157" s="67"/>
      <c r="T157" s="68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20" t="s">
        <v>149</v>
      </c>
      <c r="AU157" s="20" t="s">
        <v>82</v>
      </c>
    </row>
    <row r="158" spans="1:65" s="2" customFormat="1" ht="21.75" customHeight="1">
      <c r="A158" s="37"/>
      <c r="B158" s="38"/>
      <c r="C158" s="176" t="s">
        <v>356</v>
      </c>
      <c r="D158" s="176" t="s">
        <v>142</v>
      </c>
      <c r="E158" s="177" t="s">
        <v>906</v>
      </c>
      <c r="F158" s="178" t="s">
        <v>907</v>
      </c>
      <c r="G158" s="179" t="s">
        <v>179</v>
      </c>
      <c r="H158" s="180">
        <v>10</v>
      </c>
      <c r="I158" s="181"/>
      <c r="J158" s="182">
        <f>ROUND(I158*H158,2)</f>
        <v>0</v>
      </c>
      <c r="K158" s="178" t="s">
        <v>146</v>
      </c>
      <c r="L158" s="42"/>
      <c r="M158" s="183" t="s">
        <v>19</v>
      </c>
      <c r="N158" s="184" t="s">
        <v>43</v>
      </c>
      <c r="O158" s="67"/>
      <c r="P158" s="185">
        <f>O158*H158</f>
        <v>0</v>
      </c>
      <c r="Q158" s="185">
        <v>1.2999999999999999E-3</v>
      </c>
      <c r="R158" s="185">
        <f>Q158*H158</f>
        <v>1.2999999999999999E-2</v>
      </c>
      <c r="S158" s="185">
        <v>0</v>
      </c>
      <c r="T158" s="186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7" t="s">
        <v>236</v>
      </c>
      <c r="AT158" s="187" t="s">
        <v>142</v>
      </c>
      <c r="AU158" s="187" t="s">
        <v>82</v>
      </c>
      <c r="AY158" s="20" t="s">
        <v>140</v>
      </c>
      <c r="BE158" s="188">
        <f>IF(N158="základní",J158,0)</f>
        <v>0</v>
      </c>
      <c r="BF158" s="188">
        <f>IF(N158="snížená",J158,0)</f>
        <v>0</v>
      </c>
      <c r="BG158" s="188">
        <f>IF(N158="zákl. přenesená",J158,0)</f>
        <v>0</v>
      </c>
      <c r="BH158" s="188">
        <f>IF(N158="sníž. přenesená",J158,0)</f>
        <v>0</v>
      </c>
      <c r="BI158" s="188">
        <f>IF(N158="nulová",J158,0)</f>
        <v>0</v>
      </c>
      <c r="BJ158" s="20" t="s">
        <v>80</v>
      </c>
      <c r="BK158" s="188">
        <f>ROUND(I158*H158,2)</f>
        <v>0</v>
      </c>
      <c r="BL158" s="20" t="s">
        <v>236</v>
      </c>
      <c r="BM158" s="187" t="s">
        <v>908</v>
      </c>
    </row>
    <row r="159" spans="1:65" s="2" customFormat="1" ht="11.25">
      <c r="A159" s="37"/>
      <c r="B159" s="38"/>
      <c r="C159" s="39"/>
      <c r="D159" s="189" t="s">
        <v>149</v>
      </c>
      <c r="E159" s="39"/>
      <c r="F159" s="190" t="s">
        <v>909</v>
      </c>
      <c r="G159" s="39"/>
      <c r="H159" s="39"/>
      <c r="I159" s="191"/>
      <c r="J159" s="39"/>
      <c r="K159" s="39"/>
      <c r="L159" s="42"/>
      <c r="M159" s="192"/>
      <c r="N159" s="193"/>
      <c r="O159" s="67"/>
      <c r="P159" s="67"/>
      <c r="Q159" s="67"/>
      <c r="R159" s="67"/>
      <c r="S159" s="67"/>
      <c r="T159" s="68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20" t="s">
        <v>149</v>
      </c>
      <c r="AU159" s="20" t="s">
        <v>82</v>
      </c>
    </row>
    <row r="160" spans="1:65" s="2" customFormat="1" ht="21.75" customHeight="1">
      <c r="A160" s="37"/>
      <c r="B160" s="38"/>
      <c r="C160" s="176" t="s">
        <v>363</v>
      </c>
      <c r="D160" s="176" t="s">
        <v>142</v>
      </c>
      <c r="E160" s="177" t="s">
        <v>910</v>
      </c>
      <c r="F160" s="178" t="s">
        <v>911</v>
      </c>
      <c r="G160" s="179" t="s">
        <v>179</v>
      </c>
      <c r="H160" s="180">
        <v>12</v>
      </c>
      <c r="I160" s="181"/>
      <c r="J160" s="182">
        <f>ROUND(I160*H160,2)</f>
        <v>0</v>
      </c>
      <c r="K160" s="178" t="s">
        <v>146</v>
      </c>
      <c r="L160" s="42"/>
      <c r="M160" s="183" t="s">
        <v>19</v>
      </c>
      <c r="N160" s="184" t="s">
        <v>43</v>
      </c>
      <c r="O160" s="67"/>
      <c r="P160" s="185">
        <f>O160*H160</f>
        <v>0</v>
      </c>
      <c r="Q160" s="185">
        <v>2.5500000000000002E-3</v>
      </c>
      <c r="R160" s="185">
        <f>Q160*H160</f>
        <v>3.0600000000000002E-2</v>
      </c>
      <c r="S160" s="185">
        <v>0</v>
      </c>
      <c r="T160" s="186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87" t="s">
        <v>236</v>
      </c>
      <c r="AT160" s="187" t="s">
        <v>142</v>
      </c>
      <c r="AU160" s="187" t="s">
        <v>82</v>
      </c>
      <c r="AY160" s="20" t="s">
        <v>140</v>
      </c>
      <c r="BE160" s="188">
        <f>IF(N160="základní",J160,0)</f>
        <v>0</v>
      </c>
      <c r="BF160" s="188">
        <f>IF(N160="snížená",J160,0)</f>
        <v>0</v>
      </c>
      <c r="BG160" s="188">
        <f>IF(N160="zákl. přenesená",J160,0)</f>
        <v>0</v>
      </c>
      <c r="BH160" s="188">
        <f>IF(N160="sníž. přenesená",J160,0)</f>
        <v>0</v>
      </c>
      <c r="BI160" s="188">
        <f>IF(N160="nulová",J160,0)</f>
        <v>0</v>
      </c>
      <c r="BJ160" s="20" t="s">
        <v>80</v>
      </c>
      <c r="BK160" s="188">
        <f>ROUND(I160*H160,2)</f>
        <v>0</v>
      </c>
      <c r="BL160" s="20" t="s">
        <v>236</v>
      </c>
      <c r="BM160" s="187" t="s">
        <v>912</v>
      </c>
    </row>
    <row r="161" spans="1:65" s="2" customFormat="1" ht="11.25">
      <c r="A161" s="37"/>
      <c r="B161" s="38"/>
      <c r="C161" s="39"/>
      <c r="D161" s="189" t="s">
        <v>149</v>
      </c>
      <c r="E161" s="39"/>
      <c r="F161" s="190" t="s">
        <v>913</v>
      </c>
      <c r="G161" s="39"/>
      <c r="H161" s="39"/>
      <c r="I161" s="191"/>
      <c r="J161" s="39"/>
      <c r="K161" s="39"/>
      <c r="L161" s="42"/>
      <c r="M161" s="192"/>
      <c r="N161" s="193"/>
      <c r="O161" s="67"/>
      <c r="P161" s="67"/>
      <c r="Q161" s="67"/>
      <c r="R161" s="67"/>
      <c r="S161" s="67"/>
      <c r="T161" s="68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20" t="s">
        <v>149</v>
      </c>
      <c r="AU161" s="20" t="s">
        <v>82</v>
      </c>
    </row>
    <row r="162" spans="1:65" s="2" customFormat="1" ht="24.2" customHeight="1">
      <c r="A162" s="37"/>
      <c r="B162" s="38"/>
      <c r="C162" s="176" t="s">
        <v>368</v>
      </c>
      <c r="D162" s="176" t="s">
        <v>142</v>
      </c>
      <c r="E162" s="177" t="s">
        <v>914</v>
      </c>
      <c r="F162" s="178" t="s">
        <v>915</v>
      </c>
      <c r="G162" s="179" t="s">
        <v>179</v>
      </c>
      <c r="H162" s="180">
        <v>8</v>
      </c>
      <c r="I162" s="181"/>
      <c r="J162" s="182">
        <f>ROUND(I162*H162,2)</f>
        <v>0</v>
      </c>
      <c r="K162" s="178" t="s">
        <v>146</v>
      </c>
      <c r="L162" s="42"/>
      <c r="M162" s="183" t="s">
        <v>19</v>
      </c>
      <c r="N162" s="184" t="s">
        <v>43</v>
      </c>
      <c r="O162" s="67"/>
      <c r="P162" s="185">
        <f>O162*H162</f>
        <v>0</v>
      </c>
      <c r="Q162" s="185">
        <v>3.4000000000000002E-4</v>
      </c>
      <c r="R162" s="185">
        <f>Q162*H162</f>
        <v>2.7200000000000002E-3</v>
      </c>
      <c r="S162" s="185">
        <v>0</v>
      </c>
      <c r="T162" s="186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7" t="s">
        <v>236</v>
      </c>
      <c r="AT162" s="187" t="s">
        <v>142</v>
      </c>
      <c r="AU162" s="187" t="s">
        <v>82</v>
      </c>
      <c r="AY162" s="20" t="s">
        <v>140</v>
      </c>
      <c r="BE162" s="188">
        <f>IF(N162="základní",J162,0)</f>
        <v>0</v>
      </c>
      <c r="BF162" s="188">
        <f>IF(N162="snížená",J162,0)</f>
        <v>0</v>
      </c>
      <c r="BG162" s="188">
        <f>IF(N162="zákl. přenesená",J162,0)</f>
        <v>0</v>
      </c>
      <c r="BH162" s="188">
        <f>IF(N162="sníž. přenesená",J162,0)</f>
        <v>0</v>
      </c>
      <c r="BI162" s="188">
        <f>IF(N162="nulová",J162,0)</f>
        <v>0</v>
      </c>
      <c r="BJ162" s="20" t="s">
        <v>80</v>
      </c>
      <c r="BK162" s="188">
        <f>ROUND(I162*H162,2)</f>
        <v>0</v>
      </c>
      <c r="BL162" s="20" t="s">
        <v>236</v>
      </c>
      <c r="BM162" s="187" t="s">
        <v>916</v>
      </c>
    </row>
    <row r="163" spans="1:65" s="2" customFormat="1" ht="11.25">
      <c r="A163" s="37"/>
      <c r="B163" s="38"/>
      <c r="C163" s="39"/>
      <c r="D163" s="189" t="s">
        <v>149</v>
      </c>
      <c r="E163" s="39"/>
      <c r="F163" s="190" t="s">
        <v>917</v>
      </c>
      <c r="G163" s="39"/>
      <c r="H163" s="39"/>
      <c r="I163" s="191"/>
      <c r="J163" s="39"/>
      <c r="K163" s="39"/>
      <c r="L163" s="42"/>
      <c r="M163" s="192"/>
      <c r="N163" s="193"/>
      <c r="O163" s="67"/>
      <c r="P163" s="67"/>
      <c r="Q163" s="67"/>
      <c r="R163" s="67"/>
      <c r="S163" s="67"/>
      <c r="T163" s="68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20" t="s">
        <v>149</v>
      </c>
      <c r="AU163" s="20" t="s">
        <v>82</v>
      </c>
    </row>
    <row r="164" spans="1:65" s="2" customFormat="1" ht="33" customHeight="1">
      <c r="A164" s="37"/>
      <c r="B164" s="38"/>
      <c r="C164" s="176" t="s">
        <v>375</v>
      </c>
      <c r="D164" s="176" t="s">
        <v>142</v>
      </c>
      <c r="E164" s="177" t="s">
        <v>918</v>
      </c>
      <c r="F164" s="178" t="s">
        <v>919</v>
      </c>
      <c r="G164" s="179" t="s">
        <v>179</v>
      </c>
      <c r="H164" s="180">
        <v>60</v>
      </c>
      <c r="I164" s="181"/>
      <c r="J164" s="182">
        <f>ROUND(I164*H164,2)</f>
        <v>0</v>
      </c>
      <c r="K164" s="178" t="s">
        <v>146</v>
      </c>
      <c r="L164" s="42"/>
      <c r="M164" s="183" t="s">
        <v>19</v>
      </c>
      <c r="N164" s="184" t="s">
        <v>43</v>
      </c>
      <c r="O164" s="67"/>
      <c r="P164" s="185">
        <f>O164*H164</f>
        <v>0</v>
      </c>
      <c r="Q164" s="185">
        <v>1E-4</v>
      </c>
      <c r="R164" s="185">
        <f>Q164*H164</f>
        <v>6.0000000000000001E-3</v>
      </c>
      <c r="S164" s="185">
        <v>0</v>
      </c>
      <c r="T164" s="186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7" t="s">
        <v>236</v>
      </c>
      <c r="AT164" s="187" t="s">
        <v>142</v>
      </c>
      <c r="AU164" s="187" t="s">
        <v>82</v>
      </c>
      <c r="AY164" s="20" t="s">
        <v>140</v>
      </c>
      <c r="BE164" s="188">
        <f>IF(N164="základní",J164,0)</f>
        <v>0</v>
      </c>
      <c r="BF164" s="188">
        <f>IF(N164="snížená",J164,0)</f>
        <v>0</v>
      </c>
      <c r="BG164" s="188">
        <f>IF(N164="zákl. přenesená",J164,0)</f>
        <v>0</v>
      </c>
      <c r="BH164" s="188">
        <f>IF(N164="sníž. přenesená",J164,0)</f>
        <v>0</v>
      </c>
      <c r="BI164" s="188">
        <f>IF(N164="nulová",J164,0)</f>
        <v>0</v>
      </c>
      <c r="BJ164" s="20" t="s">
        <v>80</v>
      </c>
      <c r="BK164" s="188">
        <f>ROUND(I164*H164,2)</f>
        <v>0</v>
      </c>
      <c r="BL164" s="20" t="s">
        <v>236</v>
      </c>
      <c r="BM164" s="187" t="s">
        <v>920</v>
      </c>
    </row>
    <row r="165" spans="1:65" s="2" customFormat="1" ht="11.25">
      <c r="A165" s="37"/>
      <c r="B165" s="38"/>
      <c r="C165" s="39"/>
      <c r="D165" s="189" t="s">
        <v>149</v>
      </c>
      <c r="E165" s="39"/>
      <c r="F165" s="190" t="s">
        <v>921</v>
      </c>
      <c r="G165" s="39"/>
      <c r="H165" s="39"/>
      <c r="I165" s="191"/>
      <c r="J165" s="39"/>
      <c r="K165" s="39"/>
      <c r="L165" s="42"/>
      <c r="M165" s="192"/>
      <c r="N165" s="193"/>
      <c r="O165" s="67"/>
      <c r="P165" s="67"/>
      <c r="Q165" s="67"/>
      <c r="R165" s="67"/>
      <c r="S165" s="67"/>
      <c r="T165" s="68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20" t="s">
        <v>149</v>
      </c>
      <c r="AU165" s="20" t="s">
        <v>82</v>
      </c>
    </row>
    <row r="166" spans="1:65" s="2" customFormat="1" ht="16.5" customHeight="1">
      <c r="A166" s="37"/>
      <c r="B166" s="38"/>
      <c r="C166" s="176" t="s">
        <v>379</v>
      </c>
      <c r="D166" s="176" t="s">
        <v>142</v>
      </c>
      <c r="E166" s="177" t="s">
        <v>922</v>
      </c>
      <c r="F166" s="178" t="s">
        <v>923</v>
      </c>
      <c r="G166" s="179" t="s">
        <v>179</v>
      </c>
      <c r="H166" s="180">
        <v>4</v>
      </c>
      <c r="I166" s="181"/>
      <c r="J166" s="182">
        <f>ROUND(I166*H166,2)</f>
        <v>0</v>
      </c>
      <c r="K166" s="178" t="s">
        <v>146</v>
      </c>
      <c r="L166" s="42"/>
      <c r="M166" s="183" t="s">
        <v>19</v>
      </c>
      <c r="N166" s="184" t="s">
        <v>43</v>
      </c>
      <c r="O166" s="67"/>
      <c r="P166" s="185">
        <f>O166*H166</f>
        <v>0</v>
      </c>
      <c r="Q166" s="185">
        <v>2.5000000000000001E-4</v>
      </c>
      <c r="R166" s="185">
        <f>Q166*H166</f>
        <v>1E-3</v>
      </c>
      <c r="S166" s="185">
        <v>0</v>
      </c>
      <c r="T166" s="186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87" t="s">
        <v>236</v>
      </c>
      <c r="AT166" s="187" t="s">
        <v>142</v>
      </c>
      <c r="AU166" s="187" t="s">
        <v>82</v>
      </c>
      <c r="AY166" s="20" t="s">
        <v>140</v>
      </c>
      <c r="BE166" s="188">
        <f>IF(N166="základní",J166,0)</f>
        <v>0</v>
      </c>
      <c r="BF166" s="188">
        <f>IF(N166="snížená",J166,0)</f>
        <v>0</v>
      </c>
      <c r="BG166" s="188">
        <f>IF(N166="zákl. přenesená",J166,0)</f>
        <v>0</v>
      </c>
      <c r="BH166" s="188">
        <f>IF(N166="sníž. přenesená",J166,0)</f>
        <v>0</v>
      </c>
      <c r="BI166" s="188">
        <f>IF(N166="nulová",J166,0)</f>
        <v>0</v>
      </c>
      <c r="BJ166" s="20" t="s">
        <v>80</v>
      </c>
      <c r="BK166" s="188">
        <f>ROUND(I166*H166,2)</f>
        <v>0</v>
      </c>
      <c r="BL166" s="20" t="s">
        <v>236</v>
      </c>
      <c r="BM166" s="187" t="s">
        <v>924</v>
      </c>
    </row>
    <row r="167" spans="1:65" s="2" customFormat="1" ht="11.25">
      <c r="A167" s="37"/>
      <c r="B167" s="38"/>
      <c r="C167" s="39"/>
      <c r="D167" s="189" t="s">
        <v>149</v>
      </c>
      <c r="E167" s="39"/>
      <c r="F167" s="190" t="s">
        <v>925</v>
      </c>
      <c r="G167" s="39"/>
      <c r="H167" s="39"/>
      <c r="I167" s="191"/>
      <c r="J167" s="39"/>
      <c r="K167" s="39"/>
      <c r="L167" s="42"/>
      <c r="M167" s="192"/>
      <c r="N167" s="193"/>
      <c r="O167" s="67"/>
      <c r="P167" s="67"/>
      <c r="Q167" s="67"/>
      <c r="R167" s="67"/>
      <c r="S167" s="67"/>
      <c r="T167" s="68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20" t="s">
        <v>149</v>
      </c>
      <c r="AU167" s="20" t="s">
        <v>82</v>
      </c>
    </row>
    <row r="168" spans="1:65" s="2" customFormat="1" ht="16.5" customHeight="1">
      <c r="A168" s="37"/>
      <c r="B168" s="38"/>
      <c r="C168" s="176" t="s">
        <v>386</v>
      </c>
      <c r="D168" s="176" t="s">
        <v>142</v>
      </c>
      <c r="E168" s="177" t="s">
        <v>926</v>
      </c>
      <c r="F168" s="178" t="s">
        <v>927</v>
      </c>
      <c r="G168" s="179" t="s">
        <v>179</v>
      </c>
      <c r="H168" s="180">
        <v>30</v>
      </c>
      <c r="I168" s="181"/>
      <c r="J168" s="182">
        <f>ROUND(I168*H168,2)</f>
        <v>0</v>
      </c>
      <c r="K168" s="178" t="s">
        <v>146</v>
      </c>
      <c r="L168" s="42"/>
      <c r="M168" s="183" t="s">
        <v>19</v>
      </c>
      <c r="N168" s="184" t="s">
        <v>43</v>
      </c>
      <c r="O168" s="67"/>
      <c r="P168" s="185">
        <f>O168*H168</f>
        <v>0</v>
      </c>
      <c r="Q168" s="185">
        <v>2.5999999999999998E-4</v>
      </c>
      <c r="R168" s="185">
        <f>Q168*H168</f>
        <v>7.7999999999999996E-3</v>
      </c>
      <c r="S168" s="185">
        <v>0</v>
      </c>
      <c r="T168" s="186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87" t="s">
        <v>236</v>
      </c>
      <c r="AT168" s="187" t="s">
        <v>142</v>
      </c>
      <c r="AU168" s="187" t="s">
        <v>82</v>
      </c>
      <c r="AY168" s="20" t="s">
        <v>140</v>
      </c>
      <c r="BE168" s="188">
        <f>IF(N168="základní",J168,0)</f>
        <v>0</v>
      </c>
      <c r="BF168" s="188">
        <f>IF(N168="snížená",J168,0)</f>
        <v>0</v>
      </c>
      <c r="BG168" s="188">
        <f>IF(N168="zákl. přenesená",J168,0)</f>
        <v>0</v>
      </c>
      <c r="BH168" s="188">
        <f>IF(N168="sníž. přenesená",J168,0)</f>
        <v>0</v>
      </c>
      <c r="BI168" s="188">
        <f>IF(N168="nulová",J168,0)</f>
        <v>0</v>
      </c>
      <c r="BJ168" s="20" t="s">
        <v>80</v>
      </c>
      <c r="BK168" s="188">
        <f>ROUND(I168*H168,2)</f>
        <v>0</v>
      </c>
      <c r="BL168" s="20" t="s">
        <v>236</v>
      </c>
      <c r="BM168" s="187" t="s">
        <v>928</v>
      </c>
    </row>
    <row r="169" spans="1:65" s="2" customFormat="1" ht="11.25">
      <c r="A169" s="37"/>
      <c r="B169" s="38"/>
      <c r="C169" s="39"/>
      <c r="D169" s="189" t="s">
        <v>149</v>
      </c>
      <c r="E169" s="39"/>
      <c r="F169" s="190" t="s">
        <v>929</v>
      </c>
      <c r="G169" s="39"/>
      <c r="H169" s="39"/>
      <c r="I169" s="191"/>
      <c r="J169" s="39"/>
      <c r="K169" s="39"/>
      <c r="L169" s="42"/>
      <c r="M169" s="192"/>
      <c r="N169" s="193"/>
      <c r="O169" s="67"/>
      <c r="P169" s="67"/>
      <c r="Q169" s="67"/>
      <c r="R169" s="67"/>
      <c r="S169" s="67"/>
      <c r="T169" s="68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20" t="s">
        <v>149</v>
      </c>
      <c r="AU169" s="20" t="s">
        <v>82</v>
      </c>
    </row>
    <row r="170" spans="1:65" s="2" customFormat="1" ht="16.5" customHeight="1">
      <c r="A170" s="37"/>
      <c r="B170" s="38"/>
      <c r="C170" s="176" t="s">
        <v>394</v>
      </c>
      <c r="D170" s="176" t="s">
        <v>142</v>
      </c>
      <c r="E170" s="177" t="s">
        <v>930</v>
      </c>
      <c r="F170" s="178" t="s">
        <v>931</v>
      </c>
      <c r="G170" s="179" t="s">
        <v>179</v>
      </c>
      <c r="H170" s="180">
        <v>30</v>
      </c>
      <c r="I170" s="181"/>
      <c r="J170" s="182">
        <f>ROUND(I170*H170,2)</f>
        <v>0</v>
      </c>
      <c r="K170" s="178" t="s">
        <v>146</v>
      </c>
      <c r="L170" s="42"/>
      <c r="M170" s="183" t="s">
        <v>19</v>
      </c>
      <c r="N170" s="184" t="s">
        <v>43</v>
      </c>
      <c r="O170" s="67"/>
      <c r="P170" s="185">
        <f>O170*H170</f>
        <v>0</v>
      </c>
      <c r="Q170" s="185">
        <v>2.7E-4</v>
      </c>
      <c r="R170" s="185">
        <f>Q170*H170</f>
        <v>8.0999999999999996E-3</v>
      </c>
      <c r="S170" s="185">
        <v>0</v>
      </c>
      <c r="T170" s="186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87" t="s">
        <v>236</v>
      </c>
      <c r="AT170" s="187" t="s">
        <v>142</v>
      </c>
      <c r="AU170" s="187" t="s">
        <v>82</v>
      </c>
      <c r="AY170" s="20" t="s">
        <v>140</v>
      </c>
      <c r="BE170" s="188">
        <f>IF(N170="základní",J170,0)</f>
        <v>0</v>
      </c>
      <c r="BF170" s="188">
        <f>IF(N170="snížená",J170,0)</f>
        <v>0</v>
      </c>
      <c r="BG170" s="188">
        <f>IF(N170="zákl. přenesená",J170,0)</f>
        <v>0</v>
      </c>
      <c r="BH170" s="188">
        <f>IF(N170="sníž. přenesená",J170,0)</f>
        <v>0</v>
      </c>
      <c r="BI170" s="188">
        <f>IF(N170="nulová",J170,0)</f>
        <v>0</v>
      </c>
      <c r="BJ170" s="20" t="s">
        <v>80</v>
      </c>
      <c r="BK170" s="188">
        <f>ROUND(I170*H170,2)</f>
        <v>0</v>
      </c>
      <c r="BL170" s="20" t="s">
        <v>236</v>
      </c>
      <c r="BM170" s="187" t="s">
        <v>932</v>
      </c>
    </row>
    <row r="171" spans="1:65" s="2" customFormat="1" ht="11.25">
      <c r="A171" s="37"/>
      <c r="B171" s="38"/>
      <c r="C171" s="39"/>
      <c r="D171" s="189" t="s">
        <v>149</v>
      </c>
      <c r="E171" s="39"/>
      <c r="F171" s="190" t="s">
        <v>933</v>
      </c>
      <c r="G171" s="39"/>
      <c r="H171" s="39"/>
      <c r="I171" s="191"/>
      <c r="J171" s="39"/>
      <c r="K171" s="39"/>
      <c r="L171" s="42"/>
      <c r="M171" s="192"/>
      <c r="N171" s="193"/>
      <c r="O171" s="67"/>
      <c r="P171" s="67"/>
      <c r="Q171" s="67"/>
      <c r="R171" s="67"/>
      <c r="S171" s="67"/>
      <c r="T171" s="68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20" t="s">
        <v>149</v>
      </c>
      <c r="AU171" s="20" t="s">
        <v>82</v>
      </c>
    </row>
    <row r="172" spans="1:65" s="2" customFormat="1" ht="16.5" customHeight="1">
      <c r="A172" s="37"/>
      <c r="B172" s="38"/>
      <c r="C172" s="176" t="s">
        <v>399</v>
      </c>
      <c r="D172" s="176" t="s">
        <v>142</v>
      </c>
      <c r="E172" s="177" t="s">
        <v>934</v>
      </c>
      <c r="F172" s="178" t="s">
        <v>935</v>
      </c>
      <c r="G172" s="179" t="s">
        <v>296</v>
      </c>
      <c r="H172" s="180">
        <v>5</v>
      </c>
      <c r="I172" s="181"/>
      <c r="J172" s="182">
        <f>ROUND(I172*H172,2)</f>
        <v>0</v>
      </c>
      <c r="K172" s="178" t="s">
        <v>146</v>
      </c>
      <c r="L172" s="42"/>
      <c r="M172" s="183" t="s">
        <v>19</v>
      </c>
      <c r="N172" s="184" t="s">
        <v>43</v>
      </c>
      <c r="O172" s="67"/>
      <c r="P172" s="185">
        <f>O172*H172</f>
        <v>0</v>
      </c>
      <c r="Q172" s="185">
        <v>0</v>
      </c>
      <c r="R172" s="185">
        <f>Q172*H172</f>
        <v>0</v>
      </c>
      <c r="S172" s="185">
        <v>0</v>
      </c>
      <c r="T172" s="186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7" t="s">
        <v>236</v>
      </c>
      <c r="AT172" s="187" t="s">
        <v>142</v>
      </c>
      <c r="AU172" s="187" t="s">
        <v>82</v>
      </c>
      <c r="AY172" s="20" t="s">
        <v>140</v>
      </c>
      <c r="BE172" s="188">
        <f>IF(N172="základní",J172,0)</f>
        <v>0</v>
      </c>
      <c r="BF172" s="188">
        <f>IF(N172="snížená",J172,0)</f>
        <v>0</v>
      </c>
      <c r="BG172" s="188">
        <f>IF(N172="zákl. přenesená",J172,0)</f>
        <v>0</v>
      </c>
      <c r="BH172" s="188">
        <f>IF(N172="sníž. přenesená",J172,0)</f>
        <v>0</v>
      </c>
      <c r="BI172" s="188">
        <f>IF(N172="nulová",J172,0)</f>
        <v>0</v>
      </c>
      <c r="BJ172" s="20" t="s">
        <v>80</v>
      </c>
      <c r="BK172" s="188">
        <f>ROUND(I172*H172,2)</f>
        <v>0</v>
      </c>
      <c r="BL172" s="20" t="s">
        <v>236</v>
      </c>
      <c r="BM172" s="187" t="s">
        <v>936</v>
      </c>
    </row>
    <row r="173" spans="1:65" s="2" customFormat="1" ht="11.25">
      <c r="A173" s="37"/>
      <c r="B173" s="38"/>
      <c r="C173" s="39"/>
      <c r="D173" s="189" t="s">
        <v>149</v>
      </c>
      <c r="E173" s="39"/>
      <c r="F173" s="190" t="s">
        <v>937</v>
      </c>
      <c r="G173" s="39"/>
      <c r="H173" s="39"/>
      <c r="I173" s="191"/>
      <c r="J173" s="39"/>
      <c r="K173" s="39"/>
      <c r="L173" s="42"/>
      <c r="M173" s="192"/>
      <c r="N173" s="193"/>
      <c r="O173" s="67"/>
      <c r="P173" s="67"/>
      <c r="Q173" s="67"/>
      <c r="R173" s="67"/>
      <c r="S173" s="67"/>
      <c r="T173" s="68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20" t="s">
        <v>149</v>
      </c>
      <c r="AU173" s="20" t="s">
        <v>82</v>
      </c>
    </row>
    <row r="174" spans="1:65" s="2" customFormat="1" ht="16.5" customHeight="1">
      <c r="A174" s="37"/>
      <c r="B174" s="38"/>
      <c r="C174" s="176" t="s">
        <v>405</v>
      </c>
      <c r="D174" s="176" t="s">
        <v>142</v>
      </c>
      <c r="E174" s="177" t="s">
        <v>938</v>
      </c>
      <c r="F174" s="178" t="s">
        <v>939</v>
      </c>
      <c r="G174" s="179" t="s">
        <v>296</v>
      </c>
      <c r="H174" s="180">
        <v>4</v>
      </c>
      <c r="I174" s="181"/>
      <c r="J174" s="182">
        <f>ROUND(I174*H174,2)</f>
        <v>0</v>
      </c>
      <c r="K174" s="178" t="s">
        <v>146</v>
      </c>
      <c r="L174" s="42"/>
      <c r="M174" s="183" t="s">
        <v>19</v>
      </c>
      <c r="N174" s="184" t="s">
        <v>43</v>
      </c>
      <c r="O174" s="67"/>
      <c r="P174" s="185">
        <f>O174*H174</f>
        <v>0</v>
      </c>
      <c r="Q174" s="185">
        <v>0</v>
      </c>
      <c r="R174" s="185">
        <f>Q174*H174</f>
        <v>0</v>
      </c>
      <c r="S174" s="185">
        <v>0</v>
      </c>
      <c r="T174" s="186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87" t="s">
        <v>236</v>
      </c>
      <c r="AT174" s="187" t="s">
        <v>142</v>
      </c>
      <c r="AU174" s="187" t="s">
        <v>82</v>
      </c>
      <c r="AY174" s="20" t="s">
        <v>140</v>
      </c>
      <c r="BE174" s="188">
        <f>IF(N174="základní",J174,0)</f>
        <v>0</v>
      </c>
      <c r="BF174" s="188">
        <f>IF(N174="snížená",J174,0)</f>
        <v>0</v>
      </c>
      <c r="BG174" s="188">
        <f>IF(N174="zákl. přenesená",J174,0)</f>
        <v>0</v>
      </c>
      <c r="BH174" s="188">
        <f>IF(N174="sníž. přenesená",J174,0)</f>
        <v>0</v>
      </c>
      <c r="BI174" s="188">
        <f>IF(N174="nulová",J174,0)</f>
        <v>0</v>
      </c>
      <c r="BJ174" s="20" t="s">
        <v>80</v>
      </c>
      <c r="BK174" s="188">
        <f>ROUND(I174*H174,2)</f>
        <v>0</v>
      </c>
      <c r="BL174" s="20" t="s">
        <v>236</v>
      </c>
      <c r="BM174" s="187" t="s">
        <v>940</v>
      </c>
    </row>
    <row r="175" spans="1:65" s="2" customFormat="1" ht="11.25">
      <c r="A175" s="37"/>
      <c r="B175" s="38"/>
      <c r="C175" s="39"/>
      <c r="D175" s="189" t="s">
        <v>149</v>
      </c>
      <c r="E175" s="39"/>
      <c r="F175" s="190" t="s">
        <v>941</v>
      </c>
      <c r="G175" s="39"/>
      <c r="H175" s="39"/>
      <c r="I175" s="191"/>
      <c r="J175" s="39"/>
      <c r="K175" s="39"/>
      <c r="L175" s="42"/>
      <c r="M175" s="192"/>
      <c r="N175" s="193"/>
      <c r="O175" s="67"/>
      <c r="P175" s="67"/>
      <c r="Q175" s="67"/>
      <c r="R175" s="67"/>
      <c r="S175" s="67"/>
      <c r="T175" s="68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20" t="s">
        <v>149</v>
      </c>
      <c r="AU175" s="20" t="s">
        <v>82</v>
      </c>
    </row>
    <row r="176" spans="1:65" s="2" customFormat="1" ht="16.5" customHeight="1">
      <c r="A176" s="37"/>
      <c r="B176" s="38"/>
      <c r="C176" s="176" t="s">
        <v>409</v>
      </c>
      <c r="D176" s="176" t="s">
        <v>142</v>
      </c>
      <c r="E176" s="177" t="s">
        <v>942</v>
      </c>
      <c r="F176" s="178" t="s">
        <v>943</v>
      </c>
      <c r="G176" s="179" t="s">
        <v>296</v>
      </c>
      <c r="H176" s="180">
        <v>1</v>
      </c>
      <c r="I176" s="181"/>
      <c r="J176" s="182">
        <f>ROUND(I176*H176,2)</f>
        <v>0</v>
      </c>
      <c r="K176" s="178" t="s">
        <v>146</v>
      </c>
      <c r="L176" s="42"/>
      <c r="M176" s="183" t="s">
        <v>19</v>
      </c>
      <c r="N176" s="184" t="s">
        <v>43</v>
      </c>
      <c r="O176" s="67"/>
      <c r="P176" s="185">
        <f>O176*H176</f>
        <v>0</v>
      </c>
      <c r="Q176" s="185">
        <v>1.2999999999999999E-4</v>
      </c>
      <c r="R176" s="185">
        <f>Q176*H176</f>
        <v>1.2999999999999999E-4</v>
      </c>
      <c r="S176" s="185">
        <v>0</v>
      </c>
      <c r="T176" s="186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87" t="s">
        <v>236</v>
      </c>
      <c r="AT176" s="187" t="s">
        <v>142</v>
      </c>
      <c r="AU176" s="187" t="s">
        <v>82</v>
      </c>
      <c r="AY176" s="20" t="s">
        <v>140</v>
      </c>
      <c r="BE176" s="188">
        <f>IF(N176="základní",J176,0)</f>
        <v>0</v>
      </c>
      <c r="BF176" s="188">
        <f>IF(N176="snížená",J176,0)</f>
        <v>0</v>
      </c>
      <c r="BG176" s="188">
        <f>IF(N176="zákl. přenesená",J176,0)</f>
        <v>0</v>
      </c>
      <c r="BH176" s="188">
        <f>IF(N176="sníž. přenesená",J176,0)</f>
        <v>0</v>
      </c>
      <c r="BI176" s="188">
        <f>IF(N176="nulová",J176,0)</f>
        <v>0</v>
      </c>
      <c r="BJ176" s="20" t="s">
        <v>80</v>
      </c>
      <c r="BK176" s="188">
        <f>ROUND(I176*H176,2)</f>
        <v>0</v>
      </c>
      <c r="BL176" s="20" t="s">
        <v>236</v>
      </c>
      <c r="BM176" s="187" t="s">
        <v>944</v>
      </c>
    </row>
    <row r="177" spans="1:65" s="2" customFormat="1" ht="11.25">
      <c r="A177" s="37"/>
      <c r="B177" s="38"/>
      <c r="C177" s="39"/>
      <c r="D177" s="189" t="s">
        <v>149</v>
      </c>
      <c r="E177" s="39"/>
      <c r="F177" s="190" t="s">
        <v>945</v>
      </c>
      <c r="G177" s="39"/>
      <c r="H177" s="39"/>
      <c r="I177" s="191"/>
      <c r="J177" s="39"/>
      <c r="K177" s="39"/>
      <c r="L177" s="42"/>
      <c r="M177" s="192"/>
      <c r="N177" s="193"/>
      <c r="O177" s="67"/>
      <c r="P177" s="67"/>
      <c r="Q177" s="67"/>
      <c r="R177" s="67"/>
      <c r="S177" s="67"/>
      <c r="T177" s="68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T177" s="20" t="s">
        <v>149</v>
      </c>
      <c r="AU177" s="20" t="s">
        <v>82</v>
      </c>
    </row>
    <row r="178" spans="1:65" s="2" customFormat="1" ht="16.5" customHeight="1">
      <c r="A178" s="37"/>
      <c r="B178" s="38"/>
      <c r="C178" s="176" t="s">
        <v>415</v>
      </c>
      <c r="D178" s="176" t="s">
        <v>142</v>
      </c>
      <c r="E178" s="177" t="s">
        <v>946</v>
      </c>
      <c r="F178" s="178" t="s">
        <v>947</v>
      </c>
      <c r="G178" s="179" t="s">
        <v>296</v>
      </c>
      <c r="H178" s="180">
        <v>2</v>
      </c>
      <c r="I178" s="181"/>
      <c r="J178" s="182">
        <f>ROUND(I178*H178,2)</f>
        <v>0</v>
      </c>
      <c r="K178" s="178" t="s">
        <v>146</v>
      </c>
      <c r="L178" s="42"/>
      <c r="M178" s="183" t="s">
        <v>19</v>
      </c>
      <c r="N178" s="184" t="s">
        <v>43</v>
      </c>
      <c r="O178" s="67"/>
      <c r="P178" s="185">
        <f>O178*H178</f>
        <v>0</v>
      </c>
      <c r="Q178" s="185">
        <v>0</v>
      </c>
      <c r="R178" s="185">
        <f>Q178*H178</f>
        <v>0</v>
      </c>
      <c r="S178" s="185">
        <v>6.8999999999999997E-4</v>
      </c>
      <c r="T178" s="186">
        <f>S178*H178</f>
        <v>1.3799999999999999E-3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87" t="s">
        <v>236</v>
      </c>
      <c r="AT178" s="187" t="s">
        <v>142</v>
      </c>
      <c r="AU178" s="187" t="s">
        <v>82</v>
      </c>
      <c r="AY178" s="20" t="s">
        <v>140</v>
      </c>
      <c r="BE178" s="188">
        <f>IF(N178="základní",J178,0)</f>
        <v>0</v>
      </c>
      <c r="BF178" s="188">
        <f>IF(N178="snížená",J178,0)</f>
        <v>0</v>
      </c>
      <c r="BG178" s="188">
        <f>IF(N178="zákl. přenesená",J178,0)</f>
        <v>0</v>
      </c>
      <c r="BH178" s="188">
        <f>IF(N178="sníž. přenesená",J178,0)</f>
        <v>0</v>
      </c>
      <c r="BI178" s="188">
        <f>IF(N178="nulová",J178,0)</f>
        <v>0</v>
      </c>
      <c r="BJ178" s="20" t="s">
        <v>80</v>
      </c>
      <c r="BK178" s="188">
        <f>ROUND(I178*H178,2)</f>
        <v>0</v>
      </c>
      <c r="BL178" s="20" t="s">
        <v>236</v>
      </c>
      <c r="BM178" s="187" t="s">
        <v>948</v>
      </c>
    </row>
    <row r="179" spans="1:65" s="2" customFormat="1" ht="11.25">
      <c r="A179" s="37"/>
      <c r="B179" s="38"/>
      <c r="C179" s="39"/>
      <c r="D179" s="189" t="s">
        <v>149</v>
      </c>
      <c r="E179" s="39"/>
      <c r="F179" s="190" t="s">
        <v>949</v>
      </c>
      <c r="G179" s="39"/>
      <c r="H179" s="39"/>
      <c r="I179" s="191"/>
      <c r="J179" s="39"/>
      <c r="K179" s="39"/>
      <c r="L179" s="42"/>
      <c r="M179" s="192"/>
      <c r="N179" s="193"/>
      <c r="O179" s="67"/>
      <c r="P179" s="67"/>
      <c r="Q179" s="67"/>
      <c r="R179" s="67"/>
      <c r="S179" s="67"/>
      <c r="T179" s="68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T179" s="20" t="s">
        <v>149</v>
      </c>
      <c r="AU179" s="20" t="s">
        <v>82</v>
      </c>
    </row>
    <row r="180" spans="1:65" s="2" customFormat="1" ht="16.5" customHeight="1">
      <c r="A180" s="37"/>
      <c r="B180" s="38"/>
      <c r="C180" s="176" t="s">
        <v>423</v>
      </c>
      <c r="D180" s="176" t="s">
        <v>142</v>
      </c>
      <c r="E180" s="177" t="s">
        <v>950</v>
      </c>
      <c r="F180" s="178" t="s">
        <v>951</v>
      </c>
      <c r="G180" s="179" t="s">
        <v>296</v>
      </c>
      <c r="H180" s="180">
        <v>4</v>
      </c>
      <c r="I180" s="181"/>
      <c r="J180" s="182">
        <f>ROUND(I180*H180,2)</f>
        <v>0</v>
      </c>
      <c r="K180" s="178" t="s">
        <v>146</v>
      </c>
      <c r="L180" s="42"/>
      <c r="M180" s="183" t="s">
        <v>19</v>
      </c>
      <c r="N180" s="184" t="s">
        <v>43</v>
      </c>
      <c r="O180" s="67"/>
      <c r="P180" s="185">
        <f>O180*H180</f>
        <v>0</v>
      </c>
      <c r="Q180" s="185">
        <v>0</v>
      </c>
      <c r="R180" s="185">
        <f>Q180*H180</f>
        <v>0</v>
      </c>
      <c r="S180" s="185">
        <v>5.2999999999999998E-4</v>
      </c>
      <c r="T180" s="186">
        <f>S180*H180</f>
        <v>2.1199999999999999E-3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87" t="s">
        <v>236</v>
      </c>
      <c r="AT180" s="187" t="s">
        <v>142</v>
      </c>
      <c r="AU180" s="187" t="s">
        <v>82</v>
      </c>
      <c r="AY180" s="20" t="s">
        <v>140</v>
      </c>
      <c r="BE180" s="188">
        <f>IF(N180="základní",J180,0)</f>
        <v>0</v>
      </c>
      <c r="BF180" s="188">
        <f>IF(N180="snížená",J180,0)</f>
        <v>0</v>
      </c>
      <c r="BG180" s="188">
        <f>IF(N180="zákl. přenesená",J180,0)</f>
        <v>0</v>
      </c>
      <c r="BH180" s="188">
        <f>IF(N180="sníž. přenesená",J180,0)</f>
        <v>0</v>
      </c>
      <c r="BI180" s="188">
        <f>IF(N180="nulová",J180,0)</f>
        <v>0</v>
      </c>
      <c r="BJ180" s="20" t="s">
        <v>80</v>
      </c>
      <c r="BK180" s="188">
        <f>ROUND(I180*H180,2)</f>
        <v>0</v>
      </c>
      <c r="BL180" s="20" t="s">
        <v>236</v>
      </c>
      <c r="BM180" s="187" t="s">
        <v>952</v>
      </c>
    </row>
    <row r="181" spans="1:65" s="2" customFormat="1" ht="11.25">
      <c r="A181" s="37"/>
      <c r="B181" s="38"/>
      <c r="C181" s="39"/>
      <c r="D181" s="189" t="s">
        <v>149</v>
      </c>
      <c r="E181" s="39"/>
      <c r="F181" s="190" t="s">
        <v>953</v>
      </c>
      <c r="G181" s="39"/>
      <c r="H181" s="39"/>
      <c r="I181" s="191"/>
      <c r="J181" s="39"/>
      <c r="K181" s="39"/>
      <c r="L181" s="42"/>
      <c r="M181" s="192"/>
      <c r="N181" s="193"/>
      <c r="O181" s="67"/>
      <c r="P181" s="67"/>
      <c r="Q181" s="67"/>
      <c r="R181" s="67"/>
      <c r="S181" s="67"/>
      <c r="T181" s="68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T181" s="20" t="s">
        <v>149</v>
      </c>
      <c r="AU181" s="20" t="s">
        <v>82</v>
      </c>
    </row>
    <row r="182" spans="1:65" s="2" customFormat="1" ht="16.5" customHeight="1">
      <c r="A182" s="37"/>
      <c r="B182" s="38"/>
      <c r="C182" s="176" t="s">
        <v>429</v>
      </c>
      <c r="D182" s="176" t="s">
        <v>142</v>
      </c>
      <c r="E182" s="177" t="s">
        <v>954</v>
      </c>
      <c r="F182" s="178" t="s">
        <v>955</v>
      </c>
      <c r="G182" s="179" t="s">
        <v>296</v>
      </c>
      <c r="H182" s="180">
        <v>6</v>
      </c>
      <c r="I182" s="181"/>
      <c r="J182" s="182">
        <f>ROUND(I182*H182,2)</f>
        <v>0</v>
      </c>
      <c r="K182" s="178" t="s">
        <v>146</v>
      </c>
      <c r="L182" s="42"/>
      <c r="M182" s="183" t="s">
        <v>19</v>
      </c>
      <c r="N182" s="184" t="s">
        <v>43</v>
      </c>
      <c r="O182" s="67"/>
      <c r="P182" s="185">
        <f>O182*H182</f>
        <v>0</v>
      </c>
      <c r="Q182" s="185">
        <v>0</v>
      </c>
      <c r="R182" s="185">
        <f>Q182*H182</f>
        <v>0</v>
      </c>
      <c r="S182" s="185">
        <v>1.23E-3</v>
      </c>
      <c r="T182" s="186">
        <f>S182*H182</f>
        <v>7.3799999999999994E-3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87" t="s">
        <v>236</v>
      </c>
      <c r="AT182" s="187" t="s">
        <v>142</v>
      </c>
      <c r="AU182" s="187" t="s">
        <v>82</v>
      </c>
      <c r="AY182" s="20" t="s">
        <v>140</v>
      </c>
      <c r="BE182" s="188">
        <f>IF(N182="základní",J182,0)</f>
        <v>0</v>
      </c>
      <c r="BF182" s="188">
        <f>IF(N182="snížená",J182,0)</f>
        <v>0</v>
      </c>
      <c r="BG182" s="188">
        <f>IF(N182="zákl. přenesená",J182,0)</f>
        <v>0</v>
      </c>
      <c r="BH182" s="188">
        <f>IF(N182="sníž. přenesená",J182,0)</f>
        <v>0</v>
      </c>
      <c r="BI182" s="188">
        <f>IF(N182="nulová",J182,0)</f>
        <v>0</v>
      </c>
      <c r="BJ182" s="20" t="s">
        <v>80</v>
      </c>
      <c r="BK182" s="188">
        <f>ROUND(I182*H182,2)</f>
        <v>0</v>
      </c>
      <c r="BL182" s="20" t="s">
        <v>236</v>
      </c>
      <c r="BM182" s="187" t="s">
        <v>956</v>
      </c>
    </row>
    <row r="183" spans="1:65" s="2" customFormat="1" ht="11.25">
      <c r="A183" s="37"/>
      <c r="B183" s="38"/>
      <c r="C183" s="39"/>
      <c r="D183" s="189" t="s">
        <v>149</v>
      </c>
      <c r="E183" s="39"/>
      <c r="F183" s="190" t="s">
        <v>957</v>
      </c>
      <c r="G183" s="39"/>
      <c r="H183" s="39"/>
      <c r="I183" s="191"/>
      <c r="J183" s="39"/>
      <c r="K183" s="39"/>
      <c r="L183" s="42"/>
      <c r="M183" s="192"/>
      <c r="N183" s="193"/>
      <c r="O183" s="67"/>
      <c r="P183" s="67"/>
      <c r="Q183" s="67"/>
      <c r="R183" s="67"/>
      <c r="S183" s="67"/>
      <c r="T183" s="68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20" t="s">
        <v>149</v>
      </c>
      <c r="AU183" s="20" t="s">
        <v>82</v>
      </c>
    </row>
    <row r="184" spans="1:65" s="2" customFormat="1" ht="16.5" customHeight="1">
      <c r="A184" s="37"/>
      <c r="B184" s="38"/>
      <c r="C184" s="176" t="s">
        <v>436</v>
      </c>
      <c r="D184" s="176" t="s">
        <v>142</v>
      </c>
      <c r="E184" s="177" t="s">
        <v>958</v>
      </c>
      <c r="F184" s="178" t="s">
        <v>959</v>
      </c>
      <c r="G184" s="179" t="s">
        <v>296</v>
      </c>
      <c r="H184" s="180">
        <v>4</v>
      </c>
      <c r="I184" s="181"/>
      <c r="J184" s="182">
        <f>ROUND(I184*H184,2)</f>
        <v>0</v>
      </c>
      <c r="K184" s="178" t="s">
        <v>146</v>
      </c>
      <c r="L184" s="42"/>
      <c r="M184" s="183" t="s">
        <v>19</v>
      </c>
      <c r="N184" s="184" t="s">
        <v>43</v>
      </c>
      <c r="O184" s="67"/>
      <c r="P184" s="185">
        <f>O184*H184</f>
        <v>0</v>
      </c>
      <c r="Q184" s="185">
        <v>0</v>
      </c>
      <c r="R184" s="185">
        <f>Q184*H184</f>
        <v>0</v>
      </c>
      <c r="S184" s="185">
        <v>1.4599999999999999E-3</v>
      </c>
      <c r="T184" s="186">
        <f>S184*H184</f>
        <v>5.8399999999999997E-3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87" t="s">
        <v>236</v>
      </c>
      <c r="AT184" s="187" t="s">
        <v>142</v>
      </c>
      <c r="AU184" s="187" t="s">
        <v>82</v>
      </c>
      <c r="AY184" s="20" t="s">
        <v>140</v>
      </c>
      <c r="BE184" s="188">
        <f>IF(N184="základní",J184,0)</f>
        <v>0</v>
      </c>
      <c r="BF184" s="188">
        <f>IF(N184="snížená",J184,0)</f>
        <v>0</v>
      </c>
      <c r="BG184" s="188">
        <f>IF(N184="zákl. přenesená",J184,0)</f>
        <v>0</v>
      </c>
      <c r="BH184" s="188">
        <f>IF(N184="sníž. přenesená",J184,0)</f>
        <v>0</v>
      </c>
      <c r="BI184" s="188">
        <f>IF(N184="nulová",J184,0)</f>
        <v>0</v>
      </c>
      <c r="BJ184" s="20" t="s">
        <v>80</v>
      </c>
      <c r="BK184" s="188">
        <f>ROUND(I184*H184,2)</f>
        <v>0</v>
      </c>
      <c r="BL184" s="20" t="s">
        <v>236</v>
      </c>
      <c r="BM184" s="187" t="s">
        <v>960</v>
      </c>
    </row>
    <row r="185" spans="1:65" s="2" customFormat="1" ht="11.25">
      <c r="A185" s="37"/>
      <c r="B185" s="38"/>
      <c r="C185" s="39"/>
      <c r="D185" s="189" t="s">
        <v>149</v>
      </c>
      <c r="E185" s="39"/>
      <c r="F185" s="190" t="s">
        <v>961</v>
      </c>
      <c r="G185" s="39"/>
      <c r="H185" s="39"/>
      <c r="I185" s="191"/>
      <c r="J185" s="39"/>
      <c r="K185" s="39"/>
      <c r="L185" s="42"/>
      <c r="M185" s="192"/>
      <c r="N185" s="193"/>
      <c r="O185" s="67"/>
      <c r="P185" s="67"/>
      <c r="Q185" s="67"/>
      <c r="R185" s="67"/>
      <c r="S185" s="67"/>
      <c r="T185" s="68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20" t="s">
        <v>149</v>
      </c>
      <c r="AU185" s="20" t="s">
        <v>82</v>
      </c>
    </row>
    <row r="186" spans="1:65" s="2" customFormat="1" ht="16.5" customHeight="1">
      <c r="A186" s="37"/>
      <c r="B186" s="38"/>
      <c r="C186" s="176" t="s">
        <v>443</v>
      </c>
      <c r="D186" s="176" t="s">
        <v>142</v>
      </c>
      <c r="E186" s="177" t="s">
        <v>962</v>
      </c>
      <c r="F186" s="178" t="s">
        <v>963</v>
      </c>
      <c r="G186" s="179" t="s">
        <v>296</v>
      </c>
      <c r="H186" s="180">
        <v>4</v>
      </c>
      <c r="I186" s="181"/>
      <c r="J186" s="182">
        <f>ROUND(I186*H186,2)</f>
        <v>0</v>
      </c>
      <c r="K186" s="178" t="s">
        <v>146</v>
      </c>
      <c r="L186" s="42"/>
      <c r="M186" s="183" t="s">
        <v>19</v>
      </c>
      <c r="N186" s="184" t="s">
        <v>43</v>
      </c>
      <c r="O186" s="67"/>
      <c r="P186" s="185">
        <f>O186*H186</f>
        <v>0</v>
      </c>
      <c r="Q186" s="185">
        <v>2.2000000000000001E-4</v>
      </c>
      <c r="R186" s="185">
        <f>Q186*H186</f>
        <v>8.8000000000000003E-4</v>
      </c>
      <c r="S186" s="185">
        <v>0</v>
      </c>
      <c r="T186" s="186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7" t="s">
        <v>236</v>
      </c>
      <c r="AT186" s="187" t="s">
        <v>142</v>
      </c>
      <c r="AU186" s="187" t="s">
        <v>82</v>
      </c>
      <c r="AY186" s="20" t="s">
        <v>140</v>
      </c>
      <c r="BE186" s="188">
        <f>IF(N186="základní",J186,0)</f>
        <v>0</v>
      </c>
      <c r="BF186" s="188">
        <f>IF(N186="snížená",J186,0)</f>
        <v>0</v>
      </c>
      <c r="BG186" s="188">
        <f>IF(N186="zákl. přenesená",J186,0)</f>
        <v>0</v>
      </c>
      <c r="BH186" s="188">
        <f>IF(N186="sníž. přenesená",J186,0)</f>
        <v>0</v>
      </c>
      <c r="BI186" s="188">
        <f>IF(N186="nulová",J186,0)</f>
        <v>0</v>
      </c>
      <c r="BJ186" s="20" t="s">
        <v>80</v>
      </c>
      <c r="BK186" s="188">
        <f>ROUND(I186*H186,2)</f>
        <v>0</v>
      </c>
      <c r="BL186" s="20" t="s">
        <v>236</v>
      </c>
      <c r="BM186" s="187" t="s">
        <v>964</v>
      </c>
    </row>
    <row r="187" spans="1:65" s="2" customFormat="1" ht="11.25">
      <c r="A187" s="37"/>
      <c r="B187" s="38"/>
      <c r="C187" s="39"/>
      <c r="D187" s="189" t="s">
        <v>149</v>
      </c>
      <c r="E187" s="39"/>
      <c r="F187" s="190" t="s">
        <v>965</v>
      </c>
      <c r="G187" s="39"/>
      <c r="H187" s="39"/>
      <c r="I187" s="191"/>
      <c r="J187" s="39"/>
      <c r="K187" s="39"/>
      <c r="L187" s="42"/>
      <c r="M187" s="192"/>
      <c r="N187" s="193"/>
      <c r="O187" s="67"/>
      <c r="P187" s="67"/>
      <c r="Q187" s="67"/>
      <c r="R187" s="67"/>
      <c r="S187" s="67"/>
      <c r="T187" s="68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20" t="s">
        <v>149</v>
      </c>
      <c r="AU187" s="20" t="s">
        <v>82</v>
      </c>
    </row>
    <row r="188" spans="1:65" s="2" customFormat="1" ht="16.5" customHeight="1">
      <c r="A188" s="37"/>
      <c r="B188" s="38"/>
      <c r="C188" s="176" t="s">
        <v>450</v>
      </c>
      <c r="D188" s="176" t="s">
        <v>142</v>
      </c>
      <c r="E188" s="177" t="s">
        <v>966</v>
      </c>
      <c r="F188" s="178" t="s">
        <v>967</v>
      </c>
      <c r="G188" s="179" t="s">
        <v>296</v>
      </c>
      <c r="H188" s="180">
        <v>1</v>
      </c>
      <c r="I188" s="181"/>
      <c r="J188" s="182">
        <f>ROUND(I188*H188,2)</f>
        <v>0</v>
      </c>
      <c r="K188" s="178" t="s">
        <v>146</v>
      </c>
      <c r="L188" s="42"/>
      <c r="M188" s="183" t="s">
        <v>19</v>
      </c>
      <c r="N188" s="184" t="s">
        <v>43</v>
      </c>
      <c r="O188" s="67"/>
      <c r="P188" s="185">
        <f>O188*H188</f>
        <v>0</v>
      </c>
      <c r="Q188" s="185">
        <v>2.2000000000000001E-4</v>
      </c>
      <c r="R188" s="185">
        <f>Q188*H188</f>
        <v>2.2000000000000001E-4</v>
      </c>
      <c r="S188" s="185">
        <v>0</v>
      </c>
      <c r="T188" s="186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7" t="s">
        <v>236</v>
      </c>
      <c r="AT188" s="187" t="s">
        <v>142</v>
      </c>
      <c r="AU188" s="187" t="s">
        <v>82</v>
      </c>
      <c r="AY188" s="20" t="s">
        <v>140</v>
      </c>
      <c r="BE188" s="188">
        <f>IF(N188="základní",J188,0)</f>
        <v>0</v>
      </c>
      <c r="BF188" s="188">
        <f>IF(N188="snížená",J188,0)</f>
        <v>0</v>
      </c>
      <c r="BG188" s="188">
        <f>IF(N188="zákl. přenesená",J188,0)</f>
        <v>0</v>
      </c>
      <c r="BH188" s="188">
        <f>IF(N188="sníž. přenesená",J188,0)</f>
        <v>0</v>
      </c>
      <c r="BI188" s="188">
        <f>IF(N188="nulová",J188,0)</f>
        <v>0</v>
      </c>
      <c r="BJ188" s="20" t="s">
        <v>80</v>
      </c>
      <c r="BK188" s="188">
        <f>ROUND(I188*H188,2)</f>
        <v>0</v>
      </c>
      <c r="BL188" s="20" t="s">
        <v>236</v>
      </c>
      <c r="BM188" s="187" t="s">
        <v>968</v>
      </c>
    </row>
    <row r="189" spans="1:65" s="2" customFormat="1" ht="11.25">
      <c r="A189" s="37"/>
      <c r="B189" s="38"/>
      <c r="C189" s="39"/>
      <c r="D189" s="189" t="s">
        <v>149</v>
      </c>
      <c r="E189" s="39"/>
      <c r="F189" s="190" t="s">
        <v>969</v>
      </c>
      <c r="G189" s="39"/>
      <c r="H189" s="39"/>
      <c r="I189" s="191"/>
      <c r="J189" s="39"/>
      <c r="K189" s="39"/>
      <c r="L189" s="42"/>
      <c r="M189" s="192"/>
      <c r="N189" s="193"/>
      <c r="O189" s="67"/>
      <c r="P189" s="67"/>
      <c r="Q189" s="67"/>
      <c r="R189" s="67"/>
      <c r="S189" s="67"/>
      <c r="T189" s="68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20" t="s">
        <v>149</v>
      </c>
      <c r="AU189" s="20" t="s">
        <v>82</v>
      </c>
    </row>
    <row r="190" spans="1:65" s="2" customFormat="1" ht="16.5" customHeight="1">
      <c r="A190" s="37"/>
      <c r="B190" s="38"/>
      <c r="C190" s="176" t="s">
        <v>456</v>
      </c>
      <c r="D190" s="176" t="s">
        <v>142</v>
      </c>
      <c r="E190" s="177" t="s">
        <v>970</v>
      </c>
      <c r="F190" s="178" t="s">
        <v>971</v>
      </c>
      <c r="G190" s="179" t="s">
        <v>296</v>
      </c>
      <c r="H190" s="180">
        <v>1</v>
      </c>
      <c r="I190" s="181"/>
      <c r="J190" s="182">
        <f>ROUND(I190*H190,2)</f>
        <v>0</v>
      </c>
      <c r="K190" s="178" t="s">
        <v>146</v>
      </c>
      <c r="L190" s="42"/>
      <c r="M190" s="183" t="s">
        <v>19</v>
      </c>
      <c r="N190" s="184" t="s">
        <v>43</v>
      </c>
      <c r="O190" s="67"/>
      <c r="P190" s="185">
        <f>O190*H190</f>
        <v>0</v>
      </c>
      <c r="Q190" s="185">
        <v>5.1999999999999995E-4</v>
      </c>
      <c r="R190" s="185">
        <f>Q190*H190</f>
        <v>5.1999999999999995E-4</v>
      </c>
      <c r="S190" s="185">
        <v>0</v>
      </c>
      <c r="T190" s="186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87" t="s">
        <v>236</v>
      </c>
      <c r="AT190" s="187" t="s">
        <v>142</v>
      </c>
      <c r="AU190" s="187" t="s">
        <v>82</v>
      </c>
      <c r="AY190" s="20" t="s">
        <v>140</v>
      </c>
      <c r="BE190" s="188">
        <f>IF(N190="základní",J190,0)</f>
        <v>0</v>
      </c>
      <c r="BF190" s="188">
        <f>IF(N190="snížená",J190,0)</f>
        <v>0</v>
      </c>
      <c r="BG190" s="188">
        <f>IF(N190="zákl. přenesená",J190,0)</f>
        <v>0</v>
      </c>
      <c r="BH190" s="188">
        <f>IF(N190="sníž. přenesená",J190,0)</f>
        <v>0</v>
      </c>
      <c r="BI190" s="188">
        <f>IF(N190="nulová",J190,0)</f>
        <v>0</v>
      </c>
      <c r="BJ190" s="20" t="s">
        <v>80</v>
      </c>
      <c r="BK190" s="188">
        <f>ROUND(I190*H190,2)</f>
        <v>0</v>
      </c>
      <c r="BL190" s="20" t="s">
        <v>236</v>
      </c>
      <c r="BM190" s="187" t="s">
        <v>972</v>
      </c>
    </row>
    <row r="191" spans="1:65" s="2" customFormat="1" ht="11.25">
      <c r="A191" s="37"/>
      <c r="B191" s="38"/>
      <c r="C191" s="39"/>
      <c r="D191" s="189" t="s">
        <v>149</v>
      </c>
      <c r="E191" s="39"/>
      <c r="F191" s="190" t="s">
        <v>973</v>
      </c>
      <c r="G191" s="39"/>
      <c r="H191" s="39"/>
      <c r="I191" s="191"/>
      <c r="J191" s="39"/>
      <c r="K191" s="39"/>
      <c r="L191" s="42"/>
      <c r="M191" s="192"/>
      <c r="N191" s="193"/>
      <c r="O191" s="67"/>
      <c r="P191" s="67"/>
      <c r="Q191" s="67"/>
      <c r="R191" s="67"/>
      <c r="S191" s="67"/>
      <c r="T191" s="68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20" t="s">
        <v>149</v>
      </c>
      <c r="AU191" s="20" t="s">
        <v>82</v>
      </c>
    </row>
    <row r="192" spans="1:65" s="2" customFormat="1" ht="16.5" customHeight="1">
      <c r="A192" s="37"/>
      <c r="B192" s="38"/>
      <c r="C192" s="176" t="s">
        <v>462</v>
      </c>
      <c r="D192" s="176" t="s">
        <v>142</v>
      </c>
      <c r="E192" s="177" t="s">
        <v>974</v>
      </c>
      <c r="F192" s="178" t="s">
        <v>975</v>
      </c>
      <c r="G192" s="179" t="s">
        <v>296</v>
      </c>
      <c r="H192" s="180">
        <v>1</v>
      </c>
      <c r="I192" s="181"/>
      <c r="J192" s="182">
        <f>ROUND(I192*H192,2)</f>
        <v>0</v>
      </c>
      <c r="K192" s="178" t="s">
        <v>146</v>
      </c>
      <c r="L192" s="42"/>
      <c r="M192" s="183" t="s">
        <v>19</v>
      </c>
      <c r="N192" s="184" t="s">
        <v>43</v>
      </c>
      <c r="O192" s="67"/>
      <c r="P192" s="185">
        <f>O192*H192</f>
        <v>0</v>
      </c>
      <c r="Q192" s="185">
        <v>3.3E-4</v>
      </c>
      <c r="R192" s="185">
        <f>Q192*H192</f>
        <v>3.3E-4</v>
      </c>
      <c r="S192" s="185">
        <v>0</v>
      </c>
      <c r="T192" s="186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7" t="s">
        <v>236</v>
      </c>
      <c r="AT192" s="187" t="s">
        <v>142</v>
      </c>
      <c r="AU192" s="187" t="s">
        <v>82</v>
      </c>
      <c r="AY192" s="20" t="s">
        <v>140</v>
      </c>
      <c r="BE192" s="188">
        <f>IF(N192="základní",J192,0)</f>
        <v>0</v>
      </c>
      <c r="BF192" s="188">
        <f>IF(N192="snížená",J192,0)</f>
        <v>0</v>
      </c>
      <c r="BG192" s="188">
        <f>IF(N192="zákl. přenesená",J192,0)</f>
        <v>0</v>
      </c>
      <c r="BH192" s="188">
        <f>IF(N192="sníž. přenesená",J192,0)</f>
        <v>0</v>
      </c>
      <c r="BI192" s="188">
        <f>IF(N192="nulová",J192,0)</f>
        <v>0</v>
      </c>
      <c r="BJ192" s="20" t="s">
        <v>80</v>
      </c>
      <c r="BK192" s="188">
        <f>ROUND(I192*H192,2)</f>
        <v>0</v>
      </c>
      <c r="BL192" s="20" t="s">
        <v>236</v>
      </c>
      <c r="BM192" s="187" t="s">
        <v>976</v>
      </c>
    </row>
    <row r="193" spans="1:65" s="2" customFormat="1" ht="11.25">
      <c r="A193" s="37"/>
      <c r="B193" s="38"/>
      <c r="C193" s="39"/>
      <c r="D193" s="189" t="s">
        <v>149</v>
      </c>
      <c r="E193" s="39"/>
      <c r="F193" s="190" t="s">
        <v>977</v>
      </c>
      <c r="G193" s="39"/>
      <c r="H193" s="39"/>
      <c r="I193" s="191"/>
      <c r="J193" s="39"/>
      <c r="K193" s="39"/>
      <c r="L193" s="42"/>
      <c r="M193" s="192"/>
      <c r="N193" s="193"/>
      <c r="O193" s="67"/>
      <c r="P193" s="67"/>
      <c r="Q193" s="67"/>
      <c r="R193" s="67"/>
      <c r="S193" s="67"/>
      <c r="T193" s="68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20" t="s">
        <v>149</v>
      </c>
      <c r="AU193" s="20" t="s">
        <v>82</v>
      </c>
    </row>
    <row r="194" spans="1:65" s="2" customFormat="1" ht="16.5" customHeight="1">
      <c r="A194" s="37"/>
      <c r="B194" s="38"/>
      <c r="C194" s="176" t="s">
        <v>468</v>
      </c>
      <c r="D194" s="176" t="s">
        <v>142</v>
      </c>
      <c r="E194" s="177" t="s">
        <v>978</v>
      </c>
      <c r="F194" s="178" t="s">
        <v>979</v>
      </c>
      <c r="G194" s="179" t="s">
        <v>296</v>
      </c>
      <c r="H194" s="180">
        <v>3</v>
      </c>
      <c r="I194" s="181"/>
      <c r="J194" s="182">
        <f>ROUND(I194*H194,2)</f>
        <v>0</v>
      </c>
      <c r="K194" s="178" t="s">
        <v>146</v>
      </c>
      <c r="L194" s="42"/>
      <c r="M194" s="183" t="s">
        <v>19</v>
      </c>
      <c r="N194" s="184" t="s">
        <v>43</v>
      </c>
      <c r="O194" s="67"/>
      <c r="P194" s="185">
        <f>O194*H194</f>
        <v>0</v>
      </c>
      <c r="Q194" s="185">
        <v>3.4000000000000002E-4</v>
      </c>
      <c r="R194" s="185">
        <f>Q194*H194</f>
        <v>1.0200000000000001E-3</v>
      </c>
      <c r="S194" s="185">
        <v>0</v>
      </c>
      <c r="T194" s="186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7" t="s">
        <v>236</v>
      </c>
      <c r="AT194" s="187" t="s">
        <v>142</v>
      </c>
      <c r="AU194" s="187" t="s">
        <v>82</v>
      </c>
      <c r="AY194" s="20" t="s">
        <v>140</v>
      </c>
      <c r="BE194" s="188">
        <f>IF(N194="základní",J194,0)</f>
        <v>0</v>
      </c>
      <c r="BF194" s="188">
        <f>IF(N194="snížená",J194,0)</f>
        <v>0</v>
      </c>
      <c r="BG194" s="188">
        <f>IF(N194="zákl. přenesená",J194,0)</f>
        <v>0</v>
      </c>
      <c r="BH194" s="188">
        <f>IF(N194="sníž. přenesená",J194,0)</f>
        <v>0</v>
      </c>
      <c r="BI194" s="188">
        <f>IF(N194="nulová",J194,0)</f>
        <v>0</v>
      </c>
      <c r="BJ194" s="20" t="s">
        <v>80</v>
      </c>
      <c r="BK194" s="188">
        <f>ROUND(I194*H194,2)</f>
        <v>0</v>
      </c>
      <c r="BL194" s="20" t="s">
        <v>236</v>
      </c>
      <c r="BM194" s="187" t="s">
        <v>980</v>
      </c>
    </row>
    <row r="195" spans="1:65" s="2" customFormat="1" ht="11.25">
      <c r="A195" s="37"/>
      <c r="B195" s="38"/>
      <c r="C195" s="39"/>
      <c r="D195" s="189" t="s">
        <v>149</v>
      </c>
      <c r="E195" s="39"/>
      <c r="F195" s="190" t="s">
        <v>981</v>
      </c>
      <c r="G195" s="39"/>
      <c r="H195" s="39"/>
      <c r="I195" s="191"/>
      <c r="J195" s="39"/>
      <c r="K195" s="39"/>
      <c r="L195" s="42"/>
      <c r="M195" s="192"/>
      <c r="N195" s="193"/>
      <c r="O195" s="67"/>
      <c r="P195" s="67"/>
      <c r="Q195" s="67"/>
      <c r="R195" s="67"/>
      <c r="S195" s="67"/>
      <c r="T195" s="68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20" t="s">
        <v>149</v>
      </c>
      <c r="AU195" s="20" t="s">
        <v>82</v>
      </c>
    </row>
    <row r="196" spans="1:65" s="2" customFormat="1" ht="16.5" customHeight="1">
      <c r="A196" s="37"/>
      <c r="B196" s="38"/>
      <c r="C196" s="176" t="s">
        <v>473</v>
      </c>
      <c r="D196" s="176" t="s">
        <v>142</v>
      </c>
      <c r="E196" s="177" t="s">
        <v>982</v>
      </c>
      <c r="F196" s="178" t="s">
        <v>983</v>
      </c>
      <c r="G196" s="179" t="s">
        <v>296</v>
      </c>
      <c r="H196" s="180">
        <v>1</v>
      </c>
      <c r="I196" s="181"/>
      <c r="J196" s="182">
        <f>ROUND(I196*H196,2)</f>
        <v>0</v>
      </c>
      <c r="K196" s="178" t="s">
        <v>146</v>
      </c>
      <c r="L196" s="42"/>
      <c r="M196" s="183" t="s">
        <v>19</v>
      </c>
      <c r="N196" s="184" t="s">
        <v>43</v>
      </c>
      <c r="O196" s="67"/>
      <c r="P196" s="185">
        <f>O196*H196</f>
        <v>0</v>
      </c>
      <c r="Q196" s="185">
        <v>5.0000000000000001E-4</v>
      </c>
      <c r="R196" s="185">
        <f>Q196*H196</f>
        <v>5.0000000000000001E-4</v>
      </c>
      <c r="S196" s="185">
        <v>0</v>
      </c>
      <c r="T196" s="186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7" t="s">
        <v>236</v>
      </c>
      <c r="AT196" s="187" t="s">
        <v>142</v>
      </c>
      <c r="AU196" s="187" t="s">
        <v>82</v>
      </c>
      <c r="AY196" s="20" t="s">
        <v>140</v>
      </c>
      <c r="BE196" s="188">
        <f>IF(N196="základní",J196,0)</f>
        <v>0</v>
      </c>
      <c r="BF196" s="188">
        <f>IF(N196="snížená",J196,0)</f>
        <v>0</v>
      </c>
      <c r="BG196" s="188">
        <f>IF(N196="zákl. přenesená",J196,0)</f>
        <v>0</v>
      </c>
      <c r="BH196" s="188">
        <f>IF(N196="sníž. přenesená",J196,0)</f>
        <v>0</v>
      </c>
      <c r="BI196" s="188">
        <f>IF(N196="nulová",J196,0)</f>
        <v>0</v>
      </c>
      <c r="BJ196" s="20" t="s">
        <v>80</v>
      </c>
      <c r="BK196" s="188">
        <f>ROUND(I196*H196,2)</f>
        <v>0</v>
      </c>
      <c r="BL196" s="20" t="s">
        <v>236</v>
      </c>
      <c r="BM196" s="187" t="s">
        <v>984</v>
      </c>
    </row>
    <row r="197" spans="1:65" s="2" customFormat="1" ht="11.25">
      <c r="A197" s="37"/>
      <c r="B197" s="38"/>
      <c r="C197" s="39"/>
      <c r="D197" s="189" t="s">
        <v>149</v>
      </c>
      <c r="E197" s="39"/>
      <c r="F197" s="190" t="s">
        <v>985</v>
      </c>
      <c r="G197" s="39"/>
      <c r="H197" s="39"/>
      <c r="I197" s="191"/>
      <c r="J197" s="39"/>
      <c r="K197" s="39"/>
      <c r="L197" s="42"/>
      <c r="M197" s="192"/>
      <c r="N197" s="193"/>
      <c r="O197" s="67"/>
      <c r="P197" s="67"/>
      <c r="Q197" s="67"/>
      <c r="R197" s="67"/>
      <c r="S197" s="67"/>
      <c r="T197" s="68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20" t="s">
        <v>149</v>
      </c>
      <c r="AU197" s="20" t="s">
        <v>82</v>
      </c>
    </row>
    <row r="198" spans="1:65" s="2" customFormat="1" ht="16.5" customHeight="1">
      <c r="A198" s="37"/>
      <c r="B198" s="38"/>
      <c r="C198" s="176" t="s">
        <v>478</v>
      </c>
      <c r="D198" s="176" t="s">
        <v>142</v>
      </c>
      <c r="E198" s="177" t="s">
        <v>986</v>
      </c>
      <c r="F198" s="178" t="s">
        <v>987</v>
      </c>
      <c r="G198" s="179" t="s">
        <v>296</v>
      </c>
      <c r="H198" s="180">
        <v>2</v>
      </c>
      <c r="I198" s="181"/>
      <c r="J198" s="182">
        <f>ROUND(I198*H198,2)</f>
        <v>0</v>
      </c>
      <c r="K198" s="178" t="s">
        <v>146</v>
      </c>
      <c r="L198" s="42"/>
      <c r="M198" s="183" t="s">
        <v>19</v>
      </c>
      <c r="N198" s="184" t="s">
        <v>43</v>
      </c>
      <c r="O198" s="67"/>
      <c r="P198" s="185">
        <f>O198*H198</f>
        <v>0</v>
      </c>
      <c r="Q198" s="185">
        <v>6.9999999999999999E-4</v>
      </c>
      <c r="R198" s="185">
        <f>Q198*H198</f>
        <v>1.4E-3</v>
      </c>
      <c r="S198" s="185">
        <v>0</v>
      </c>
      <c r="T198" s="186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87" t="s">
        <v>236</v>
      </c>
      <c r="AT198" s="187" t="s">
        <v>142</v>
      </c>
      <c r="AU198" s="187" t="s">
        <v>82</v>
      </c>
      <c r="AY198" s="20" t="s">
        <v>140</v>
      </c>
      <c r="BE198" s="188">
        <f>IF(N198="základní",J198,0)</f>
        <v>0</v>
      </c>
      <c r="BF198" s="188">
        <f>IF(N198="snížená",J198,0)</f>
        <v>0</v>
      </c>
      <c r="BG198" s="188">
        <f>IF(N198="zákl. přenesená",J198,0)</f>
        <v>0</v>
      </c>
      <c r="BH198" s="188">
        <f>IF(N198="sníž. přenesená",J198,0)</f>
        <v>0</v>
      </c>
      <c r="BI198" s="188">
        <f>IF(N198="nulová",J198,0)</f>
        <v>0</v>
      </c>
      <c r="BJ198" s="20" t="s">
        <v>80</v>
      </c>
      <c r="BK198" s="188">
        <f>ROUND(I198*H198,2)</f>
        <v>0</v>
      </c>
      <c r="BL198" s="20" t="s">
        <v>236</v>
      </c>
      <c r="BM198" s="187" t="s">
        <v>988</v>
      </c>
    </row>
    <row r="199" spans="1:65" s="2" customFormat="1" ht="11.25">
      <c r="A199" s="37"/>
      <c r="B199" s="38"/>
      <c r="C199" s="39"/>
      <c r="D199" s="189" t="s">
        <v>149</v>
      </c>
      <c r="E199" s="39"/>
      <c r="F199" s="190" t="s">
        <v>989</v>
      </c>
      <c r="G199" s="39"/>
      <c r="H199" s="39"/>
      <c r="I199" s="191"/>
      <c r="J199" s="39"/>
      <c r="K199" s="39"/>
      <c r="L199" s="42"/>
      <c r="M199" s="192"/>
      <c r="N199" s="193"/>
      <c r="O199" s="67"/>
      <c r="P199" s="67"/>
      <c r="Q199" s="67"/>
      <c r="R199" s="67"/>
      <c r="S199" s="67"/>
      <c r="T199" s="68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20" t="s">
        <v>149</v>
      </c>
      <c r="AU199" s="20" t="s">
        <v>82</v>
      </c>
    </row>
    <row r="200" spans="1:65" s="2" customFormat="1" ht="24.2" customHeight="1">
      <c r="A200" s="37"/>
      <c r="B200" s="38"/>
      <c r="C200" s="176" t="s">
        <v>484</v>
      </c>
      <c r="D200" s="176" t="s">
        <v>142</v>
      </c>
      <c r="E200" s="177" t="s">
        <v>990</v>
      </c>
      <c r="F200" s="178" t="s">
        <v>991</v>
      </c>
      <c r="G200" s="179" t="s">
        <v>179</v>
      </c>
      <c r="H200" s="180">
        <v>32</v>
      </c>
      <c r="I200" s="181"/>
      <c r="J200" s="182">
        <f>ROUND(I200*H200,2)</f>
        <v>0</v>
      </c>
      <c r="K200" s="178" t="s">
        <v>146</v>
      </c>
      <c r="L200" s="42"/>
      <c r="M200" s="183" t="s">
        <v>19</v>
      </c>
      <c r="N200" s="184" t="s">
        <v>43</v>
      </c>
      <c r="O200" s="67"/>
      <c r="P200" s="185">
        <f>O200*H200</f>
        <v>0</v>
      </c>
      <c r="Q200" s="185">
        <v>1.9000000000000001E-4</v>
      </c>
      <c r="R200" s="185">
        <f>Q200*H200</f>
        <v>6.0800000000000003E-3</v>
      </c>
      <c r="S200" s="185">
        <v>0</v>
      </c>
      <c r="T200" s="186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7" t="s">
        <v>236</v>
      </c>
      <c r="AT200" s="187" t="s">
        <v>142</v>
      </c>
      <c r="AU200" s="187" t="s">
        <v>82</v>
      </c>
      <c r="AY200" s="20" t="s">
        <v>140</v>
      </c>
      <c r="BE200" s="188">
        <f>IF(N200="základní",J200,0)</f>
        <v>0</v>
      </c>
      <c r="BF200" s="188">
        <f>IF(N200="snížená",J200,0)</f>
        <v>0</v>
      </c>
      <c r="BG200" s="188">
        <f>IF(N200="zákl. přenesená",J200,0)</f>
        <v>0</v>
      </c>
      <c r="BH200" s="188">
        <f>IF(N200="sníž. přenesená",J200,0)</f>
        <v>0</v>
      </c>
      <c r="BI200" s="188">
        <f>IF(N200="nulová",J200,0)</f>
        <v>0</v>
      </c>
      <c r="BJ200" s="20" t="s">
        <v>80</v>
      </c>
      <c r="BK200" s="188">
        <f>ROUND(I200*H200,2)</f>
        <v>0</v>
      </c>
      <c r="BL200" s="20" t="s">
        <v>236</v>
      </c>
      <c r="BM200" s="187" t="s">
        <v>992</v>
      </c>
    </row>
    <row r="201" spans="1:65" s="2" customFormat="1" ht="11.25">
      <c r="A201" s="37"/>
      <c r="B201" s="38"/>
      <c r="C201" s="39"/>
      <c r="D201" s="189" t="s">
        <v>149</v>
      </c>
      <c r="E201" s="39"/>
      <c r="F201" s="190" t="s">
        <v>993</v>
      </c>
      <c r="G201" s="39"/>
      <c r="H201" s="39"/>
      <c r="I201" s="191"/>
      <c r="J201" s="39"/>
      <c r="K201" s="39"/>
      <c r="L201" s="42"/>
      <c r="M201" s="192"/>
      <c r="N201" s="193"/>
      <c r="O201" s="67"/>
      <c r="P201" s="67"/>
      <c r="Q201" s="67"/>
      <c r="R201" s="67"/>
      <c r="S201" s="67"/>
      <c r="T201" s="68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20" t="s">
        <v>149</v>
      </c>
      <c r="AU201" s="20" t="s">
        <v>82</v>
      </c>
    </row>
    <row r="202" spans="1:65" s="2" customFormat="1" ht="24.2" customHeight="1">
      <c r="A202" s="37"/>
      <c r="B202" s="38"/>
      <c r="C202" s="176" t="s">
        <v>489</v>
      </c>
      <c r="D202" s="176" t="s">
        <v>142</v>
      </c>
      <c r="E202" s="177" t="s">
        <v>994</v>
      </c>
      <c r="F202" s="178" t="s">
        <v>995</v>
      </c>
      <c r="G202" s="179" t="s">
        <v>170</v>
      </c>
      <c r="H202" s="180">
        <v>0.09</v>
      </c>
      <c r="I202" s="181"/>
      <c r="J202" s="182">
        <f>ROUND(I202*H202,2)</f>
        <v>0</v>
      </c>
      <c r="K202" s="178" t="s">
        <v>146</v>
      </c>
      <c r="L202" s="42"/>
      <c r="M202" s="183" t="s">
        <v>19</v>
      </c>
      <c r="N202" s="184" t="s">
        <v>43</v>
      </c>
      <c r="O202" s="67"/>
      <c r="P202" s="185">
        <f>O202*H202</f>
        <v>0</v>
      </c>
      <c r="Q202" s="185">
        <v>0</v>
      </c>
      <c r="R202" s="185">
        <f>Q202*H202</f>
        <v>0</v>
      </c>
      <c r="S202" s="185">
        <v>0</v>
      </c>
      <c r="T202" s="186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87" t="s">
        <v>236</v>
      </c>
      <c r="AT202" s="187" t="s">
        <v>142</v>
      </c>
      <c r="AU202" s="187" t="s">
        <v>82</v>
      </c>
      <c r="AY202" s="20" t="s">
        <v>140</v>
      </c>
      <c r="BE202" s="188">
        <f>IF(N202="základní",J202,0)</f>
        <v>0</v>
      </c>
      <c r="BF202" s="188">
        <f>IF(N202="snížená",J202,0)</f>
        <v>0</v>
      </c>
      <c r="BG202" s="188">
        <f>IF(N202="zákl. přenesená",J202,0)</f>
        <v>0</v>
      </c>
      <c r="BH202" s="188">
        <f>IF(N202="sníž. přenesená",J202,0)</f>
        <v>0</v>
      </c>
      <c r="BI202" s="188">
        <f>IF(N202="nulová",J202,0)</f>
        <v>0</v>
      </c>
      <c r="BJ202" s="20" t="s">
        <v>80</v>
      </c>
      <c r="BK202" s="188">
        <f>ROUND(I202*H202,2)</f>
        <v>0</v>
      </c>
      <c r="BL202" s="20" t="s">
        <v>236</v>
      </c>
      <c r="BM202" s="187" t="s">
        <v>996</v>
      </c>
    </row>
    <row r="203" spans="1:65" s="2" customFormat="1" ht="11.25">
      <c r="A203" s="37"/>
      <c r="B203" s="38"/>
      <c r="C203" s="39"/>
      <c r="D203" s="189" t="s">
        <v>149</v>
      </c>
      <c r="E203" s="39"/>
      <c r="F203" s="190" t="s">
        <v>997</v>
      </c>
      <c r="G203" s="39"/>
      <c r="H203" s="39"/>
      <c r="I203" s="191"/>
      <c r="J203" s="39"/>
      <c r="K203" s="39"/>
      <c r="L203" s="42"/>
      <c r="M203" s="192"/>
      <c r="N203" s="193"/>
      <c r="O203" s="67"/>
      <c r="P203" s="67"/>
      <c r="Q203" s="67"/>
      <c r="R203" s="67"/>
      <c r="S203" s="67"/>
      <c r="T203" s="68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T203" s="20" t="s">
        <v>149</v>
      </c>
      <c r="AU203" s="20" t="s">
        <v>82</v>
      </c>
    </row>
    <row r="204" spans="1:65" s="12" customFormat="1" ht="22.9" customHeight="1">
      <c r="B204" s="160"/>
      <c r="C204" s="161"/>
      <c r="D204" s="162" t="s">
        <v>71</v>
      </c>
      <c r="E204" s="174" t="s">
        <v>998</v>
      </c>
      <c r="F204" s="174" t="s">
        <v>999</v>
      </c>
      <c r="G204" s="161"/>
      <c r="H204" s="161"/>
      <c r="I204" s="164"/>
      <c r="J204" s="175">
        <f>BK204</f>
        <v>0</v>
      </c>
      <c r="K204" s="161"/>
      <c r="L204" s="166"/>
      <c r="M204" s="167"/>
      <c r="N204" s="168"/>
      <c r="O204" s="168"/>
      <c r="P204" s="169">
        <f>SUM(P205:P250)</f>
        <v>0</v>
      </c>
      <c r="Q204" s="168"/>
      <c r="R204" s="169">
        <f>SUM(R205:R250)</f>
        <v>0.10701000000000001</v>
      </c>
      <c r="S204" s="168"/>
      <c r="T204" s="170">
        <f>SUM(T205:T250)</f>
        <v>4.1700000000000001E-2</v>
      </c>
      <c r="AR204" s="171" t="s">
        <v>82</v>
      </c>
      <c r="AT204" s="172" t="s">
        <v>71</v>
      </c>
      <c r="AU204" s="172" t="s">
        <v>80</v>
      </c>
      <c r="AY204" s="171" t="s">
        <v>140</v>
      </c>
      <c r="BK204" s="173">
        <f>SUM(BK205:BK250)</f>
        <v>0</v>
      </c>
    </row>
    <row r="205" spans="1:65" s="2" customFormat="1" ht="16.5" customHeight="1">
      <c r="A205" s="37"/>
      <c r="B205" s="38"/>
      <c r="C205" s="176" t="s">
        <v>493</v>
      </c>
      <c r="D205" s="176" t="s">
        <v>142</v>
      </c>
      <c r="E205" s="177" t="s">
        <v>1000</v>
      </c>
      <c r="F205" s="178" t="s">
        <v>1001</v>
      </c>
      <c r="G205" s="179" t="s">
        <v>179</v>
      </c>
      <c r="H205" s="180">
        <v>1</v>
      </c>
      <c r="I205" s="181"/>
      <c r="J205" s="182">
        <f>ROUND(I205*H205,2)</f>
        <v>0</v>
      </c>
      <c r="K205" s="178" t="s">
        <v>146</v>
      </c>
      <c r="L205" s="42"/>
      <c r="M205" s="183" t="s">
        <v>19</v>
      </c>
      <c r="N205" s="184" t="s">
        <v>43</v>
      </c>
      <c r="O205" s="67"/>
      <c r="P205" s="185">
        <f>O205*H205</f>
        <v>0</v>
      </c>
      <c r="Q205" s="185">
        <v>1.47E-3</v>
      </c>
      <c r="R205" s="185">
        <f>Q205*H205</f>
        <v>1.47E-3</v>
      </c>
      <c r="S205" s="185">
        <v>0</v>
      </c>
      <c r="T205" s="186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87" t="s">
        <v>236</v>
      </c>
      <c r="AT205" s="187" t="s">
        <v>142</v>
      </c>
      <c r="AU205" s="187" t="s">
        <v>82</v>
      </c>
      <c r="AY205" s="20" t="s">
        <v>140</v>
      </c>
      <c r="BE205" s="188">
        <f>IF(N205="základní",J205,0)</f>
        <v>0</v>
      </c>
      <c r="BF205" s="188">
        <f>IF(N205="snížená",J205,0)</f>
        <v>0</v>
      </c>
      <c r="BG205" s="188">
        <f>IF(N205="zákl. přenesená",J205,0)</f>
        <v>0</v>
      </c>
      <c r="BH205" s="188">
        <f>IF(N205="sníž. přenesená",J205,0)</f>
        <v>0</v>
      </c>
      <c r="BI205" s="188">
        <f>IF(N205="nulová",J205,0)</f>
        <v>0</v>
      </c>
      <c r="BJ205" s="20" t="s">
        <v>80</v>
      </c>
      <c r="BK205" s="188">
        <f>ROUND(I205*H205,2)</f>
        <v>0</v>
      </c>
      <c r="BL205" s="20" t="s">
        <v>236</v>
      </c>
      <c r="BM205" s="187" t="s">
        <v>1002</v>
      </c>
    </row>
    <row r="206" spans="1:65" s="2" customFormat="1" ht="11.25">
      <c r="A206" s="37"/>
      <c r="B206" s="38"/>
      <c r="C206" s="39"/>
      <c r="D206" s="189" t="s">
        <v>149</v>
      </c>
      <c r="E206" s="39"/>
      <c r="F206" s="190" t="s">
        <v>1003</v>
      </c>
      <c r="G206" s="39"/>
      <c r="H206" s="39"/>
      <c r="I206" s="191"/>
      <c r="J206" s="39"/>
      <c r="K206" s="39"/>
      <c r="L206" s="42"/>
      <c r="M206" s="192"/>
      <c r="N206" s="193"/>
      <c r="O206" s="67"/>
      <c r="P206" s="67"/>
      <c r="Q206" s="67"/>
      <c r="R206" s="67"/>
      <c r="S206" s="67"/>
      <c r="T206" s="68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20" t="s">
        <v>149</v>
      </c>
      <c r="AU206" s="20" t="s">
        <v>82</v>
      </c>
    </row>
    <row r="207" spans="1:65" s="2" customFormat="1" ht="16.5" customHeight="1">
      <c r="A207" s="37"/>
      <c r="B207" s="38"/>
      <c r="C207" s="176" t="s">
        <v>502</v>
      </c>
      <c r="D207" s="176" t="s">
        <v>142</v>
      </c>
      <c r="E207" s="177" t="s">
        <v>1004</v>
      </c>
      <c r="F207" s="178" t="s">
        <v>1005</v>
      </c>
      <c r="G207" s="179" t="s">
        <v>179</v>
      </c>
      <c r="H207" s="180">
        <v>12</v>
      </c>
      <c r="I207" s="181"/>
      <c r="J207" s="182">
        <f>ROUND(I207*H207,2)</f>
        <v>0</v>
      </c>
      <c r="K207" s="178" t="s">
        <v>146</v>
      </c>
      <c r="L207" s="42"/>
      <c r="M207" s="183" t="s">
        <v>19</v>
      </c>
      <c r="N207" s="184" t="s">
        <v>43</v>
      </c>
      <c r="O207" s="67"/>
      <c r="P207" s="185">
        <f>O207*H207</f>
        <v>0</v>
      </c>
      <c r="Q207" s="185">
        <v>1.8500000000000001E-3</v>
      </c>
      <c r="R207" s="185">
        <f>Q207*H207</f>
        <v>2.2200000000000001E-2</v>
      </c>
      <c r="S207" s="185">
        <v>0</v>
      </c>
      <c r="T207" s="186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187" t="s">
        <v>236</v>
      </c>
      <c r="AT207" s="187" t="s">
        <v>142</v>
      </c>
      <c r="AU207" s="187" t="s">
        <v>82</v>
      </c>
      <c r="AY207" s="20" t="s">
        <v>140</v>
      </c>
      <c r="BE207" s="188">
        <f>IF(N207="základní",J207,0)</f>
        <v>0</v>
      </c>
      <c r="BF207" s="188">
        <f>IF(N207="snížená",J207,0)</f>
        <v>0</v>
      </c>
      <c r="BG207" s="188">
        <f>IF(N207="zákl. přenesená",J207,0)</f>
        <v>0</v>
      </c>
      <c r="BH207" s="188">
        <f>IF(N207="sníž. přenesená",J207,0)</f>
        <v>0</v>
      </c>
      <c r="BI207" s="188">
        <f>IF(N207="nulová",J207,0)</f>
        <v>0</v>
      </c>
      <c r="BJ207" s="20" t="s">
        <v>80</v>
      </c>
      <c r="BK207" s="188">
        <f>ROUND(I207*H207,2)</f>
        <v>0</v>
      </c>
      <c r="BL207" s="20" t="s">
        <v>236</v>
      </c>
      <c r="BM207" s="187" t="s">
        <v>1006</v>
      </c>
    </row>
    <row r="208" spans="1:65" s="2" customFormat="1" ht="11.25">
      <c r="A208" s="37"/>
      <c r="B208" s="38"/>
      <c r="C208" s="39"/>
      <c r="D208" s="189" t="s">
        <v>149</v>
      </c>
      <c r="E208" s="39"/>
      <c r="F208" s="190" t="s">
        <v>1007</v>
      </c>
      <c r="G208" s="39"/>
      <c r="H208" s="39"/>
      <c r="I208" s="191"/>
      <c r="J208" s="39"/>
      <c r="K208" s="39"/>
      <c r="L208" s="42"/>
      <c r="M208" s="192"/>
      <c r="N208" s="193"/>
      <c r="O208" s="67"/>
      <c r="P208" s="67"/>
      <c r="Q208" s="67"/>
      <c r="R208" s="67"/>
      <c r="S208" s="67"/>
      <c r="T208" s="68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20" t="s">
        <v>149</v>
      </c>
      <c r="AU208" s="20" t="s">
        <v>82</v>
      </c>
    </row>
    <row r="209" spans="1:65" s="2" customFormat="1" ht="16.5" customHeight="1">
      <c r="A209" s="37"/>
      <c r="B209" s="38"/>
      <c r="C209" s="176" t="s">
        <v>507</v>
      </c>
      <c r="D209" s="176" t="s">
        <v>142</v>
      </c>
      <c r="E209" s="177" t="s">
        <v>1008</v>
      </c>
      <c r="F209" s="178" t="s">
        <v>1009</v>
      </c>
      <c r="G209" s="179" t="s">
        <v>179</v>
      </c>
      <c r="H209" s="180">
        <v>6</v>
      </c>
      <c r="I209" s="181"/>
      <c r="J209" s="182">
        <f>ROUND(I209*H209,2)</f>
        <v>0</v>
      </c>
      <c r="K209" s="178" t="s">
        <v>146</v>
      </c>
      <c r="L209" s="42"/>
      <c r="M209" s="183" t="s">
        <v>19</v>
      </c>
      <c r="N209" s="184" t="s">
        <v>43</v>
      </c>
      <c r="O209" s="67"/>
      <c r="P209" s="185">
        <f>O209*H209</f>
        <v>0</v>
      </c>
      <c r="Q209" s="185">
        <v>3.96E-3</v>
      </c>
      <c r="R209" s="185">
        <f>Q209*H209</f>
        <v>2.376E-2</v>
      </c>
      <c r="S209" s="185">
        <v>0</v>
      </c>
      <c r="T209" s="186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187" t="s">
        <v>236</v>
      </c>
      <c r="AT209" s="187" t="s">
        <v>142</v>
      </c>
      <c r="AU209" s="187" t="s">
        <v>82</v>
      </c>
      <c r="AY209" s="20" t="s">
        <v>140</v>
      </c>
      <c r="BE209" s="188">
        <f>IF(N209="základní",J209,0)</f>
        <v>0</v>
      </c>
      <c r="BF209" s="188">
        <f>IF(N209="snížená",J209,0)</f>
        <v>0</v>
      </c>
      <c r="BG209" s="188">
        <f>IF(N209="zákl. přenesená",J209,0)</f>
        <v>0</v>
      </c>
      <c r="BH209" s="188">
        <f>IF(N209="sníž. přenesená",J209,0)</f>
        <v>0</v>
      </c>
      <c r="BI209" s="188">
        <f>IF(N209="nulová",J209,0)</f>
        <v>0</v>
      </c>
      <c r="BJ209" s="20" t="s">
        <v>80</v>
      </c>
      <c r="BK209" s="188">
        <f>ROUND(I209*H209,2)</f>
        <v>0</v>
      </c>
      <c r="BL209" s="20" t="s">
        <v>236</v>
      </c>
      <c r="BM209" s="187" t="s">
        <v>1010</v>
      </c>
    </row>
    <row r="210" spans="1:65" s="2" customFormat="1" ht="11.25">
      <c r="A210" s="37"/>
      <c r="B210" s="38"/>
      <c r="C210" s="39"/>
      <c r="D210" s="189" t="s">
        <v>149</v>
      </c>
      <c r="E210" s="39"/>
      <c r="F210" s="190" t="s">
        <v>1011</v>
      </c>
      <c r="G210" s="39"/>
      <c r="H210" s="39"/>
      <c r="I210" s="191"/>
      <c r="J210" s="39"/>
      <c r="K210" s="39"/>
      <c r="L210" s="42"/>
      <c r="M210" s="192"/>
      <c r="N210" s="193"/>
      <c r="O210" s="67"/>
      <c r="P210" s="67"/>
      <c r="Q210" s="67"/>
      <c r="R210" s="67"/>
      <c r="S210" s="67"/>
      <c r="T210" s="68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T210" s="20" t="s">
        <v>149</v>
      </c>
      <c r="AU210" s="20" t="s">
        <v>82</v>
      </c>
    </row>
    <row r="211" spans="1:65" s="2" customFormat="1" ht="16.5" customHeight="1">
      <c r="A211" s="37"/>
      <c r="B211" s="38"/>
      <c r="C211" s="176" t="s">
        <v>512</v>
      </c>
      <c r="D211" s="176" t="s">
        <v>142</v>
      </c>
      <c r="E211" s="177" t="s">
        <v>1012</v>
      </c>
      <c r="F211" s="178" t="s">
        <v>1013</v>
      </c>
      <c r="G211" s="179" t="s">
        <v>179</v>
      </c>
      <c r="H211" s="180">
        <v>6</v>
      </c>
      <c r="I211" s="181"/>
      <c r="J211" s="182">
        <f>ROUND(I211*H211,2)</f>
        <v>0</v>
      </c>
      <c r="K211" s="178" t="s">
        <v>146</v>
      </c>
      <c r="L211" s="42"/>
      <c r="M211" s="183" t="s">
        <v>19</v>
      </c>
      <c r="N211" s="184" t="s">
        <v>43</v>
      </c>
      <c r="O211" s="67"/>
      <c r="P211" s="185">
        <f>O211*H211</f>
        <v>0</v>
      </c>
      <c r="Q211" s="185">
        <v>1.1E-4</v>
      </c>
      <c r="R211" s="185">
        <f>Q211*H211</f>
        <v>6.6E-4</v>
      </c>
      <c r="S211" s="185">
        <v>2.15E-3</v>
      </c>
      <c r="T211" s="186">
        <f>S211*H211</f>
        <v>1.29E-2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187" t="s">
        <v>236</v>
      </c>
      <c r="AT211" s="187" t="s">
        <v>142</v>
      </c>
      <c r="AU211" s="187" t="s">
        <v>82</v>
      </c>
      <c r="AY211" s="20" t="s">
        <v>140</v>
      </c>
      <c r="BE211" s="188">
        <f>IF(N211="základní",J211,0)</f>
        <v>0</v>
      </c>
      <c r="BF211" s="188">
        <f>IF(N211="snížená",J211,0)</f>
        <v>0</v>
      </c>
      <c r="BG211" s="188">
        <f>IF(N211="zákl. přenesená",J211,0)</f>
        <v>0</v>
      </c>
      <c r="BH211" s="188">
        <f>IF(N211="sníž. přenesená",J211,0)</f>
        <v>0</v>
      </c>
      <c r="BI211" s="188">
        <f>IF(N211="nulová",J211,0)</f>
        <v>0</v>
      </c>
      <c r="BJ211" s="20" t="s">
        <v>80</v>
      </c>
      <c r="BK211" s="188">
        <f>ROUND(I211*H211,2)</f>
        <v>0</v>
      </c>
      <c r="BL211" s="20" t="s">
        <v>236</v>
      </c>
      <c r="BM211" s="187" t="s">
        <v>1014</v>
      </c>
    </row>
    <row r="212" spans="1:65" s="2" customFormat="1" ht="11.25">
      <c r="A212" s="37"/>
      <c r="B212" s="38"/>
      <c r="C212" s="39"/>
      <c r="D212" s="189" t="s">
        <v>149</v>
      </c>
      <c r="E212" s="39"/>
      <c r="F212" s="190" t="s">
        <v>1015</v>
      </c>
      <c r="G212" s="39"/>
      <c r="H212" s="39"/>
      <c r="I212" s="191"/>
      <c r="J212" s="39"/>
      <c r="K212" s="39"/>
      <c r="L212" s="42"/>
      <c r="M212" s="192"/>
      <c r="N212" s="193"/>
      <c r="O212" s="67"/>
      <c r="P212" s="67"/>
      <c r="Q212" s="67"/>
      <c r="R212" s="67"/>
      <c r="S212" s="67"/>
      <c r="T212" s="68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T212" s="20" t="s">
        <v>149</v>
      </c>
      <c r="AU212" s="20" t="s">
        <v>82</v>
      </c>
    </row>
    <row r="213" spans="1:65" s="2" customFormat="1" ht="16.5" customHeight="1">
      <c r="A213" s="37"/>
      <c r="B213" s="38"/>
      <c r="C213" s="176" t="s">
        <v>278</v>
      </c>
      <c r="D213" s="176" t="s">
        <v>142</v>
      </c>
      <c r="E213" s="177" t="s">
        <v>1016</v>
      </c>
      <c r="F213" s="178" t="s">
        <v>1017</v>
      </c>
      <c r="G213" s="179" t="s">
        <v>179</v>
      </c>
      <c r="H213" s="180">
        <v>6</v>
      </c>
      <c r="I213" s="181"/>
      <c r="J213" s="182">
        <f>ROUND(I213*H213,2)</f>
        <v>0</v>
      </c>
      <c r="K213" s="178" t="s">
        <v>146</v>
      </c>
      <c r="L213" s="42"/>
      <c r="M213" s="183" t="s">
        <v>19</v>
      </c>
      <c r="N213" s="184" t="s">
        <v>43</v>
      </c>
      <c r="O213" s="67"/>
      <c r="P213" s="185">
        <f>O213*H213</f>
        <v>0</v>
      </c>
      <c r="Q213" s="185">
        <v>3.8999999999999999E-4</v>
      </c>
      <c r="R213" s="185">
        <f>Q213*H213</f>
        <v>2.3400000000000001E-3</v>
      </c>
      <c r="S213" s="185">
        <v>3.4199999999999999E-3</v>
      </c>
      <c r="T213" s="186">
        <f>S213*H213</f>
        <v>2.052E-2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87" t="s">
        <v>236</v>
      </c>
      <c r="AT213" s="187" t="s">
        <v>142</v>
      </c>
      <c r="AU213" s="187" t="s">
        <v>82</v>
      </c>
      <c r="AY213" s="20" t="s">
        <v>140</v>
      </c>
      <c r="BE213" s="188">
        <f>IF(N213="základní",J213,0)</f>
        <v>0</v>
      </c>
      <c r="BF213" s="188">
        <f>IF(N213="snížená",J213,0)</f>
        <v>0</v>
      </c>
      <c r="BG213" s="188">
        <f>IF(N213="zákl. přenesená",J213,0)</f>
        <v>0</v>
      </c>
      <c r="BH213" s="188">
        <f>IF(N213="sníž. přenesená",J213,0)</f>
        <v>0</v>
      </c>
      <c r="BI213" s="188">
        <f>IF(N213="nulová",J213,0)</f>
        <v>0</v>
      </c>
      <c r="BJ213" s="20" t="s">
        <v>80</v>
      </c>
      <c r="BK213" s="188">
        <f>ROUND(I213*H213,2)</f>
        <v>0</v>
      </c>
      <c r="BL213" s="20" t="s">
        <v>236</v>
      </c>
      <c r="BM213" s="187" t="s">
        <v>1018</v>
      </c>
    </row>
    <row r="214" spans="1:65" s="2" customFormat="1" ht="11.25">
      <c r="A214" s="37"/>
      <c r="B214" s="38"/>
      <c r="C214" s="39"/>
      <c r="D214" s="189" t="s">
        <v>149</v>
      </c>
      <c r="E214" s="39"/>
      <c r="F214" s="190" t="s">
        <v>1019</v>
      </c>
      <c r="G214" s="39"/>
      <c r="H214" s="39"/>
      <c r="I214" s="191"/>
      <c r="J214" s="39"/>
      <c r="K214" s="39"/>
      <c r="L214" s="42"/>
      <c r="M214" s="192"/>
      <c r="N214" s="193"/>
      <c r="O214" s="67"/>
      <c r="P214" s="67"/>
      <c r="Q214" s="67"/>
      <c r="R214" s="67"/>
      <c r="S214" s="67"/>
      <c r="T214" s="68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T214" s="20" t="s">
        <v>149</v>
      </c>
      <c r="AU214" s="20" t="s">
        <v>82</v>
      </c>
    </row>
    <row r="215" spans="1:65" s="2" customFormat="1" ht="16.5" customHeight="1">
      <c r="A215" s="37"/>
      <c r="B215" s="38"/>
      <c r="C215" s="176" t="s">
        <v>323</v>
      </c>
      <c r="D215" s="176" t="s">
        <v>142</v>
      </c>
      <c r="E215" s="177" t="s">
        <v>1020</v>
      </c>
      <c r="F215" s="178" t="s">
        <v>1021</v>
      </c>
      <c r="G215" s="179" t="s">
        <v>179</v>
      </c>
      <c r="H215" s="180">
        <v>1</v>
      </c>
      <c r="I215" s="181"/>
      <c r="J215" s="182">
        <f>ROUND(I215*H215,2)</f>
        <v>0</v>
      </c>
      <c r="K215" s="178" t="s">
        <v>146</v>
      </c>
      <c r="L215" s="42"/>
      <c r="M215" s="183" t="s">
        <v>19</v>
      </c>
      <c r="N215" s="184" t="s">
        <v>43</v>
      </c>
      <c r="O215" s="67"/>
      <c r="P215" s="185">
        <f>O215*H215</f>
        <v>0</v>
      </c>
      <c r="Q215" s="185">
        <v>3.8999999999999999E-4</v>
      </c>
      <c r="R215" s="185">
        <f>Q215*H215</f>
        <v>3.8999999999999999E-4</v>
      </c>
      <c r="S215" s="185">
        <v>8.2799999999999992E-3</v>
      </c>
      <c r="T215" s="186">
        <f>S215*H215</f>
        <v>8.2799999999999992E-3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87" t="s">
        <v>236</v>
      </c>
      <c r="AT215" s="187" t="s">
        <v>142</v>
      </c>
      <c r="AU215" s="187" t="s">
        <v>82</v>
      </c>
      <c r="AY215" s="20" t="s">
        <v>140</v>
      </c>
      <c r="BE215" s="188">
        <f>IF(N215="základní",J215,0)</f>
        <v>0</v>
      </c>
      <c r="BF215" s="188">
        <f>IF(N215="snížená",J215,0)</f>
        <v>0</v>
      </c>
      <c r="BG215" s="188">
        <f>IF(N215="zákl. přenesená",J215,0)</f>
        <v>0</v>
      </c>
      <c r="BH215" s="188">
        <f>IF(N215="sníž. přenesená",J215,0)</f>
        <v>0</v>
      </c>
      <c r="BI215" s="188">
        <f>IF(N215="nulová",J215,0)</f>
        <v>0</v>
      </c>
      <c r="BJ215" s="20" t="s">
        <v>80</v>
      </c>
      <c r="BK215" s="188">
        <f>ROUND(I215*H215,2)</f>
        <v>0</v>
      </c>
      <c r="BL215" s="20" t="s">
        <v>236</v>
      </c>
      <c r="BM215" s="187" t="s">
        <v>1022</v>
      </c>
    </row>
    <row r="216" spans="1:65" s="2" customFormat="1" ht="11.25">
      <c r="A216" s="37"/>
      <c r="B216" s="38"/>
      <c r="C216" s="39"/>
      <c r="D216" s="189" t="s">
        <v>149</v>
      </c>
      <c r="E216" s="39"/>
      <c r="F216" s="190" t="s">
        <v>1023</v>
      </c>
      <c r="G216" s="39"/>
      <c r="H216" s="39"/>
      <c r="I216" s="191"/>
      <c r="J216" s="39"/>
      <c r="K216" s="39"/>
      <c r="L216" s="42"/>
      <c r="M216" s="192"/>
      <c r="N216" s="193"/>
      <c r="O216" s="67"/>
      <c r="P216" s="67"/>
      <c r="Q216" s="67"/>
      <c r="R216" s="67"/>
      <c r="S216" s="67"/>
      <c r="T216" s="68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20" t="s">
        <v>149</v>
      </c>
      <c r="AU216" s="20" t="s">
        <v>82</v>
      </c>
    </row>
    <row r="217" spans="1:65" s="2" customFormat="1" ht="24.2" customHeight="1">
      <c r="A217" s="37"/>
      <c r="B217" s="38"/>
      <c r="C217" s="176" t="s">
        <v>345</v>
      </c>
      <c r="D217" s="176" t="s">
        <v>142</v>
      </c>
      <c r="E217" s="177" t="s">
        <v>1024</v>
      </c>
      <c r="F217" s="178" t="s">
        <v>1025</v>
      </c>
      <c r="G217" s="179" t="s">
        <v>412</v>
      </c>
      <c r="H217" s="180">
        <v>3</v>
      </c>
      <c r="I217" s="181"/>
      <c r="J217" s="182">
        <f>ROUND(I217*H217,2)</f>
        <v>0</v>
      </c>
      <c r="K217" s="178" t="s">
        <v>146</v>
      </c>
      <c r="L217" s="42"/>
      <c r="M217" s="183" t="s">
        <v>19</v>
      </c>
      <c r="N217" s="184" t="s">
        <v>43</v>
      </c>
      <c r="O217" s="67"/>
      <c r="P217" s="185">
        <f>O217*H217</f>
        <v>0</v>
      </c>
      <c r="Q217" s="185">
        <v>4.28E-3</v>
      </c>
      <c r="R217" s="185">
        <f>Q217*H217</f>
        <v>1.2840000000000001E-2</v>
      </c>
      <c r="S217" s="185">
        <v>0</v>
      </c>
      <c r="T217" s="186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87" t="s">
        <v>236</v>
      </c>
      <c r="AT217" s="187" t="s">
        <v>142</v>
      </c>
      <c r="AU217" s="187" t="s">
        <v>82</v>
      </c>
      <c r="AY217" s="20" t="s">
        <v>140</v>
      </c>
      <c r="BE217" s="188">
        <f>IF(N217="základní",J217,0)</f>
        <v>0</v>
      </c>
      <c r="BF217" s="188">
        <f>IF(N217="snížená",J217,0)</f>
        <v>0</v>
      </c>
      <c r="BG217" s="188">
        <f>IF(N217="zákl. přenesená",J217,0)</f>
        <v>0</v>
      </c>
      <c r="BH217" s="188">
        <f>IF(N217="sníž. přenesená",J217,0)</f>
        <v>0</v>
      </c>
      <c r="BI217" s="188">
        <f>IF(N217="nulová",J217,0)</f>
        <v>0</v>
      </c>
      <c r="BJ217" s="20" t="s">
        <v>80</v>
      </c>
      <c r="BK217" s="188">
        <f>ROUND(I217*H217,2)</f>
        <v>0</v>
      </c>
      <c r="BL217" s="20" t="s">
        <v>236</v>
      </c>
      <c r="BM217" s="187" t="s">
        <v>1026</v>
      </c>
    </row>
    <row r="218" spans="1:65" s="2" customFormat="1" ht="11.25">
      <c r="A218" s="37"/>
      <c r="B218" s="38"/>
      <c r="C218" s="39"/>
      <c r="D218" s="189" t="s">
        <v>149</v>
      </c>
      <c r="E218" s="39"/>
      <c r="F218" s="190" t="s">
        <v>1027</v>
      </c>
      <c r="G218" s="39"/>
      <c r="H218" s="39"/>
      <c r="I218" s="191"/>
      <c r="J218" s="39"/>
      <c r="K218" s="39"/>
      <c r="L218" s="42"/>
      <c r="M218" s="192"/>
      <c r="N218" s="193"/>
      <c r="O218" s="67"/>
      <c r="P218" s="67"/>
      <c r="Q218" s="67"/>
      <c r="R218" s="67"/>
      <c r="S218" s="67"/>
      <c r="T218" s="68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T218" s="20" t="s">
        <v>149</v>
      </c>
      <c r="AU218" s="20" t="s">
        <v>82</v>
      </c>
    </row>
    <row r="219" spans="1:65" s="2" customFormat="1" ht="24.2" customHeight="1">
      <c r="A219" s="37"/>
      <c r="B219" s="38"/>
      <c r="C219" s="176" t="s">
        <v>361</v>
      </c>
      <c r="D219" s="176" t="s">
        <v>142</v>
      </c>
      <c r="E219" s="177" t="s">
        <v>1028</v>
      </c>
      <c r="F219" s="178" t="s">
        <v>1029</v>
      </c>
      <c r="G219" s="179" t="s">
        <v>412</v>
      </c>
      <c r="H219" s="180">
        <v>2</v>
      </c>
      <c r="I219" s="181"/>
      <c r="J219" s="182">
        <f>ROUND(I219*H219,2)</f>
        <v>0</v>
      </c>
      <c r="K219" s="178" t="s">
        <v>146</v>
      </c>
      <c r="L219" s="42"/>
      <c r="M219" s="183" t="s">
        <v>19</v>
      </c>
      <c r="N219" s="184" t="s">
        <v>43</v>
      </c>
      <c r="O219" s="67"/>
      <c r="P219" s="185">
        <f>O219*H219</f>
        <v>0</v>
      </c>
      <c r="Q219" s="185">
        <v>1.0789999999999999E-2</v>
      </c>
      <c r="R219" s="185">
        <f>Q219*H219</f>
        <v>2.1579999999999998E-2</v>
      </c>
      <c r="S219" s="185">
        <v>0</v>
      </c>
      <c r="T219" s="186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187" t="s">
        <v>236</v>
      </c>
      <c r="AT219" s="187" t="s">
        <v>142</v>
      </c>
      <c r="AU219" s="187" t="s">
        <v>82</v>
      </c>
      <c r="AY219" s="20" t="s">
        <v>140</v>
      </c>
      <c r="BE219" s="188">
        <f>IF(N219="základní",J219,0)</f>
        <v>0</v>
      </c>
      <c r="BF219" s="188">
        <f>IF(N219="snížená",J219,0)</f>
        <v>0</v>
      </c>
      <c r="BG219" s="188">
        <f>IF(N219="zákl. přenesená",J219,0)</f>
        <v>0</v>
      </c>
      <c r="BH219" s="188">
        <f>IF(N219="sníž. přenesená",J219,0)</f>
        <v>0</v>
      </c>
      <c r="BI219" s="188">
        <f>IF(N219="nulová",J219,0)</f>
        <v>0</v>
      </c>
      <c r="BJ219" s="20" t="s">
        <v>80</v>
      </c>
      <c r="BK219" s="188">
        <f>ROUND(I219*H219,2)</f>
        <v>0</v>
      </c>
      <c r="BL219" s="20" t="s">
        <v>236</v>
      </c>
      <c r="BM219" s="187" t="s">
        <v>1030</v>
      </c>
    </row>
    <row r="220" spans="1:65" s="2" customFormat="1" ht="11.25">
      <c r="A220" s="37"/>
      <c r="B220" s="38"/>
      <c r="C220" s="39"/>
      <c r="D220" s="189" t="s">
        <v>149</v>
      </c>
      <c r="E220" s="39"/>
      <c r="F220" s="190" t="s">
        <v>1031</v>
      </c>
      <c r="G220" s="39"/>
      <c r="H220" s="39"/>
      <c r="I220" s="191"/>
      <c r="J220" s="39"/>
      <c r="K220" s="39"/>
      <c r="L220" s="42"/>
      <c r="M220" s="192"/>
      <c r="N220" s="193"/>
      <c r="O220" s="67"/>
      <c r="P220" s="67"/>
      <c r="Q220" s="67"/>
      <c r="R220" s="67"/>
      <c r="S220" s="67"/>
      <c r="T220" s="68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T220" s="20" t="s">
        <v>149</v>
      </c>
      <c r="AU220" s="20" t="s">
        <v>82</v>
      </c>
    </row>
    <row r="221" spans="1:65" s="2" customFormat="1" ht="16.5" customHeight="1">
      <c r="A221" s="37"/>
      <c r="B221" s="38"/>
      <c r="C221" s="176" t="s">
        <v>542</v>
      </c>
      <c r="D221" s="176" t="s">
        <v>142</v>
      </c>
      <c r="E221" s="177" t="s">
        <v>1032</v>
      </c>
      <c r="F221" s="178" t="s">
        <v>1033</v>
      </c>
      <c r="G221" s="179" t="s">
        <v>296</v>
      </c>
      <c r="H221" s="180">
        <v>1</v>
      </c>
      <c r="I221" s="181"/>
      <c r="J221" s="182">
        <f>ROUND(I221*H221,2)</f>
        <v>0</v>
      </c>
      <c r="K221" s="178" t="s">
        <v>146</v>
      </c>
      <c r="L221" s="42"/>
      <c r="M221" s="183" t="s">
        <v>19</v>
      </c>
      <c r="N221" s="184" t="s">
        <v>43</v>
      </c>
      <c r="O221" s="67"/>
      <c r="P221" s="185">
        <f>O221*H221</f>
        <v>0</v>
      </c>
      <c r="Q221" s="185">
        <v>0</v>
      </c>
      <c r="R221" s="185">
        <f>Q221*H221</f>
        <v>0</v>
      </c>
      <c r="S221" s="185">
        <v>0</v>
      </c>
      <c r="T221" s="186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187" t="s">
        <v>236</v>
      </c>
      <c r="AT221" s="187" t="s">
        <v>142</v>
      </c>
      <c r="AU221" s="187" t="s">
        <v>82</v>
      </c>
      <c r="AY221" s="20" t="s">
        <v>140</v>
      </c>
      <c r="BE221" s="188">
        <f>IF(N221="základní",J221,0)</f>
        <v>0</v>
      </c>
      <c r="BF221" s="188">
        <f>IF(N221="snížená",J221,0)</f>
        <v>0</v>
      </c>
      <c r="BG221" s="188">
        <f>IF(N221="zákl. přenesená",J221,0)</f>
        <v>0</v>
      </c>
      <c r="BH221" s="188">
        <f>IF(N221="sníž. přenesená",J221,0)</f>
        <v>0</v>
      </c>
      <c r="BI221" s="188">
        <f>IF(N221="nulová",J221,0)</f>
        <v>0</v>
      </c>
      <c r="BJ221" s="20" t="s">
        <v>80</v>
      </c>
      <c r="BK221" s="188">
        <f>ROUND(I221*H221,2)</f>
        <v>0</v>
      </c>
      <c r="BL221" s="20" t="s">
        <v>236</v>
      </c>
      <c r="BM221" s="187" t="s">
        <v>1034</v>
      </c>
    </row>
    <row r="222" spans="1:65" s="2" customFormat="1" ht="11.25">
      <c r="A222" s="37"/>
      <c r="B222" s="38"/>
      <c r="C222" s="39"/>
      <c r="D222" s="189" t="s">
        <v>149</v>
      </c>
      <c r="E222" s="39"/>
      <c r="F222" s="190" t="s">
        <v>1035</v>
      </c>
      <c r="G222" s="39"/>
      <c r="H222" s="39"/>
      <c r="I222" s="191"/>
      <c r="J222" s="39"/>
      <c r="K222" s="39"/>
      <c r="L222" s="42"/>
      <c r="M222" s="192"/>
      <c r="N222" s="193"/>
      <c r="O222" s="67"/>
      <c r="P222" s="67"/>
      <c r="Q222" s="67"/>
      <c r="R222" s="67"/>
      <c r="S222" s="67"/>
      <c r="T222" s="68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20" t="s">
        <v>149</v>
      </c>
      <c r="AU222" s="20" t="s">
        <v>82</v>
      </c>
    </row>
    <row r="223" spans="1:65" s="2" customFormat="1" ht="16.5" customHeight="1">
      <c r="A223" s="37"/>
      <c r="B223" s="38"/>
      <c r="C223" s="176" t="s">
        <v>547</v>
      </c>
      <c r="D223" s="176" t="s">
        <v>142</v>
      </c>
      <c r="E223" s="177" t="s">
        <v>1036</v>
      </c>
      <c r="F223" s="178" t="s">
        <v>1037</v>
      </c>
      <c r="G223" s="179" t="s">
        <v>179</v>
      </c>
      <c r="H223" s="180">
        <v>30</v>
      </c>
      <c r="I223" s="181"/>
      <c r="J223" s="182">
        <f>ROUND(I223*H223,2)</f>
        <v>0</v>
      </c>
      <c r="K223" s="178" t="s">
        <v>146</v>
      </c>
      <c r="L223" s="42"/>
      <c r="M223" s="183" t="s">
        <v>19</v>
      </c>
      <c r="N223" s="184" t="s">
        <v>43</v>
      </c>
      <c r="O223" s="67"/>
      <c r="P223" s="185">
        <f>O223*H223</f>
        <v>0</v>
      </c>
      <c r="Q223" s="185">
        <v>0</v>
      </c>
      <c r="R223" s="185">
        <f>Q223*H223</f>
        <v>0</v>
      </c>
      <c r="S223" s="185">
        <v>0</v>
      </c>
      <c r="T223" s="186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187" t="s">
        <v>236</v>
      </c>
      <c r="AT223" s="187" t="s">
        <v>142</v>
      </c>
      <c r="AU223" s="187" t="s">
        <v>82</v>
      </c>
      <c r="AY223" s="20" t="s">
        <v>140</v>
      </c>
      <c r="BE223" s="188">
        <f>IF(N223="základní",J223,0)</f>
        <v>0</v>
      </c>
      <c r="BF223" s="188">
        <f>IF(N223="snížená",J223,0)</f>
        <v>0</v>
      </c>
      <c r="BG223" s="188">
        <f>IF(N223="zákl. přenesená",J223,0)</f>
        <v>0</v>
      </c>
      <c r="BH223" s="188">
        <f>IF(N223="sníž. přenesená",J223,0)</f>
        <v>0</v>
      </c>
      <c r="BI223" s="188">
        <f>IF(N223="nulová",J223,0)</f>
        <v>0</v>
      </c>
      <c r="BJ223" s="20" t="s">
        <v>80</v>
      </c>
      <c r="BK223" s="188">
        <f>ROUND(I223*H223,2)</f>
        <v>0</v>
      </c>
      <c r="BL223" s="20" t="s">
        <v>236</v>
      </c>
      <c r="BM223" s="187" t="s">
        <v>1038</v>
      </c>
    </row>
    <row r="224" spans="1:65" s="2" customFormat="1" ht="11.25">
      <c r="A224" s="37"/>
      <c r="B224" s="38"/>
      <c r="C224" s="39"/>
      <c r="D224" s="189" t="s">
        <v>149</v>
      </c>
      <c r="E224" s="39"/>
      <c r="F224" s="190" t="s">
        <v>1039</v>
      </c>
      <c r="G224" s="39"/>
      <c r="H224" s="39"/>
      <c r="I224" s="191"/>
      <c r="J224" s="39"/>
      <c r="K224" s="39"/>
      <c r="L224" s="42"/>
      <c r="M224" s="192"/>
      <c r="N224" s="193"/>
      <c r="O224" s="67"/>
      <c r="P224" s="67"/>
      <c r="Q224" s="67"/>
      <c r="R224" s="67"/>
      <c r="S224" s="67"/>
      <c r="T224" s="68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T224" s="20" t="s">
        <v>149</v>
      </c>
      <c r="AU224" s="20" t="s">
        <v>82</v>
      </c>
    </row>
    <row r="225" spans="1:65" s="2" customFormat="1" ht="16.5" customHeight="1">
      <c r="A225" s="37"/>
      <c r="B225" s="38"/>
      <c r="C225" s="176" t="s">
        <v>553</v>
      </c>
      <c r="D225" s="176" t="s">
        <v>142</v>
      </c>
      <c r="E225" s="177" t="s">
        <v>1040</v>
      </c>
      <c r="F225" s="178" t="s">
        <v>1041</v>
      </c>
      <c r="G225" s="179" t="s">
        <v>296</v>
      </c>
      <c r="H225" s="180">
        <v>2</v>
      </c>
      <c r="I225" s="181"/>
      <c r="J225" s="182">
        <f>ROUND(I225*H225,2)</f>
        <v>0</v>
      </c>
      <c r="K225" s="178" t="s">
        <v>146</v>
      </c>
      <c r="L225" s="42"/>
      <c r="M225" s="183" t="s">
        <v>19</v>
      </c>
      <c r="N225" s="184" t="s">
        <v>43</v>
      </c>
      <c r="O225" s="67"/>
      <c r="P225" s="185">
        <f>O225*H225</f>
        <v>0</v>
      </c>
      <c r="Q225" s="185">
        <v>0</v>
      </c>
      <c r="R225" s="185">
        <f>Q225*H225</f>
        <v>0</v>
      </c>
      <c r="S225" s="185">
        <v>0</v>
      </c>
      <c r="T225" s="186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187" t="s">
        <v>236</v>
      </c>
      <c r="AT225" s="187" t="s">
        <v>142</v>
      </c>
      <c r="AU225" s="187" t="s">
        <v>82</v>
      </c>
      <c r="AY225" s="20" t="s">
        <v>140</v>
      </c>
      <c r="BE225" s="188">
        <f>IF(N225="základní",J225,0)</f>
        <v>0</v>
      </c>
      <c r="BF225" s="188">
        <f>IF(N225="snížená",J225,0)</f>
        <v>0</v>
      </c>
      <c r="BG225" s="188">
        <f>IF(N225="zákl. přenesená",J225,0)</f>
        <v>0</v>
      </c>
      <c r="BH225" s="188">
        <f>IF(N225="sníž. přenesená",J225,0)</f>
        <v>0</v>
      </c>
      <c r="BI225" s="188">
        <f>IF(N225="nulová",J225,0)</f>
        <v>0</v>
      </c>
      <c r="BJ225" s="20" t="s">
        <v>80</v>
      </c>
      <c r="BK225" s="188">
        <f>ROUND(I225*H225,2)</f>
        <v>0</v>
      </c>
      <c r="BL225" s="20" t="s">
        <v>236</v>
      </c>
      <c r="BM225" s="187" t="s">
        <v>1042</v>
      </c>
    </row>
    <row r="226" spans="1:65" s="2" customFormat="1" ht="11.25">
      <c r="A226" s="37"/>
      <c r="B226" s="38"/>
      <c r="C226" s="39"/>
      <c r="D226" s="189" t="s">
        <v>149</v>
      </c>
      <c r="E226" s="39"/>
      <c r="F226" s="190" t="s">
        <v>1043</v>
      </c>
      <c r="G226" s="39"/>
      <c r="H226" s="39"/>
      <c r="I226" s="191"/>
      <c r="J226" s="39"/>
      <c r="K226" s="39"/>
      <c r="L226" s="42"/>
      <c r="M226" s="192"/>
      <c r="N226" s="193"/>
      <c r="O226" s="67"/>
      <c r="P226" s="67"/>
      <c r="Q226" s="67"/>
      <c r="R226" s="67"/>
      <c r="S226" s="67"/>
      <c r="T226" s="68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T226" s="20" t="s">
        <v>149</v>
      </c>
      <c r="AU226" s="20" t="s">
        <v>82</v>
      </c>
    </row>
    <row r="227" spans="1:65" s="2" customFormat="1" ht="16.5" customHeight="1">
      <c r="A227" s="37"/>
      <c r="B227" s="38"/>
      <c r="C227" s="176" t="s">
        <v>558</v>
      </c>
      <c r="D227" s="176" t="s">
        <v>142</v>
      </c>
      <c r="E227" s="177" t="s">
        <v>1044</v>
      </c>
      <c r="F227" s="178" t="s">
        <v>1045</v>
      </c>
      <c r="G227" s="179" t="s">
        <v>296</v>
      </c>
      <c r="H227" s="180">
        <v>2</v>
      </c>
      <c r="I227" s="181"/>
      <c r="J227" s="182">
        <f>ROUND(I227*H227,2)</f>
        <v>0</v>
      </c>
      <c r="K227" s="178" t="s">
        <v>146</v>
      </c>
      <c r="L227" s="42"/>
      <c r="M227" s="183" t="s">
        <v>19</v>
      </c>
      <c r="N227" s="184" t="s">
        <v>43</v>
      </c>
      <c r="O227" s="67"/>
      <c r="P227" s="185">
        <f>O227*H227</f>
        <v>0</v>
      </c>
      <c r="Q227" s="185">
        <v>2.5000000000000001E-4</v>
      </c>
      <c r="R227" s="185">
        <f>Q227*H227</f>
        <v>5.0000000000000001E-4</v>
      </c>
      <c r="S227" s="185">
        <v>0</v>
      </c>
      <c r="T227" s="186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87" t="s">
        <v>236</v>
      </c>
      <c r="AT227" s="187" t="s">
        <v>142</v>
      </c>
      <c r="AU227" s="187" t="s">
        <v>82</v>
      </c>
      <c r="AY227" s="20" t="s">
        <v>140</v>
      </c>
      <c r="BE227" s="188">
        <f>IF(N227="základní",J227,0)</f>
        <v>0</v>
      </c>
      <c r="BF227" s="188">
        <f>IF(N227="snížená",J227,0)</f>
        <v>0</v>
      </c>
      <c r="BG227" s="188">
        <f>IF(N227="zákl. přenesená",J227,0)</f>
        <v>0</v>
      </c>
      <c r="BH227" s="188">
        <f>IF(N227="sníž. přenesená",J227,0)</f>
        <v>0</v>
      </c>
      <c r="BI227" s="188">
        <f>IF(N227="nulová",J227,0)</f>
        <v>0</v>
      </c>
      <c r="BJ227" s="20" t="s">
        <v>80</v>
      </c>
      <c r="BK227" s="188">
        <f>ROUND(I227*H227,2)</f>
        <v>0</v>
      </c>
      <c r="BL227" s="20" t="s">
        <v>236</v>
      </c>
      <c r="BM227" s="187" t="s">
        <v>1046</v>
      </c>
    </row>
    <row r="228" spans="1:65" s="2" customFormat="1" ht="11.25">
      <c r="A228" s="37"/>
      <c r="B228" s="38"/>
      <c r="C228" s="39"/>
      <c r="D228" s="189" t="s">
        <v>149</v>
      </c>
      <c r="E228" s="39"/>
      <c r="F228" s="190" t="s">
        <v>1047</v>
      </c>
      <c r="G228" s="39"/>
      <c r="H228" s="39"/>
      <c r="I228" s="191"/>
      <c r="J228" s="39"/>
      <c r="K228" s="39"/>
      <c r="L228" s="42"/>
      <c r="M228" s="192"/>
      <c r="N228" s="193"/>
      <c r="O228" s="67"/>
      <c r="P228" s="67"/>
      <c r="Q228" s="67"/>
      <c r="R228" s="67"/>
      <c r="S228" s="67"/>
      <c r="T228" s="68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20" t="s">
        <v>149</v>
      </c>
      <c r="AU228" s="20" t="s">
        <v>82</v>
      </c>
    </row>
    <row r="229" spans="1:65" s="2" customFormat="1" ht="16.5" customHeight="1">
      <c r="A229" s="37"/>
      <c r="B229" s="38"/>
      <c r="C229" s="176" t="s">
        <v>564</v>
      </c>
      <c r="D229" s="176" t="s">
        <v>142</v>
      </c>
      <c r="E229" s="177" t="s">
        <v>1048</v>
      </c>
      <c r="F229" s="178" t="s">
        <v>1049</v>
      </c>
      <c r="G229" s="179" t="s">
        <v>296</v>
      </c>
      <c r="H229" s="180">
        <v>2</v>
      </c>
      <c r="I229" s="181"/>
      <c r="J229" s="182">
        <f>ROUND(I229*H229,2)</f>
        <v>0</v>
      </c>
      <c r="K229" s="178" t="s">
        <v>146</v>
      </c>
      <c r="L229" s="42"/>
      <c r="M229" s="183" t="s">
        <v>19</v>
      </c>
      <c r="N229" s="184" t="s">
        <v>43</v>
      </c>
      <c r="O229" s="67"/>
      <c r="P229" s="185">
        <f>O229*H229</f>
        <v>0</v>
      </c>
      <c r="Q229" s="185">
        <v>2.5000000000000001E-4</v>
      </c>
      <c r="R229" s="185">
        <f>Q229*H229</f>
        <v>5.0000000000000001E-4</v>
      </c>
      <c r="S229" s="185">
        <v>0</v>
      </c>
      <c r="T229" s="186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187" t="s">
        <v>236</v>
      </c>
      <c r="AT229" s="187" t="s">
        <v>142</v>
      </c>
      <c r="AU229" s="187" t="s">
        <v>82</v>
      </c>
      <c r="AY229" s="20" t="s">
        <v>140</v>
      </c>
      <c r="BE229" s="188">
        <f>IF(N229="základní",J229,0)</f>
        <v>0</v>
      </c>
      <c r="BF229" s="188">
        <f>IF(N229="snížená",J229,0)</f>
        <v>0</v>
      </c>
      <c r="BG229" s="188">
        <f>IF(N229="zákl. přenesená",J229,0)</f>
        <v>0</v>
      </c>
      <c r="BH229" s="188">
        <f>IF(N229="sníž. přenesená",J229,0)</f>
        <v>0</v>
      </c>
      <c r="BI229" s="188">
        <f>IF(N229="nulová",J229,0)</f>
        <v>0</v>
      </c>
      <c r="BJ229" s="20" t="s">
        <v>80</v>
      </c>
      <c r="BK229" s="188">
        <f>ROUND(I229*H229,2)</f>
        <v>0</v>
      </c>
      <c r="BL229" s="20" t="s">
        <v>236</v>
      </c>
      <c r="BM229" s="187" t="s">
        <v>1050</v>
      </c>
    </row>
    <row r="230" spans="1:65" s="2" customFormat="1" ht="11.25">
      <c r="A230" s="37"/>
      <c r="B230" s="38"/>
      <c r="C230" s="39"/>
      <c r="D230" s="189" t="s">
        <v>149</v>
      </c>
      <c r="E230" s="39"/>
      <c r="F230" s="190" t="s">
        <v>1051</v>
      </c>
      <c r="G230" s="39"/>
      <c r="H230" s="39"/>
      <c r="I230" s="191"/>
      <c r="J230" s="39"/>
      <c r="K230" s="39"/>
      <c r="L230" s="42"/>
      <c r="M230" s="192"/>
      <c r="N230" s="193"/>
      <c r="O230" s="67"/>
      <c r="P230" s="67"/>
      <c r="Q230" s="67"/>
      <c r="R230" s="67"/>
      <c r="S230" s="67"/>
      <c r="T230" s="68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T230" s="20" t="s">
        <v>149</v>
      </c>
      <c r="AU230" s="20" t="s">
        <v>82</v>
      </c>
    </row>
    <row r="231" spans="1:65" s="2" customFormat="1" ht="16.5" customHeight="1">
      <c r="A231" s="37"/>
      <c r="B231" s="38"/>
      <c r="C231" s="176" t="s">
        <v>567</v>
      </c>
      <c r="D231" s="176" t="s">
        <v>142</v>
      </c>
      <c r="E231" s="177" t="s">
        <v>1052</v>
      </c>
      <c r="F231" s="178" t="s">
        <v>1053</v>
      </c>
      <c r="G231" s="179" t="s">
        <v>296</v>
      </c>
      <c r="H231" s="180">
        <v>1</v>
      </c>
      <c r="I231" s="181"/>
      <c r="J231" s="182">
        <f>ROUND(I231*H231,2)</f>
        <v>0</v>
      </c>
      <c r="K231" s="178" t="s">
        <v>146</v>
      </c>
      <c r="L231" s="42"/>
      <c r="M231" s="183" t="s">
        <v>19</v>
      </c>
      <c r="N231" s="184" t="s">
        <v>43</v>
      </c>
      <c r="O231" s="67"/>
      <c r="P231" s="185">
        <f>O231*H231</f>
        <v>0</v>
      </c>
      <c r="Q231" s="185">
        <v>7.2100000000000003E-3</v>
      </c>
      <c r="R231" s="185">
        <f>Q231*H231</f>
        <v>7.2100000000000003E-3</v>
      </c>
      <c r="S231" s="185">
        <v>0</v>
      </c>
      <c r="T231" s="186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187" t="s">
        <v>236</v>
      </c>
      <c r="AT231" s="187" t="s">
        <v>142</v>
      </c>
      <c r="AU231" s="187" t="s">
        <v>82</v>
      </c>
      <c r="AY231" s="20" t="s">
        <v>140</v>
      </c>
      <c r="BE231" s="188">
        <f>IF(N231="základní",J231,0)</f>
        <v>0</v>
      </c>
      <c r="BF231" s="188">
        <f>IF(N231="snížená",J231,0)</f>
        <v>0</v>
      </c>
      <c r="BG231" s="188">
        <f>IF(N231="zákl. přenesená",J231,0)</f>
        <v>0</v>
      </c>
      <c r="BH231" s="188">
        <f>IF(N231="sníž. přenesená",J231,0)</f>
        <v>0</v>
      </c>
      <c r="BI231" s="188">
        <f>IF(N231="nulová",J231,0)</f>
        <v>0</v>
      </c>
      <c r="BJ231" s="20" t="s">
        <v>80</v>
      </c>
      <c r="BK231" s="188">
        <f>ROUND(I231*H231,2)</f>
        <v>0</v>
      </c>
      <c r="BL231" s="20" t="s">
        <v>236</v>
      </c>
      <c r="BM231" s="187" t="s">
        <v>1054</v>
      </c>
    </row>
    <row r="232" spans="1:65" s="2" customFormat="1" ht="11.25">
      <c r="A232" s="37"/>
      <c r="B232" s="38"/>
      <c r="C232" s="39"/>
      <c r="D232" s="189" t="s">
        <v>149</v>
      </c>
      <c r="E232" s="39"/>
      <c r="F232" s="190" t="s">
        <v>1055</v>
      </c>
      <c r="G232" s="39"/>
      <c r="H232" s="39"/>
      <c r="I232" s="191"/>
      <c r="J232" s="39"/>
      <c r="K232" s="39"/>
      <c r="L232" s="42"/>
      <c r="M232" s="192"/>
      <c r="N232" s="193"/>
      <c r="O232" s="67"/>
      <c r="P232" s="67"/>
      <c r="Q232" s="67"/>
      <c r="R232" s="67"/>
      <c r="S232" s="67"/>
      <c r="T232" s="68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20" t="s">
        <v>149</v>
      </c>
      <c r="AU232" s="20" t="s">
        <v>82</v>
      </c>
    </row>
    <row r="233" spans="1:65" s="2" customFormat="1" ht="16.5" customHeight="1">
      <c r="A233" s="37"/>
      <c r="B233" s="38"/>
      <c r="C233" s="227" t="s">
        <v>573</v>
      </c>
      <c r="D233" s="227" t="s">
        <v>251</v>
      </c>
      <c r="E233" s="228" t="s">
        <v>1056</v>
      </c>
      <c r="F233" s="229" t="s">
        <v>1057</v>
      </c>
      <c r="G233" s="230" t="s">
        <v>296</v>
      </c>
      <c r="H233" s="231">
        <v>1</v>
      </c>
      <c r="I233" s="232"/>
      <c r="J233" s="233">
        <f>ROUND(I233*H233,2)</f>
        <v>0</v>
      </c>
      <c r="K233" s="229" t="s">
        <v>19</v>
      </c>
      <c r="L233" s="234"/>
      <c r="M233" s="235" t="s">
        <v>19</v>
      </c>
      <c r="N233" s="236" t="s">
        <v>43</v>
      </c>
      <c r="O233" s="67"/>
      <c r="P233" s="185">
        <f>O233*H233</f>
        <v>0</v>
      </c>
      <c r="Q233" s="185">
        <v>6.6E-3</v>
      </c>
      <c r="R233" s="185">
        <f>Q233*H233</f>
        <v>6.6E-3</v>
      </c>
      <c r="S233" s="185">
        <v>0</v>
      </c>
      <c r="T233" s="186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187" t="s">
        <v>340</v>
      </c>
      <c r="AT233" s="187" t="s">
        <v>251</v>
      </c>
      <c r="AU233" s="187" t="s">
        <v>82</v>
      </c>
      <c r="AY233" s="20" t="s">
        <v>140</v>
      </c>
      <c r="BE233" s="188">
        <f>IF(N233="základní",J233,0)</f>
        <v>0</v>
      </c>
      <c r="BF233" s="188">
        <f>IF(N233="snížená",J233,0)</f>
        <v>0</v>
      </c>
      <c r="BG233" s="188">
        <f>IF(N233="zákl. přenesená",J233,0)</f>
        <v>0</v>
      </c>
      <c r="BH233" s="188">
        <f>IF(N233="sníž. přenesená",J233,0)</f>
        <v>0</v>
      </c>
      <c r="BI233" s="188">
        <f>IF(N233="nulová",J233,0)</f>
        <v>0</v>
      </c>
      <c r="BJ233" s="20" t="s">
        <v>80</v>
      </c>
      <c r="BK233" s="188">
        <f>ROUND(I233*H233,2)</f>
        <v>0</v>
      </c>
      <c r="BL233" s="20" t="s">
        <v>236</v>
      </c>
      <c r="BM233" s="187" t="s">
        <v>1058</v>
      </c>
    </row>
    <row r="234" spans="1:65" s="15" customFormat="1" ht="11.25">
      <c r="B234" s="217"/>
      <c r="C234" s="218"/>
      <c r="D234" s="196" t="s">
        <v>151</v>
      </c>
      <c r="E234" s="219" t="s">
        <v>19</v>
      </c>
      <c r="F234" s="220" t="s">
        <v>1059</v>
      </c>
      <c r="G234" s="218"/>
      <c r="H234" s="219" t="s">
        <v>19</v>
      </c>
      <c r="I234" s="221"/>
      <c r="J234" s="218"/>
      <c r="K234" s="218"/>
      <c r="L234" s="222"/>
      <c r="M234" s="223"/>
      <c r="N234" s="224"/>
      <c r="O234" s="224"/>
      <c r="P234" s="224"/>
      <c r="Q234" s="224"/>
      <c r="R234" s="224"/>
      <c r="S234" s="224"/>
      <c r="T234" s="225"/>
      <c r="AT234" s="226" t="s">
        <v>151</v>
      </c>
      <c r="AU234" s="226" t="s">
        <v>82</v>
      </c>
      <c r="AV234" s="15" t="s">
        <v>80</v>
      </c>
      <c r="AW234" s="15" t="s">
        <v>33</v>
      </c>
      <c r="AX234" s="15" t="s">
        <v>72</v>
      </c>
      <c r="AY234" s="226" t="s">
        <v>140</v>
      </c>
    </row>
    <row r="235" spans="1:65" s="13" customFormat="1" ht="11.25">
      <c r="B235" s="194"/>
      <c r="C235" s="195"/>
      <c r="D235" s="196" t="s">
        <v>151</v>
      </c>
      <c r="E235" s="197" t="s">
        <v>19</v>
      </c>
      <c r="F235" s="198" t="s">
        <v>80</v>
      </c>
      <c r="G235" s="195"/>
      <c r="H235" s="199">
        <v>1</v>
      </c>
      <c r="I235" s="200"/>
      <c r="J235" s="195"/>
      <c r="K235" s="195"/>
      <c r="L235" s="201"/>
      <c r="M235" s="202"/>
      <c r="N235" s="203"/>
      <c r="O235" s="203"/>
      <c r="P235" s="203"/>
      <c r="Q235" s="203"/>
      <c r="R235" s="203"/>
      <c r="S235" s="203"/>
      <c r="T235" s="204"/>
      <c r="AT235" s="205" t="s">
        <v>151</v>
      </c>
      <c r="AU235" s="205" t="s">
        <v>82</v>
      </c>
      <c r="AV235" s="13" t="s">
        <v>82</v>
      </c>
      <c r="AW235" s="13" t="s">
        <v>33</v>
      </c>
      <c r="AX235" s="13" t="s">
        <v>80</v>
      </c>
      <c r="AY235" s="205" t="s">
        <v>140</v>
      </c>
    </row>
    <row r="236" spans="1:65" s="2" customFormat="1" ht="16.5" customHeight="1">
      <c r="A236" s="37"/>
      <c r="B236" s="38"/>
      <c r="C236" s="227" t="s">
        <v>576</v>
      </c>
      <c r="D236" s="227" t="s">
        <v>251</v>
      </c>
      <c r="E236" s="228" t="s">
        <v>1060</v>
      </c>
      <c r="F236" s="229" t="s">
        <v>1061</v>
      </c>
      <c r="G236" s="230" t="s">
        <v>296</v>
      </c>
      <c r="H236" s="231">
        <v>2</v>
      </c>
      <c r="I236" s="232"/>
      <c r="J236" s="233">
        <f>ROUND(I236*H236,2)</f>
        <v>0</v>
      </c>
      <c r="K236" s="229" t="s">
        <v>19</v>
      </c>
      <c r="L236" s="234"/>
      <c r="M236" s="235" t="s">
        <v>19</v>
      </c>
      <c r="N236" s="236" t="s">
        <v>43</v>
      </c>
      <c r="O236" s="67"/>
      <c r="P236" s="185">
        <f>O236*H236</f>
        <v>0</v>
      </c>
      <c r="Q236" s="185">
        <v>6.4999999999999997E-4</v>
      </c>
      <c r="R236" s="185">
        <f>Q236*H236</f>
        <v>1.2999999999999999E-3</v>
      </c>
      <c r="S236" s="185">
        <v>0</v>
      </c>
      <c r="T236" s="186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87" t="s">
        <v>340</v>
      </c>
      <c r="AT236" s="187" t="s">
        <v>251</v>
      </c>
      <c r="AU236" s="187" t="s">
        <v>82</v>
      </c>
      <c r="AY236" s="20" t="s">
        <v>140</v>
      </c>
      <c r="BE236" s="188">
        <f>IF(N236="základní",J236,0)</f>
        <v>0</v>
      </c>
      <c r="BF236" s="188">
        <f>IF(N236="snížená",J236,0)</f>
        <v>0</v>
      </c>
      <c r="BG236" s="188">
        <f>IF(N236="zákl. přenesená",J236,0)</f>
        <v>0</v>
      </c>
      <c r="BH236" s="188">
        <f>IF(N236="sníž. přenesená",J236,0)</f>
        <v>0</v>
      </c>
      <c r="BI236" s="188">
        <f>IF(N236="nulová",J236,0)</f>
        <v>0</v>
      </c>
      <c r="BJ236" s="20" t="s">
        <v>80</v>
      </c>
      <c r="BK236" s="188">
        <f>ROUND(I236*H236,2)</f>
        <v>0</v>
      </c>
      <c r="BL236" s="20" t="s">
        <v>236</v>
      </c>
      <c r="BM236" s="187" t="s">
        <v>1062</v>
      </c>
    </row>
    <row r="237" spans="1:65" s="2" customFormat="1" ht="16.5" customHeight="1">
      <c r="A237" s="37"/>
      <c r="B237" s="38"/>
      <c r="C237" s="227" t="s">
        <v>580</v>
      </c>
      <c r="D237" s="227" t="s">
        <v>251</v>
      </c>
      <c r="E237" s="228" t="s">
        <v>1063</v>
      </c>
      <c r="F237" s="229" t="s">
        <v>1064</v>
      </c>
      <c r="G237" s="230" t="s">
        <v>296</v>
      </c>
      <c r="H237" s="231">
        <v>2</v>
      </c>
      <c r="I237" s="232"/>
      <c r="J237" s="233">
        <f>ROUND(I237*H237,2)</f>
        <v>0</v>
      </c>
      <c r="K237" s="229" t="s">
        <v>146</v>
      </c>
      <c r="L237" s="234"/>
      <c r="M237" s="235" t="s">
        <v>19</v>
      </c>
      <c r="N237" s="236" t="s">
        <v>43</v>
      </c>
      <c r="O237" s="67"/>
      <c r="P237" s="185">
        <f>O237*H237</f>
        <v>0</v>
      </c>
      <c r="Q237" s="185">
        <v>6.9999999999999999E-4</v>
      </c>
      <c r="R237" s="185">
        <f>Q237*H237</f>
        <v>1.4E-3</v>
      </c>
      <c r="S237" s="185">
        <v>0</v>
      </c>
      <c r="T237" s="186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87" t="s">
        <v>340</v>
      </c>
      <c r="AT237" s="187" t="s">
        <v>251</v>
      </c>
      <c r="AU237" s="187" t="s">
        <v>82</v>
      </c>
      <c r="AY237" s="20" t="s">
        <v>140</v>
      </c>
      <c r="BE237" s="188">
        <f>IF(N237="základní",J237,0)</f>
        <v>0</v>
      </c>
      <c r="BF237" s="188">
        <f>IF(N237="snížená",J237,0)</f>
        <v>0</v>
      </c>
      <c r="BG237" s="188">
        <f>IF(N237="zákl. přenesená",J237,0)</f>
        <v>0</v>
      </c>
      <c r="BH237" s="188">
        <f>IF(N237="sníž. přenesená",J237,0)</f>
        <v>0</v>
      </c>
      <c r="BI237" s="188">
        <f>IF(N237="nulová",J237,0)</f>
        <v>0</v>
      </c>
      <c r="BJ237" s="20" t="s">
        <v>80</v>
      </c>
      <c r="BK237" s="188">
        <f>ROUND(I237*H237,2)</f>
        <v>0</v>
      </c>
      <c r="BL237" s="20" t="s">
        <v>236</v>
      </c>
      <c r="BM237" s="187" t="s">
        <v>1065</v>
      </c>
    </row>
    <row r="238" spans="1:65" s="2" customFormat="1" ht="16.5" customHeight="1">
      <c r="A238" s="37"/>
      <c r="B238" s="38"/>
      <c r="C238" s="227" t="s">
        <v>587</v>
      </c>
      <c r="D238" s="227" t="s">
        <v>251</v>
      </c>
      <c r="E238" s="228" t="s">
        <v>1066</v>
      </c>
      <c r="F238" s="229" t="s">
        <v>1067</v>
      </c>
      <c r="G238" s="230" t="s">
        <v>296</v>
      </c>
      <c r="H238" s="231">
        <v>2</v>
      </c>
      <c r="I238" s="232"/>
      <c r="J238" s="233">
        <f>ROUND(I238*H238,2)</f>
        <v>0</v>
      </c>
      <c r="K238" s="229" t="s">
        <v>146</v>
      </c>
      <c r="L238" s="234"/>
      <c r="M238" s="235" t="s">
        <v>19</v>
      </c>
      <c r="N238" s="236" t="s">
        <v>43</v>
      </c>
      <c r="O238" s="67"/>
      <c r="P238" s="185">
        <f>O238*H238</f>
        <v>0</v>
      </c>
      <c r="Q238" s="185">
        <v>1E-4</v>
      </c>
      <c r="R238" s="185">
        <f>Q238*H238</f>
        <v>2.0000000000000001E-4</v>
      </c>
      <c r="S238" s="185">
        <v>0</v>
      </c>
      <c r="T238" s="186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187" t="s">
        <v>340</v>
      </c>
      <c r="AT238" s="187" t="s">
        <v>251</v>
      </c>
      <c r="AU238" s="187" t="s">
        <v>82</v>
      </c>
      <c r="AY238" s="20" t="s">
        <v>140</v>
      </c>
      <c r="BE238" s="188">
        <f>IF(N238="základní",J238,0)</f>
        <v>0</v>
      </c>
      <c r="BF238" s="188">
        <f>IF(N238="snížená",J238,0)</f>
        <v>0</v>
      </c>
      <c r="BG238" s="188">
        <f>IF(N238="zákl. přenesená",J238,0)</f>
        <v>0</v>
      </c>
      <c r="BH238" s="188">
        <f>IF(N238="sníž. přenesená",J238,0)</f>
        <v>0</v>
      </c>
      <c r="BI238" s="188">
        <f>IF(N238="nulová",J238,0)</f>
        <v>0</v>
      </c>
      <c r="BJ238" s="20" t="s">
        <v>80</v>
      </c>
      <c r="BK238" s="188">
        <f>ROUND(I238*H238,2)</f>
        <v>0</v>
      </c>
      <c r="BL238" s="20" t="s">
        <v>236</v>
      </c>
      <c r="BM238" s="187" t="s">
        <v>1068</v>
      </c>
    </row>
    <row r="239" spans="1:65" s="2" customFormat="1" ht="16.5" customHeight="1">
      <c r="A239" s="37"/>
      <c r="B239" s="38"/>
      <c r="C239" s="176" t="s">
        <v>592</v>
      </c>
      <c r="D239" s="176" t="s">
        <v>142</v>
      </c>
      <c r="E239" s="177" t="s">
        <v>1069</v>
      </c>
      <c r="F239" s="178" t="s">
        <v>1070</v>
      </c>
      <c r="G239" s="179" t="s">
        <v>296</v>
      </c>
      <c r="H239" s="180">
        <v>2</v>
      </c>
      <c r="I239" s="181"/>
      <c r="J239" s="182">
        <f>ROUND(I239*H239,2)</f>
        <v>0</v>
      </c>
      <c r="K239" s="178" t="s">
        <v>146</v>
      </c>
      <c r="L239" s="42"/>
      <c r="M239" s="183" t="s">
        <v>19</v>
      </c>
      <c r="N239" s="184" t="s">
        <v>43</v>
      </c>
      <c r="O239" s="67"/>
      <c r="P239" s="185">
        <f>O239*H239</f>
        <v>0</v>
      </c>
      <c r="Q239" s="185">
        <v>1.8000000000000001E-4</v>
      </c>
      <c r="R239" s="185">
        <f>Q239*H239</f>
        <v>3.6000000000000002E-4</v>
      </c>
      <c r="S239" s="185">
        <v>0</v>
      </c>
      <c r="T239" s="186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187" t="s">
        <v>236</v>
      </c>
      <c r="AT239" s="187" t="s">
        <v>142</v>
      </c>
      <c r="AU239" s="187" t="s">
        <v>82</v>
      </c>
      <c r="AY239" s="20" t="s">
        <v>140</v>
      </c>
      <c r="BE239" s="188">
        <f>IF(N239="základní",J239,0)</f>
        <v>0</v>
      </c>
      <c r="BF239" s="188">
        <f>IF(N239="snížená",J239,0)</f>
        <v>0</v>
      </c>
      <c r="BG239" s="188">
        <f>IF(N239="zákl. přenesená",J239,0)</f>
        <v>0</v>
      </c>
      <c r="BH239" s="188">
        <f>IF(N239="sníž. přenesená",J239,0)</f>
        <v>0</v>
      </c>
      <c r="BI239" s="188">
        <f>IF(N239="nulová",J239,0)</f>
        <v>0</v>
      </c>
      <c r="BJ239" s="20" t="s">
        <v>80</v>
      </c>
      <c r="BK239" s="188">
        <f>ROUND(I239*H239,2)</f>
        <v>0</v>
      </c>
      <c r="BL239" s="20" t="s">
        <v>236</v>
      </c>
      <c r="BM239" s="187" t="s">
        <v>1071</v>
      </c>
    </row>
    <row r="240" spans="1:65" s="2" customFormat="1" ht="11.25">
      <c r="A240" s="37"/>
      <c r="B240" s="38"/>
      <c r="C240" s="39"/>
      <c r="D240" s="189" t="s">
        <v>149</v>
      </c>
      <c r="E240" s="39"/>
      <c r="F240" s="190" t="s">
        <v>1072</v>
      </c>
      <c r="G240" s="39"/>
      <c r="H240" s="39"/>
      <c r="I240" s="191"/>
      <c r="J240" s="39"/>
      <c r="K240" s="39"/>
      <c r="L240" s="42"/>
      <c r="M240" s="192"/>
      <c r="N240" s="193"/>
      <c r="O240" s="67"/>
      <c r="P240" s="67"/>
      <c r="Q240" s="67"/>
      <c r="R240" s="67"/>
      <c r="S240" s="67"/>
      <c r="T240" s="68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T240" s="20" t="s">
        <v>149</v>
      </c>
      <c r="AU240" s="20" t="s">
        <v>82</v>
      </c>
    </row>
    <row r="241" spans="1:65" s="2" customFormat="1" ht="21.75" customHeight="1">
      <c r="A241" s="37"/>
      <c r="B241" s="38"/>
      <c r="C241" s="176" t="s">
        <v>599</v>
      </c>
      <c r="D241" s="176" t="s">
        <v>142</v>
      </c>
      <c r="E241" s="177" t="s">
        <v>1073</v>
      </c>
      <c r="F241" s="178" t="s">
        <v>1074</v>
      </c>
      <c r="G241" s="179" t="s">
        <v>296</v>
      </c>
      <c r="H241" s="180">
        <v>1</v>
      </c>
      <c r="I241" s="181"/>
      <c r="J241" s="182">
        <f>ROUND(I241*H241,2)</f>
        <v>0</v>
      </c>
      <c r="K241" s="178" t="s">
        <v>146</v>
      </c>
      <c r="L241" s="42"/>
      <c r="M241" s="183" t="s">
        <v>19</v>
      </c>
      <c r="N241" s="184" t="s">
        <v>43</v>
      </c>
      <c r="O241" s="67"/>
      <c r="P241" s="185">
        <f>O241*H241</f>
        <v>0</v>
      </c>
      <c r="Q241" s="185">
        <v>2.4000000000000001E-4</v>
      </c>
      <c r="R241" s="185">
        <f>Q241*H241</f>
        <v>2.4000000000000001E-4</v>
      </c>
      <c r="S241" s="185">
        <v>0</v>
      </c>
      <c r="T241" s="186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187" t="s">
        <v>236</v>
      </c>
      <c r="AT241" s="187" t="s">
        <v>142</v>
      </c>
      <c r="AU241" s="187" t="s">
        <v>82</v>
      </c>
      <c r="AY241" s="20" t="s">
        <v>140</v>
      </c>
      <c r="BE241" s="188">
        <f>IF(N241="základní",J241,0)</f>
        <v>0</v>
      </c>
      <c r="BF241" s="188">
        <f>IF(N241="snížená",J241,0)</f>
        <v>0</v>
      </c>
      <c r="BG241" s="188">
        <f>IF(N241="zákl. přenesená",J241,0)</f>
        <v>0</v>
      </c>
      <c r="BH241" s="188">
        <f>IF(N241="sníž. přenesená",J241,0)</f>
        <v>0</v>
      </c>
      <c r="BI241" s="188">
        <f>IF(N241="nulová",J241,0)</f>
        <v>0</v>
      </c>
      <c r="BJ241" s="20" t="s">
        <v>80</v>
      </c>
      <c r="BK241" s="188">
        <f>ROUND(I241*H241,2)</f>
        <v>0</v>
      </c>
      <c r="BL241" s="20" t="s">
        <v>236</v>
      </c>
      <c r="BM241" s="187" t="s">
        <v>1075</v>
      </c>
    </row>
    <row r="242" spans="1:65" s="2" customFormat="1" ht="11.25">
      <c r="A242" s="37"/>
      <c r="B242" s="38"/>
      <c r="C242" s="39"/>
      <c r="D242" s="189" t="s">
        <v>149</v>
      </c>
      <c r="E242" s="39"/>
      <c r="F242" s="190" t="s">
        <v>1076</v>
      </c>
      <c r="G242" s="39"/>
      <c r="H242" s="39"/>
      <c r="I242" s="191"/>
      <c r="J242" s="39"/>
      <c r="K242" s="39"/>
      <c r="L242" s="42"/>
      <c r="M242" s="192"/>
      <c r="N242" s="193"/>
      <c r="O242" s="67"/>
      <c r="P242" s="67"/>
      <c r="Q242" s="67"/>
      <c r="R242" s="67"/>
      <c r="S242" s="67"/>
      <c r="T242" s="68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T242" s="20" t="s">
        <v>149</v>
      </c>
      <c r="AU242" s="20" t="s">
        <v>82</v>
      </c>
    </row>
    <row r="243" spans="1:65" s="2" customFormat="1" ht="21.75" customHeight="1">
      <c r="A243" s="37"/>
      <c r="B243" s="38"/>
      <c r="C243" s="176" t="s">
        <v>605</v>
      </c>
      <c r="D243" s="176" t="s">
        <v>142</v>
      </c>
      <c r="E243" s="177" t="s">
        <v>1077</v>
      </c>
      <c r="F243" s="178" t="s">
        <v>1078</v>
      </c>
      <c r="G243" s="179" t="s">
        <v>296</v>
      </c>
      <c r="H243" s="180">
        <v>2</v>
      </c>
      <c r="I243" s="181"/>
      <c r="J243" s="182">
        <f>ROUND(I243*H243,2)</f>
        <v>0</v>
      </c>
      <c r="K243" s="178" t="s">
        <v>146</v>
      </c>
      <c r="L243" s="42"/>
      <c r="M243" s="183" t="s">
        <v>19</v>
      </c>
      <c r="N243" s="184" t="s">
        <v>43</v>
      </c>
      <c r="O243" s="67"/>
      <c r="P243" s="185">
        <f>O243*H243</f>
        <v>0</v>
      </c>
      <c r="Q243" s="185">
        <v>2.4000000000000001E-4</v>
      </c>
      <c r="R243" s="185">
        <f>Q243*H243</f>
        <v>4.8000000000000001E-4</v>
      </c>
      <c r="S243" s="185">
        <v>0</v>
      </c>
      <c r="T243" s="186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187" t="s">
        <v>236</v>
      </c>
      <c r="AT243" s="187" t="s">
        <v>142</v>
      </c>
      <c r="AU243" s="187" t="s">
        <v>82</v>
      </c>
      <c r="AY243" s="20" t="s">
        <v>140</v>
      </c>
      <c r="BE243" s="188">
        <f>IF(N243="základní",J243,0)</f>
        <v>0</v>
      </c>
      <c r="BF243" s="188">
        <f>IF(N243="snížená",J243,0)</f>
        <v>0</v>
      </c>
      <c r="BG243" s="188">
        <f>IF(N243="zákl. přenesená",J243,0)</f>
        <v>0</v>
      </c>
      <c r="BH243" s="188">
        <f>IF(N243="sníž. přenesená",J243,0)</f>
        <v>0</v>
      </c>
      <c r="BI243" s="188">
        <f>IF(N243="nulová",J243,0)</f>
        <v>0</v>
      </c>
      <c r="BJ243" s="20" t="s">
        <v>80</v>
      </c>
      <c r="BK243" s="188">
        <f>ROUND(I243*H243,2)</f>
        <v>0</v>
      </c>
      <c r="BL243" s="20" t="s">
        <v>236</v>
      </c>
      <c r="BM243" s="187" t="s">
        <v>1079</v>
      </c>
    </row>
    <row r="244" spans="1:65" s="2" customFormat="1" ht="11.25">
      <c r="A244" s="37"/>
      <c r="B244" s="38"/>
      <c r="C244" s="39"/>
      <c r="D244" s="189" t="s">
        <v>149</v>
      </c>
      <c r="E244" s="39"/>
      <c r="F244" s="190" t="s">
        <v>1080</v>
      </c>
      <c r="G244" s="39"/>
      <c r="H244" s="39"/>
      <c r="I244" s="191"/>
      <c r="J244" s="39"/>
      <c r="K244" s="39"/>
      <c r="L244" s="42"/>
      <c r="M244" s="192"/>
      <c r="N244" s="193"/>
      <c r="O244" s="67"/>
      <c r="P244" s="67"/>
      <c r="Q244" s="67"/>
      <c r="R244" s="67"/>
      <c r="S244" s="67"/>
      <c r="T244" s="68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T244" s="20" t="s">
        <v>149</v>
      </c>
      <c r="AU244" s="20" t="s">
        <v>82</v>
      </c>
    </row>
    <row r="245" spans="1:65" s="2" customFormat="1" ht="21.75" customHeight="1">
      <c r="A245" s="37"/>
      <c r="B245" s="38"/>
      <c r="C245" s="176" t="s">
        <v>609</v>
      </c>
      <c r="D245" s="176" t="s">
        <v>142</v>
      </c>
      <c r="E245" s="177" t="s">
        <v>1081</v>
      </c>
      <c r="F245" s="178" t="s">
        <v>1082</v>
      </c>
      <c r="G245" s="179" t="s">
        <v>296</v>
      </c>
      <c r="H245" s="180">
        <v>1</v>
      </c>
      <c r="I245" s="181"/>
      <c r="J245" s="182">
        <f>ROUND(I245*H245,2)</f>
        <v>0</v>
      </c>
      <c r="K245" s="178" t="s">
        <v>146</v>
      </c>
      <c r="L245" s="42"/>
      <c r="M245" s="183" t="s">
        <v>19</v>
      </c>
      <c r="N245" s="184" t="s">
        <v>43</v>
      </c>
      <c r="O245" s="67"/>
      <c r="P245" s="185">
        <f>O245*H245</f>
        <v>0</v>
      </c>
      <c r="Q245" s="185">
        <v>3.8000000000000002E-4</v>
      </c>
      <c r="R245" s="185">
        <f>Q245*H245</f>
        <v>3.8000000000000002E-4</v>
      </c>
      <c r="S245" s="185">
        <v>0</v>
      </c>
      <c r="T245" s="186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187" t="s">
        <v>236</v>
      </c>
      <c r="AT245" s="187" t="s">
        <v>142</v>
      </c>
      <c r="AU245" s="187" t="s">
        <v>82</v>
      </c>
      <c r="AY245" s="20" t="s">
        <v>140</v>
      </c>
      <c r="BE245" s="188">
        <f>IF(N245="základní",J245,0)</f>
        <v>0</v>
      </c>
      <c r="BF245" s="188">
        <f>IF(N245="snížená",J245,0)</f>
        <v>0</v>
      </c>
      <c r="BG245" s="188">
        <f>IF(N245="zákl. přenesená",J245,0)</f>
        <v>0</v>
      </c>
      <c r="BH245" s="188">
        <f>IF(N245="sníž. přenesená",J245,0)</f>
        <v>0</v>
      </c>
      <c r="BI245" s="188">
        <f>IF(N245="nulová",J245,0)</f>
        <v>0</v>
      </c>
      <c r="BJ245" s="20" t="s">
        <v>80</v>
      </c>
      <c r="BK245" s="188">
        <f>ROUND(I245*H245,2)</f>
        <v>0</v>
      </c>
      <c r="BL245" s="20" t="s">
        <v>236</v>
      </c>
      <c r="BM245" s="187" t="s">
        <v>1083</v>
      </c>
    </row>
    <row r="246" spans="1:65" s="2" customFormat="1" ht="11.25">
      <c r="A246" s="37"/>
      <c r="B246" s="38"/>
      <c r="C246" s="39"/>
      <c r="D246" s="189" t="s">
        <v>149</v>
      </c>
      <c r="E246" s="39"/>
      <c r="F246" s="190" t="s">
        <v>1084</v>
      </c>
      <c r="G246" s="39"/>
      <c r="H246" s="39"/>
      <c r="I246" s="191"/>
      <c r="J246" s="39"/>
      <c r="K246" s="39"/>
      <c r="L246" s="42"/>
      <c r="M246" s="192"/>
      <c r="N246" s="193"/>
      <c r="O246" s="67"/>
      <c r="P246" s="67"/>
      <c r="Q246" s="67"/>
      <c r="R246" s="67"/>
      <c r="S246" s="67"/>
      <c r="T246" s="68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T246" s="20" t="s">
        <v>149</v>
      </c>
      <c r="AU246" s="20" t="s">
        <v>82</v>
      </c>
    </row>
    <row r="247" spans="1:65" s="2" customFormat="1" ht="21.75" customHeight="1">
      <c r="A247" s="37"/>
      <c r="B247" s="38"/>
      <c r="C247" s="176" t="s">
        <v>615</v>
      </c>
      <c r="D247" s="176" t="s">
        <v>142</v>
      </c>
      <c r="E247" s="177" t="s">
        <v>1085</v>
      </c>
      <c r="F247" s="178" t="s">
        <v>1086</v>
      </c>
      <c r="G247" s="179" t="s">
        <v>296</v>
      </c>
      <c r="H247" s="180">
        <v>2</v>
      </c>
      <c r="I247" s="181"/>
      <c r="J247" s="182">
        <f>ROUND(I247*H247,2)</f>
        <v>0</v>
      </c>
      <c r="K247" s="178" t="s">
        <v>146</v>
      </c>
      <c r="L247" s="42"/>
      <c r="M247" s="183" t="s">
        <v>19</v>
      </c>
      <c r="N247" s="184" t="s">
        <v>43</v>
      </c>
      <c r="O247" s="67"/>
      <c r="P247" s="185">
        <f>O247*H247</f>
        <v>0</v>
      </c>
      <c r="Q247" s="185">
        <v>1.2999999999999999E-3</v>
      </c>
      <c r="R247" s="185">
        <f>Q247*H247</f>
        <v>2.5999999999999999E-3</v>
      </c>
      <c r="S247" s="185">
        <v>0</v>
      </c>
      <c r="T247" s="186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87" t="s">
        <v>236</v>
      </c>
      <c r="AT247" s="187" t="s">
        <v>142</v>
      </c>
      <c r="AU247" s="187" t="s">
        <v>82</v>
      </c>
      <c r="AY247" s="20" t="s">
        <v>140</v>
      </c>
      <c r="BE247" s="188">
        <f>IF(N247="základní",J247,0)</f>
        <v>0</v>
      </c>
      <c r="BF247" s="188">
        <f>IF(N247="snížená",J247,0)</f>
        <v>0</v>
      </c>
      <c r="BG247" s="188">
        <f>IF(N247="zákl. přenesená",J247,0)</f>
        <v>0</v>
      </c>
      <c r="BH247" s="188">
        <f>IF(N247="sníž. přenesená",J247,0)</f>
        <v>0</v>
      </c>
      <c r="BI247" s="188">
        <f>IF(N247="nulová",J247,0)</f>
        <v>0</v>
      </c>
      <c r="BJ247" s="20" t="s">
        <v>80</v>
      </c>
      <c r="BK247" s="188">
        <f>ROUND(I247*H247,2)</f>
        <v>0</v>
      </c>
      <c r="BL247" s="20" t="s">
        <v>236</v>
      </c>
      <c r="BM247" s="187" t="s">
        <v>1087</v>
      </c>
    </row>
    <row r="248" spans="1:65" s="2" customFormat="1" ht="11.25">
      <c r="A248" s="37"/>
      <c r="B248" s="38"/>
      <c r="C248" s="39"/>
      <c r="D248" s="189" t="s">
        <v>149</v>
      </c>
      <c r="E248" s="39"/>
      <c r="F248" s="190" t="s">
        <v>1088</v>
      </c>
      <c r="G248" s="39"/>
      <c r="H248" s="39"/>
      <c r="I248" s="191"/>
      <c r="J248" s="39"/>
      <c r="K248" s="39"/>
      <c r="L248" s="42"/>
      <c r="M248" s="192"/>
      <c r="N248" s="193"/>
      <c r="O248" s="67"/>
      <c r="P248" s="67"/>
      <c r="Q248" s="67"/>
      <c r="R248" s="67"/>
      <c r="S248" s="67"/>
      <c r="T248" s="68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T248" s="20" t="s">
        <v>149</v>
      </c>
      <c r="AU248" s="20" t="s">
        <v>82</v>
      </c>
    </row>
    <row r="249" spans="1:65" s="2" customFormat="1" ht="24.2" customHeight="1">
      <c r="A249" s="37"/>
      <c r="B249" s="38"/>
      <c r="C249" s="176" t="s">
        <v>619</v>
      </c>
      <c r="D249" s="176" t="s">
        <v>142</v>
      </c>
      <c r="E249" s="177" t="s">
        <v>1089</v>
      </c>
      <c r="F249" s="178" t="s">
        <v>1090</v>
      </c>
      <c r="G249" s="179" t="s">
        <v>170</v>
      </c>
      <c r="H249" s="180">
        <v>0.107</v>
      </c>
      <c r="I249" s="181"/>
      <c r="J249" s="182">
        <f>ROUND(I249*H249,2)</f>
        <v>0</v>
      </c>
      <c r="K249" s="178" t="s">
        <v>146</v>
      </c>
      <c r="L249" s="42"/>
      <c r="M249" s="183" t="s">
        <v>19</v>
      </c>
      <c r="N249" s="184" t="s">
        <v>43</v>
      </c>
      <c r="O249" s="67"/>
      <c r="P249" s="185">
        <f>O249*H249</f>
        <v>0</v>
      </c>
      <c r="Q249" s="185">
        <v>0</v>
      </c>
      <c r="R249" s="185">
        <f>Q249*H249</f>
        <v>0</v>
      </c>
      <c r="S249" s="185">
        <v>0</v>
      </c>
      <c r="T249" s="186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187" t="s">
        <v>236</v>
      </c>
      <c r="AT249" s="187" t="s">
        <v>142</v>
      </c>
      <c r="AU249" s="187" t="s">
        <v>82</v>
      </c>
      <c r="AY249" s="20" t="s">
        <v>140</v>
      </c>
      <c r="BE249" s="188">
        <f>IF(N249="základní",J249,0)</f>
        <v>0</v>
      </c>
      <c r="BF249" s="188">
        <f>IF(N249="snížená",J249,0)</f>
        <v>0</v>
      </c>
      <c r="BG249" s="188">
        <f>IF(N249="zákl. přenesená",J249,0)</f>
        <v>0</v>
      </c>
      <c r="BH249" s="188">
        <f>IF(N249="sníž. přenesená",J249,0)</f>
        <v>0</v>
      </c>
      <c r="BI249" s="188">
        <f>IF(N249="nulová",J249,0)</f>
        <v>0</v>
      </c>
      <c r="BJ249" s="20" t="s">
        <v>80</v>
      </c>
      <c r="BK249" s="188">
        <f>ROUND(I249*H249,2)</f>
        <v>0</v>
      </c>
      <c r="BL249" s="20" t="s">
        <v>236</v>
      </c>
      <c r="BM249" s="187" t="s">
        <v>1091</v>
      </c>
    </row>
    <row r="250" spans="1:65" s="2" customFormat="1" ht="11.25">
      <c r="A250" s="37"/>
      <c r="B250" s="38"/>
      <c r="C250" s="39"/>
      <c r="D250" s="189" t="s">
        <v>149</v>
      </c>
      <c r="E250" s="39"/>
      <c r="F250" s="190" t="s">
        <v>1092</v>
      </c>
      <c r="G250" s="39"/>
      <c r="H250" s="39"/>
      <c r="I250" s="191"/>
      <c r="J250" s="39"/>
      <c r="K250" s="39"/>
      <c r="L250" s="42"/>
      <c r="M250" s="192"/>
      <c r="N250" s="193"/>
      <c r="O250" s="67"/>
      <c r="P250" s="67"/>
      <c r="Q250" s="67"/>
      <c r="R250" s="67"/>
      <c r="S250" s="67"/>
      <c r="T250" s="68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T250" s="20" t="s">
        <v>149</v>
      </c>
      <c r="AU250" s="20" t="s">
        <v>82</v>
      </c>
    </row>
    <row r="251" spans="1:65" s="12" customFormat="1" ht="22.9" customHeight="1">
      <c r="B251" s="160"/>
      <c r="C251" s="161"/>
      <c r="D251" s="162" t="s">
        <v>71</v>
      </c>
      <c r="E251" s="174" t="s">
        <v>1093</v>
      </c>
      <c r="F251" s="174" t="s">
        <v>1094</v>
      </c>
      <c r="G251" s="161"/>
      <c r="H251" s="161"/>
      <c r="I251" s="164"/>
      <c r="J251" s="175">
        <f>BK251</f>
        <v>0</v>
      </c>
      <c r="K251" s="161"/>
      <c r="L251" s="166"/>
      <c r="M251" s="167"/>
      <c r="N251" s="168"/>
      <c r="O251" s="168"/>
      <c r="P251" s="169">
        <f>SUM(P252:P260)</f>
        <v>0</v>
      </c>
      <c r="Q251" s="168"/>
      <c r="R251" s="169">
        <f>SUM(R252:R260)</f>
        <v>1.2870000000000001E-2</v>
      </c>
      <c r="S251" s="168"/>
      <c r="T251" s="170">
        <f>SUM(T252:T260)</f>
        <v>0.11700000000000001</v>
      </c>
      <c r="AR251" s="171" t="s">
        <v>82</v>
      </c>
      <c r="AT251" s="172" t="s">
        <v>71</v>
      </c>
      <c r="AU251" s="172" t="s">
        <v>80</v>
      </c>
      <c r="AY251" s="171" t="s">
        <v>140</v>
      </c>
      <c r="BK251" s="173">
        <f>SUM(BK252:BK260)</f>
        <v>0</v>
      </c>
    </row>
    <row r="252" spans="1:65" s="2" customFormat="1" ht="24.2" customHeight="1">
      <c r="A252" s="37"/>
      <c r="B252" s="38"/>
      <c r="C252" s="176" t="s">
        <v>626</v>
      </c>
      <c r="D252" s="176" t="s">
        <v>142</v>
      </c>
      <c r="E252" s="177" t="s">
        <v>1095</v>
      </c>
      <c r="F252" s="178" t="s">
        <v>1096</v>
      </c>
      <c r="G252" s="179" t="s">
        <v>412</v>
      </c>
      <c r="H252" s="180">
        <v>1</v>
      </c>
      <c r="I252" s="181"/>
      <c r="J252" s="182">
        <f>ROUND(I252*H252,2)</f>
        <v>0</v>
      </c>
      <c r="K252" s="178" t="s">
        <v>146</v>
      </c>
      <c r="L252" s="42"/>
      <c r="M252" s="183" t="s">
        <v>19</v>
      </c>
      <c r="N252" s="184" t="s">
        <v>43</v>
      </c>
      <c r="O252" s="67"/>
      <c r="P252" s="185">
        <f>O252*H252</f>
        <v>0</v>
      </c>
      <c r="Q252" s="185">
        <v>4.9300000000000004E-3</v>
      </c>
      <c r="R252" s="185">
        <f>Q252*H252</f>
        <v>4.9300000000000004E-3</v>
      </c>
      <c r="S252" s="185">
        <v>0</v>
      </c>
      <c r="T252" s="186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87" t="s">
        <v>236</v>
      </c>
      <c r="AT252" s="187" t="s">
        <v>142</v>
      </c>
      <c r="AU252" s="187" t="s">
        <v>82</v>
      </c>
      <c r="AY252" s="20" t="s">
        <v>140</v>
      </c>
      <c r="BE252" s="188">
        <f>IF(N252="základní",J252,0)</f>
        <v>0</v>
      </c>
      <c r="BF252" s="188">
        <f>IF(N252="snížená",J252,0)</f>
        <v>0</v>
      </c>
      <c r="BG252" s="188">
        <f>IF(N252="zákl. přenesená",J252,0)</f>
        <v>0</v>
      </c>
      <c r="BH252" s="188">
        <f>IF(N252="sníž. přenesená",J252,0)</f>
        <v>0</v>
      </c>
      <c r="BI252" s="188">
        <f>IF(N252="nulová",J252,0)</f>
        <v>0</v>
      </c>
      <c r="BJ252" s="20" t="s">
        <v>80</v>
      </c>
      <c r="BK252" s="188">
        <f>ROUND(I252*H252,2)</f>
        <v>0</v>
      </c>
      <c r="BL252" s="20" t="s">
        <v>236</v>
      </c>
      <c r="BM252" s="187" t="s">
        <v>1097</v>
      </c>
    </row>
    <row r="253" spans="1:65" s="2" customFormat="1" ht="11.25">
      <c r="A253" s="37"/>
      <c r="B253" s="38"/>
      <c r="C253" s="39"/>
      <c r="D253" s="189" t="s">
        <v>149</v>
      </c>
      <c r="E253" s="39"/>
      <c r="F253" s="190" t="s">
        <v>1098</v>
      </c>
      <c r="G253" s="39"/>
      <c r="H253" s="39"/>
      <c r="I253" s="191"/>
      <c r="J253" s="39"/>
      <c r="K253" s="39"/>
      <c r="L253" s="42"/>
      <c r="M253" s="192"/>
      <c r="N253" s="193"/>
      <c r="O253" s="67"/>
      <c r="P253" s="67"/>
      <c r="Q253" s="67"/>
      <c r="R253" s="67"/>
      <c r="S253" s="67"/>
      <c r="T253" s="68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T253" s="20" t="s">
        <v>149</v>
      </c>
      <c r="AU253" s="20" t="s">
        <v>82</v>
      </c>
    </row>
    <row r="254" spans="1:65" s="2" customFormat="1" ht="16.5" customHeight="1">
      <c r="A254" s="37"/>
      <c r="B254" s="38"/>
      <c r="C254" s="176" t="s">
        <v>631</v>
      </c>
      <c r="D254" s="176" t="s">
        <v>142</v>
      </c>
      <c r="E254" s="177" t="s">
        <v>1099</v>
      </c>
      <c r="F254" s="178" t="s">
        <v>1100</v>
      </c>
      <c r="G254" s="179" t="s">
        <v>412</v>
      </c>
      <c r="H254" s="180">
        <v>1</v>
      </c>
      <c r="I254" s="181"/>
      <c r="J254" s="182">
        <f>ROUND(I254*H254,2)</f>
        <v>0</v>
      </c>
      <c r="K254" s="178" t="s">
        <v>146</v>
      </c>
      <c r="L254" s="42"/>
      <c r="M254" s="183" t="s">
        <v>19</v>
      </c>
      <c r="N254" s="184" t="s">
        <v>43</v>
      </c>
      <c r="O254" s="67"/>
      <c r="P254" s="185">
        <f>O254*H254</f>
        <v>0</v>
      </c>
      <c r="Q254" s="185">
        <v>2.33E-3</v>
      </c>
      <c r="R254" s="185">
        <f>Q254*H254</f>
        <v>2.33E-3</v>
      </c>
      <c r="S254" s="185">
        <v>0</v>
      </c>
      <c r="T254" s="186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187" t="s">
        <v>236</v>
      </c>
      <c r="AT254" s="187" t="s">
        <v>142</v>
      </c>
      <c r="AU254" s="187" t="s">
        <v>82</v>
      </c>
      <c r="AY254" s="20" t="s">
        <v>140</v>
      </c>
      <c r="BE254" s="188">
        <f>IF(N254="základní",J254,0)</f>
        <v>0</v>
      </c>
      <c r="BF254" s="188">
        <f>IF(N254="snížená",J254,0)</f>
        <v>0</v>
      </c>
      <c r="BG254" s="188">
        <f>IF(N254="zákl. přenesená",J254,0)</f>
        <v>0</v>
      </c>
      <c r="BH254" s="188">
        <f>IF(N254="sníž. přenesená",J254,0)</f>
        <v>0</v>
      </c>
      <c r="BI254" s="188">
        <f>IF(N254="nulová",J254,0)</f>
        <v>0</v>
      </c>
      <c r="BJ254" s="20" t="s">
        <v>80</v>
      </c>
      <c r="BK254" s="188">
        <f>ROUND(I254*H254,2)</f>
        <v>0</v>
      </c>
      <c r="BL254" s="20" t="s">
        <v>236</v>
      </c>
      <c r="BM254" s="187" t="s">
        <v>1101</v>
      </c>
    </row>
    <row r="255" spans="1:65" s="2" customFormat="1" ht="11.25">
      <c r="A255" s="37"/>
      <c r="B255" s="38"/>
      <c r="C255" s="39"/>
      <c r="D255" s="189" t="s">
        <v>149</v>
      </c>
      <c r="E255" s="39"/>
      <c r="F255" s="190" t="s">
        <v>1102</v>
      </c>
      <c r="G255" s="39"/>
      <c r="H255" s="39"/>
      <c r="I255" s="191"/>
      <c r="J255" s="39"/>
      <c r="K255" s="39"/>
      <c r="L255" s="42"/>
      <c r="M255" s="192"/>
      <c r="N255" s="193"/>
      <c r="O255" s="67"/>
      <c r="P255" s="67"/>
      <c r="Q255" s="67"/>
      <c r="R255" s="67"/>
      <c r="S255" s="67"/>
      <c r="T255" s="68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T255" s="20" t="s">
        <v>149</v>
      </c>
      <c r="AU255" s="20" t="s">
        <v>82</v>
      </c>
    </row>
    <row r="256" spans="1:65" s="2" customFormat="1" ht="16.5" customHeight="1">
      <c r="A256" s="37"/>
      <c r="B256" s="38"/>
      <c r="C256" s="176" t="s">
        <v>639</v>
      </c>
      <c r="D256" s="176" t="s">
        <v>142</v>
      </c>
      <c r="E256" s="177" t="s">
        <v>1103</v>
      </c>
      <c r="F256" s="178" t="s">
        <v>1104</v>
      </c>
      <c r="G256" s="179" t="s">
        <v>412</v>
      </c>
      <c r="H256" s="180">
        <v>1</v>
      </c>
      <c r="I256" s="181"/>
      <c r="J256" s="182">
        <f>ROUND(I256*H256,2)</f>
        <v>0</v>
      </c>
      <c r="K256" s="178" t="s">
        <v>146</v>
      </c>
      <c r="L256" s="42"/>
      <c r="M256" s="183" t="s">
        <v>19</v>
      </c>
      <c r="N256" s="184" t="s">
        <v>43</v>
      </c>
      <c r="O256" s="67"/>
      <c r="P256" s="185">
        <f>O256*H256</f>
        <v>0</v>
      </c>
      <c r="Q256" s="185">
        <v>0</v>
      </c>
      <c r="R256" s="185">
        <f>Q256*H256</f>
        <v>0</v>
      </c>
      <c r="S256" s="185">
        <v>0.11700000000000001</v>
      </c>
      <c r="T256" s="186">
        <f>S256*H256</f>
        <v>0.11700000000000001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187" t="s">
        <v>236</v>
      </c>
      <c r="AT256" s="187" t="s">
        <v>142</v>
      </c>
      <c r="AU256" s="187" t="s">
        <v>82</v>
      </c>
      <c r="AY256" s="20" t="s">
        <v>140</v>
      </c>
      <c r="BE256" s="188">
        <f>IF(N256="základní",J256,0)</f>
        <v>0</v>
      </c>
      <c r="BF256" s="188">
        <f>IF(N256="snížená",J256,0)</f>
        <v>0</v>
      </c>
      <c r="BG256" s="188">
        <f>IF(N256="zákl. přenesená",J256,0)</f>
        <v>0</v>
      </c>
      <c r="BH256" s="188">
        <f>IF(N256="sníž. přenesená",J256,0)</f>
        <v>0</v>
      </c>
      <c r="BI256" s="188">
        <f>IF(N256="nulová",J256,0)</f>
        <v>0</v>
      </c>
      <c r="BJ256" s="20" t="s">
        <v>80</v>
      </c>
      <c r="BK256" s="188">
        <f>ROUND(I256*H256,2)</f>
        <v>0</v>
      </c>
      <c r="BL256" s="20" t="s">
        <v>236</v>
      </c>
      <c r="BM256" s="187" t="s">
        <v>1105</v>
      </c>
    </row>
    <row r="257" spans="1:65" s="2" customFormat="1" ht="11.25">
      <c r="A257" s="37"/>
      <c r="B257" s="38"/>
      <c r="C257" s="39"/>
      <c r="D257" s="189" t="s">
        <v>149</v>
      </c>
      <c r="E257" s="39"/>
      <c r="F257" s="190" t="s">
        <v>1106</v>
      </c>
      <c r="G257" s="39"/>
      <c r="H257" s="39"/>
      <c r="I257" s="191"/>
      <c r="J257" s="39"/>
      <c r="K257" s="39"/>
      <c r="L257" s="42"/>
      <c r="M257" s="192"/>
      <c r="N257" s="193"/>
      <c r="O257" s="67"/>
      <c r="P257" s="67"/>
      <c r="Q257" s="67"/>
      <c r="R257" s="67"/>
      <c r="S257" s="67"/>
      <c r="T257" s="68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T257" s="20" t="s">
        <v>149</v>
      </c>
      <c r="AU257" s="20" t="s">
        <v>82</v>
      </c>
    </row>
    <row r="258" spans="1:65" s="2" customFormat="1" ht="24.2" customHeight="1">
      <c r="A258" s="37"/>
      <c r="B258" s="38"/>
      <c r="C258" s="176" t="s">
        <v>644</v>
      </c>
      <c r="D258" s="176" t="s">
        <v>142</v>
      </c>
      <c r="E258" s="177" t="s">
        <v>1107</v>
      </c>
      <c r="F258" s="178" t="s">
        <v>1108</v>
      </c>
      <c r="G258" s="179" t="s">
        <v>412</v>
      </c>
      <c r="H258" s="180">
        <v>1</v>
      </c>
      <c r="I258" s="181"/>
      <c r="J258" s="182">
        <f>ROUND(I258*H258,2)</f>
        <v>0</v>
      </c>
      <c r="K258" s="178" t="s">
        <v>19</v>
      </c>
      <c r="L258" s="42"/>
      <c r="M258" s="183" t="s">
        <v>19</v>
      </c>
      <c r="N258" s="184" t="s">
        <v>43</v>
      </c>
      <c r="O258" s="67"/>
      <c r="P258" s="185">
        <f>O258*H258</f>
        <v>0</v>
      </c>
      <c r="Q258" s="185">
        <v>5.6100000000000004E-3</v>
      </c>
      <c r="R258" s="185">
        <f>Q258*H258</f>
        <v>5.6100000000000004E-3</v>
      </c>
      <c r="S258" s="185">
        <v>0</v>
      </c>
      <c r="T258" s="186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187" t="s">
        <v>236</v>
      </c>
      <c r="AT258" s="187" t="s">
        <v>142</v>
      </c>
      <c r="AU258" s="187" t="s">
        <v>82</v>
      </c>
      <c r="AY258" s="20" t="s">
        <v>140</v>
      </c>
      <c r="BE258" s="188">
        <f>IF(N258="základní",J258,0)</f>
        <v>0</v>
      </c>
      <c r="BF258" s="188">
        <f>IF(N258="snížená",J258,0)</f>
        <v>0</v>
      </c>
      <c r="BG258" s="188">
        <f>IF(N258="zákl. přenesená",J258,0)</f>
        <v>0</v>
      </c>
      <c r="BH258" s="188">
        <f>IF(N258="sníž. přenesená",J258,0)</f>
        <v>0</v>
      </c>
      <c r="BI258" s="188">
        <f>IF(N258="nulová",J258,0)</f>
        <v>0</v>
      </c>
      <c r="BJ258" s="20" t="s">
        <v>80</v>
      </c>
      <c r="BK258" s="188">
        <f>ROUND(I258*H258,2)</f>
        <v>0</v>
      </c>
      <c r="BL258" s="20" t="s">
        <v>236</v>
      </c>
      <c r="BM258" s="187" t="s">
        <v>1109</v>
      </c>
    </row>
    <row r="259" spans="1:65" s="2" customFormat="1" ht="24.2" customHeight="1">
      <c r="A259" s="37"/>
      <c r="B259" s="38"/>
      <c r="C259" s="176" t="s">
        <v>648</v>
      </c>
      <c r="D259" s="176" t="s">
        <v>142</v>
      </c>
      <c r="E259" s="177" t="s">
        <v>1110</v>
      </c>
      <c r="F259" s="178" t="s">
        <v>1111</v>
      </c>
      <c r="G259" s="179" t="s">
        <v>170</v>
      </c>
      <c r="H259" s="180">
        <v>0.13</v>
      </c>
      <c r="I259" s="181"/>
      <c r="J259" s="182">
        <f>ROUND(I259*H259,2)</f>
        <v>0</v>
      </c>
      <c r="K259" s="178" t="s">
        <v>146</v>
      </c>
      <c r="L259" s="42"/>
      <c r="M259" s="183" t="s">
        <v>19</v>
      </c>
      <c r="N259" s="184" t="s">
        <v>43</v>
      </c>
      <c r="O259" s="67"/>
      <c r="P259" s="185">
        <f>O259*H259</f>
        <v>0</v>
      </c>
      <c r="Q259" s="185">
        <v>0</v>
      </c>
      <c r="R259" s="185">
        <f>Q259*H259</f>
        <v>0</v>
      </c>
      <c r="S259" s="185">
        <v>0</v>
      </c>
      <c r="T259" s="186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87" t="s">
        <v>236</v>
      </c>
      <c r="AT259" s="187" t="s">
        <v>142</v>
      </c>
      <c r="AU259" s="187" t="s">
        <v>82</v>
      </c>
      <c r="AY259" s="20" t="s">
        <v>140</v>
      </c>
      <c r="BE259" s="188">
        <f>IF(N259="základní",J259,0)</f>
        <v>0</v>
      </c>
      <c r="BF259" s="188">
        <f>IF(N259="snížená",J259,0)</f>
        <v>0</v>
      </c>
      <c r="BG259" s="188">
        <f>IF(N259="zákl. přenesená",J259,0)</f>
        <v>0</v>
      </c>
      <c r="BH259" s="188">
        <f>IF(N259="sníž. přenesená",J259,0)</f>
        <v>0</v>
      </c>
      <c r="BI259" s="188">
        <f>IF(N259="nulová",J259,0)</f>
        <v>0</v>
      </c>
      <c r="BJ259" s="20" t="s">
        <v>80</v>
      </c>
      <c r="BK259" s="188">
        <f>ROUND(I259*H259,2)</f>
        <v>0</v>
      </c>
      <c r="BL259" s="20" t="s">
        <v>236</v>
      </c>
      <c r="BM259" s="187" t="s">
        <v>1112</v>
      </c>
    </row>
    <row r="260" spans="1:65" s="2" customFormat="1" ht="11.25">
      <c r="A260" s="37"/>
      <c r="B260" s="38"/>
      <c r="C260" s="39"/>
      <c r="D260" s="189" t="s">
        <v>149</v>
      </c>
      <c r="E260" s="39"/>
      <c r="F260" s="190" t="s">
        <v>1113</v>
      </c>
      <c r="G260" s="39"/>
      <c r="H260" s="39"/>
      <c r="I260" s="191"/>
      <c r="J260" s="39"/>
      <c r="K260" s="39"/>
      <c r="L260" s="42"/>
      <c r="M260" s="192"/>
      <c r="N260" s="193"/>
      <c r="O260" s="67"/>
      <c r="P260" s="67"/>
      <c r="Q260" s="67"/>
      <c r="R260" s="67"/>
      <c r="S260" s="67"/>
      <c r="T260" s="68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T260" s="20" t="s">
        <v>149</v>
      </c>
      <c r="AU260" s="20" t="s">
        <v>82</v>
      </c>
    </row>
    <row r="261" spans="1:65" s="12" customFormat="1" ht="22.9" customHeight="1">
      <c r="B261" s="160"/>
      <c r="C261" s="161"/>
      <c r="D261" s="162" t="s">
        <v>71</v>
      </c>
      <c r="E261" s="174" t="s">
        <v>1114</v>
      </c>
      <c r="F261" s="174" t="s">
        <v>1115</v>
      </c>
      <c r="G261" s="161"/>
      <c r="H261" s="161"/>
      <c r="I261" s="164"/>
      <c r="J261" s="175">
        <f>BK261</f>
        <v>0</v>
      </c>
      <c r="K261" s="161"/>
      <c r="L261" s="166"/>
      <c r="M261" s="167"/>
      <c r="N261" s="168"/>
      <c r="O261" s="168"/>
      <c r="P261" s="169">
        <f>SUM(P262:P270)</f>
        <v>0</v>
      </c>
      <c r="Q261" s="168"/>
      <c r="R261" s="169">
        <f>SUM(R262:R270)</f>
        <v>0.28837000000000002</v>
      </c>
      <c r="S261" s="168"/>
      <c r="T261" s="170">
        <f>SUM(T262:T270)</f>
        <v>0.312</v>
      </c>
      <c r="AR261" s="171" t="s">
        <v>82</v>
      </c>
      <c r="AT261" s="172" t="s">
        <v>71</v>
      </c>
      <c r="AU261" s="172" t="s">
        <v>80</v>
      </c>
      <c r="AY261" s="171" t="s">
        <v>140</v>
      </c>
      <c r="BK261" s="173">
        <f>SUM(BK262:BK270)</f>
        <v>0</v>
      </c>
    </row>
    <row r="262" spans="1:65" s="2" customFormat="1" ht="16.5" customHeight="1">
      <c r="A262" s="37"/>
      <c r="B262" s="38"/>
      <c r="C262" s="176" t="s">
        <v>653</v>
      </c>
      <c r="D262" s="176" t="s">
        <v>142</v>
      </c>
      <c r="E262" s="177" t="s">
        <v>1116</v>
      </c>
      <c r="F262" s="178" t="s">
        <v>1117</v>
      </c>
      <c r="G262" s="179" t="s">
        <v>412</v>
      </c>
      <c r="H262" s="180">
        <v>1</v>
      </c>
      <c r="I262" s="181"/>
      <c r="J262" s="182">
        <f>ROUND(I262*H262,2)</f>
        <v>0</v>
      </c>
      <c r="K262" s="178" t="s">
        <v>146</v>
      </c>
      <c r="L262" s="42"/>
      <c r="M262" s="183" t="s">
        <v>19</v>
      </c>
      <c r="N262" s="184" t="s">
        <v>43</v>
      </c>
      <c r="O262" s="67"/>
      <c r="P262" s="185">
        <f>O262*H262</f>
        <v>0</v>
      </c>
      <c r="Q262" s="185">
        <v>0</v>
      </c>
      <c r="R262" s="185">
        <f>Q262*H262</f>
        <v>0</v>
      </c>
      <c r="S262" s="185">
        <v>0.312</v>
      </c>
      <c r="T262" s="186">
        <f>S262*H262</f>
        <v>0.312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87" t="s">
        <v>236</v>
      </c>
      <c r="AT262" s="187" t="s">
        <v>142</v>
      </c>
      <c r="AU262" s="187" t="s">
        <v>82</v>
      </c>
      <c r="AY262" s="20" t="s">
        <v>140</v>
      </c>
      <c r="BE262" s="188">
        <f>IF(N262="základní",J262,0)</f>
        <v>0</v>
      </c>
      <c r="BF262" s="188">
        <f>IF(N262="snížená",J262,0)</f>
        <v>0</v>
      </c>
      <c r="BG262" s="188">
        <f>IF(N262="zákl. přenesená",J262,0)</f>
        <v>0</v>
      </c>
      <c r="BH262" s="188">
        <f>IF(N262="sníž. přenesená",J262,0)</f>
        <v>0</v>
      </c>
      <c r="BI262" s="188">
        <f>IF(N262="nulová",J262,0)</f>
        <v>0</v>
      </c>
      <c r="BJ262" s="20" t="s">
        <v>80</v>
      </c>
      <c r="BK262" s="188">
        <f>ROUND(I262*H262,2)</f>
        <v>0</v>
      </c>
      <c r="BL262" s="20" t="s">
        <v>236</v>
      </c>
      <c r="BM262" s="187" t="s">
        <v>1118</v>
      </c>
    </row>
    <row r="263" spans="1:65" s="2" customFormat="1" ht="11.25">
      <c r="A263" s="37"/>
      <c r="B263" s="38"/>
      <c r="C263" s="39"/>
      <c r="D263" s="189" t="s">
        <v>149</v>
      </c>
      <c r="E263" s="39"/>
      <c r="F263" s="190" t="s">
        <v>1119</v>
      </c>
      <c r="G263" s="39"/>
      <c r="H263" s="39"/>
      <c r="I263" s="191"/>
      <c r="J263" s="39"/>
      <c r="K263" s="39"/>
      <c r="L263" s="42"/>
      <c r="M263" s="192"/>
      <c r="N263" s="193"/>
      <c r="O263" s="67"/>
      <c r="P263" s="67"/>
      <c r="Q263" s="67"/>
      <c r="R263" s="67"/>
      <c r="S263" s="67"/>
      <c r="T263" s="68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T263" s="20" t="s">
        <v>149</v>
      </c>
      <c r="AU263" s="20" t="s">
        <v>82</v>
      </c>
    </row>
    <row r="264" spans="1:65" s="2" customFormat="1" ht="24.2" customHeight="1">
      <c r="A264" s="37"/>
      <c r="B264" s="38"/>
      <c r="C264" s="176" t="s">
        <v>657</v>
      </c>
      <c r="D264" s="176" t="s">
        <v>142</v>
      </c>
      <c r="E264" s="177" t="s">
        <v>1120</v>
      </c>
      <c r="F264" s="178" t="s">
        <v>1121</v>
      </c>
      <c r="G264" s="179" t="s">
        <v>412</v>
      </c>
      <c r="H264" s="180">
        <v>1</v>
      </c>
      <c r="I264" s="181"/>
      <c r="J264" s="182">
        <f>ROUND(I264*H264,2)</f>
        <v>0</v>
      </c>
      <c r="K264" s="178" t="s">
        <v>146</v>
      </c>
      <c r="L264" s="42"/>
      <c r="M264" s="183" t="s">
        <v>19</v>
      </c>
      <c r="N264" s="184" t="s">
        <v>43</v>
      </c>
      <c r="O264" s="67"/>
      <c r="P264" s="185">
        <f>O264*H264</f>
        <v>0</v>
      </c>
      <c r="Q264" s="185">
        <v>2.1479999999999999E-2</v>
      </c>
      <c r="R264" s="185">
        <f>Q264*H264</f>
        <v>2.1479999999999999E-2</v>
      </c>
      <c r="S264" s="185">
        <v>0</v>
      </c>
      <c r="T264" s="186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87" t="s">
        <v>236</v>
      </c>
      <c r="AT264" s="187" t="s">
        <v>142</v>
      </c>
      <c r="AU264" s="187" t="s">
        <v>82</v>
      </c>
      <c r="AY264" s="20" t="s">
        <v>140</v>
      </c>
      <c r="BE264" s="188">
        <f>IF(N264="základní",J264,0)</f>
        <v>0</v>
      </c>
      <c r="BF264" s="188">
        <f>IF(N264="snížená",J264,0)</f>
        <v>0</v>
      </c>
      <c r="BG264" s="188">
        <f>IF(N264="zákl. přenesená",J264,0)</f>
        <v>0</v>
      </c>
      <c r="BH264" s="188">
        <f>IF(N264="sníž. přenesená",J264,0)</f>
        <v>0</v>
      </c>
      <c r="BI264" s="188">
        <f>IF(N264="nulová",J264,0)</f>
        <v>0</v>
      </c>
      <c r="BJ264" s="20" t="s">
        <v>80</v>
      </c>
      <c r="BK264" s="188">
        <f>ROUND(I264*H264,2)</f>
        <v>0</v>
      </c>
      <c r="BL264" s="20" t="s">
        <v>236</v>
      </c>
      <c r="BM264" s="187" t="s">
        <v>1122</v>
      </c>
    </row>
    <row r="265" spans="1:65" s="2" customFormat="1" ht="11.25">
      <c r="A265" s="37"/>
      <c r="B265" s="38"/>
      <c r="C265" s="39"/>
      <c r="D265" s="189" t="s">
        <v>149</v>
      </c>
      <c r="E265" s="39"/>
      <c r="F265" s="190" t="s">
        <v>1123</v>
      </c>
      <c r="G265" s="39"/>
      <c r="H265" s="39"/>
      <c r="I265" s="191"/>
      <c r="J265" s="39"/>
      <c r="K265" s="39"/>
      <c r="L265" s="42"/>
      <c r="M265" s="192"/>
      <c r="N265" s="193"/>
      <c r="O265" s="67"/>
      <c r="P265" s="67"/>
      <c r="Q265" s="67"/>
      <c r="R265" s="67"/>
      <c r="S265" s="67"/>
      <c r="T265" s="68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20" t="s">
        <v>149</v>
      </c>
      <c r="AU265" s="20" t="s">
        <v>82</v>
      </c>
    </row>
    <row r="266" spans="1:65" s="2" customFormat="1" ht="16.5" customHeight="1">
      <c r="A266" s="37"/>
      <c r="B266" s="38"/>
      <c r="C266" s="227" t="s">
        <v>664</v>
      </c>
      <c r="D266" s="227" t="s">
        <v>251</v>
      </c>
      <c r="E266" s="228" t="s">
        <v>1124</v>
      </c>
      <c r="F266" s="229" t="s">
        <v>1125</v>
      </c>
      <c r="G266" s="230" t="s">
        <v>296</v>
      </c>
      <c r="H266" s="231">
        <v>1</v>
      </c>
      <c r="I266" s="232"/>
      <c r="J266" s="233">
        <f>ROUND(I266*H266,2)</f>
        <v>0</v>
      </c>
      <c r="K266" s="229" t="s">
        <v>19</v>
      </c>
      <c r="L266" s="234"/>
      <c r="M266" s="235" t="s">
        <v>19</v>
      </c>
      <c r="N266" s="236" t="s">
        <v>43</v>
      </c>
      <c r="O266" s="67"/>
      <c r="P266" s="185">
        <f>O266*H266</f>
        <v>0</v>
      </c>
      <c r="Q266" s="185">
        <v>0.26500000000000001</v>
      </c>
      <c r="R266" s="185">
        <f>Q266*H266</f>
        <v>0.26500000000000001</v>
      </c>
      <c r="S266" s="185">
        <v>0</v>
      </c>
      <c r="T266" s="186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187" t="s">
        <v>340</v>
      </c>
      <c r="AT266" s="187" t="s">
        <v>251</v>
      </c>
      <c r="AU266" s="187" t="s">
        <v>82</v>
      </c>
      <c r="AY266" s="20" t="s">
        <v>140</v>
      </c>
      <c r="BE266" s="188">
        <f>IF(N266="základní",J266,0)</f>
        <v>0</v>
      </c>
      <c r="BF266" s="188">
        <f>IF(N266="snížená",J266,0)</f>
        <v>0</v>
      </c>
      <c r="BG266" s="188">
        <f>IF(N266="zákl. přenesená",J266,0)</f>
        <v>0</v>
      </c>
      <c r="BH266" s="188">
        <f>IF(N266="sníž. přenesená",J266,0)</f>
        <v>0</v>
      </c>
      <c r="BI266" s="188">
        <f>IF(N266="nulová",J266,0)</f>
        <v>0</v>
      </c>
      <c r="BJ266" s="20" t="s">
        <v>80</v>
      </c>
      <c r="BK266" s="188">
        <f>ROUND(I266*H266,2)</f>
        <v>0</v>
      </c>
      <c r="BL266" s="20" t="s">
        <v>236</v>
      </c>
      <c r="BM266" s="187" t="s">
        <v>1126</v>
      </c>
    </row>
    <row r="267" spans="1:65" s="2" customFormat="1" ht="16.5" customHeight="1">
      <c r="A267" s="37"/>
      <c r="B267" s="38"/>
      <c r="C267" s="176" t="s">
        <v>670</v>
      </c>
      <c r="D267" s="176" t="s">
        <v>142</v>
      </c>
      <c r="E267" s="177" t="s">
        <v>1127</v>
      </c>
      <c r="F267" s="178" t="s">
        <v>1128</v>
      </c>
      <c r="G267" s="179" t="s">
        <v>412</v>
      </c>
      <c r="H267" s="180">
        <v>1</v>
      </c>
      <c r="I267" s="181"/>
      <c r="J267" s="182">
        <f>ROUND(I267*H267,2)</f>
        <v>0</v>
      </c>
      <c r="K267" s="178" t="s">
        <v>146</v>
      </c>
      <c r="L267" s="42"/>
      <c r="M267" s="183" t="s">
        <v>19</v>
      </c>
      <c r="N267" s="184" t="s">
        <v>43</v>
      </c>
      <c r="O267" s="67"/>
      <c r="P267" s="185">
        <f>O267*H267</f>
        <v>0</v>
      </c>
      <c r="Q267" s="185">
        <v>1.89E-3</v>
      </c>
      <c r="R267" s="185">
        <f>Q267*H267</f>
        <v>1.89E-3</v>
      </c>
      <c r="S267" s="185">
        <v>0</v>
      </c>
      <c r="T267" s="186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187" t="s">
        <v>236</v>
      </c>
      <c r="AT267" s="187" t="s">
        <v>142</v>
      </c>
      <c r="AU267" s="187" t="s">
        <v>82</v>
      </c>
      <c r="AY267" s="20" t="s">
        <v>140</v>
      </c>
      <c r="BE267" s="188">
        <f>IF(N267="základní",J267,0)</f>
        <v>0</v>
      </c>
      <c r="BF267" s="188">
        <f>IF(N267="snížená",J267,0)</f>
        <v>0</v>
      </c>
      <c r="BG267" s="188">
        <f>IF(N267="zákl. přenesená",J267,0)</f>
        <v>0</v>
      </c>
      <c r="BH267" s="188">
        <f>IF(N267="sníž. přenesená",J267,0)</f>
        <v>0</v>
      </c>
      <c r="BI267" s="188">
        <f>IF(N267="nulová",J267,0)</f>
        <v>0</v>
      </c>
      <c r="BJ267" s="20" t="s">
        <v>80</v>
      </c>
      <c r="BK267" s="188">
        <f>ROUND(I267*H267,2)</f>
        <v>0</v>
      </c>
      <c r="BL267" s="20" t="s">
        <v>236</v>
      </c>
      <c r="BM267" s="187" t="s">
        <v>1129</v>
      </c>
    </row>
    <row r="268" spans="1:65" s="2" customFormat="1" ht="11.25">
      <c r="A268" s="37"/>
      <c r="B268" s="38"/>
      <c r="C268" s="39"/>
      <c r="D268" s="189" t="s">
        <v>149</v>
      </c>
      <c r="E268" s="39"/>
      <c r="F268" s="190" t="s">
        <v>1130</v>
      </c>
      <c r="G268" s="39"/>
      <c r="H268" s="39"/>
      <c r="I268" s="191"/>
      <c r="J268" s="39"/>
      <c r="K268" s="39"/>
      <c r="L268" s="42"/>
      <c r="M268" s="192"/>
      <c r="N268" s="193"/>
      <c r="O268" s="67"/>
      <c r="P268" s="67"/>
      <c r="Q268" s="67"/>
      <c r="R268" s="67"/>
      <c r="S268" s="67"/>
      <c r="T268" s="68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T268" s="20" t="s">
        <v>149</v>
      </c>
      <c r="AU268" s="20" t="s">
        <v>82</v>
      </c>
    </row>
    <row r="269" spans="1:65" s="2" customFormat="1" ht="24.2" customHeight="1">
      <c r="A269" s="37"/>
      <c r="B269" s="38"/>
      <c r="C269" s="176" t="s">
        <v>677</v>
      </c>
      <c r="D269" s="176" t="s">
        <v>142</v>
      </c>
      <c r="E269" s="177" t="s">
        <v>1131</v>
      </c>
      <c r="F269" s="178" t="s">
        <v>1132</v>
      </c>
      <c r="G269" s="179" t="s">
        <v>170</v>
      </c>
      <c r="H269" s="180">
        <v>0.28799999999999998</v>
      </c>
      <c r="I269" s="181"/>
      <c r="J269" s="182">
        <f>ROUND(I269*H269,2)</f>
        <v>0</v>
      </c>
      <c r="K269" s="178" t="s">
        <v>146</v>
      </c>
      <c r="L269" s="42"/>
      <c r="M269" s="183" t="s">
        <v>19</v>
      </c>
      <c r="N269" s="184" t="s">
        <v>43</v>
      </c>
      <c r="O269" s="67"/>
      <c r="P269" s="185">
        <f>O269*H269</f>
        <v>0</v>
      </c>
      <c r="Q269" s="185">
        <v>0</v>
      </c>
      <c r="R269" s="185">
        <f>Q269*H269</f>
        <v>0</v>
      </c>
      <c r="S269" s="185">
        <v>0</v>
      </c>
      <c r="T269" s="186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87" t="s">
        <v>236</v>
      </c>
      <c r="AT269" s="187" t="s">
        <v>142</v>
      </c>
      <c r="AU269" s="187" t="s">
        <v>82</v>
      </c>
      <c r="AY269" s="20" t="s">
        <v>140</v>
      </c>
      <c r="BE269" s="188">
        <f>IF(N269="základní",J269,0)</f>
        <v>0</v>
      </c>
      <c r="BF269" s="188">
        <f>IF(N269="snížená",J269,0)</f>
        <v>0</v>
      </c>
      <c r="BG269" s="188">
        <f>IF(N269="zákl. přenesená",J269,0)</f>
        <v>0</v>
      </c>
      <c r="BH269" s="188">
        <f>IF(N269="sníž. přenesená",J269,0)</f>
        <v>0</v>
      </c>
      <c r="BI269" s="188">
        <f>IF(N269="nulová",J269,0)</f>
        <v>0</v>
      </c>
      <c r="BJ269" s="20" t="s">
        <v>80</v>
      </c>
      <c r="BK269" s="188">
        <f>ROUND(I269*H269,2)</f>
        <v>0</v>
      </c>
      <c r="BL269" s="20" t="s">
        <v>236</v>
      </c>
      <c r="BM269" s="187" t="s">
        <v>1133</v>
      </c>
    </row>
    <row r="270" spans="1:65" s="2" customFormat="1" ht="11.25">
      <c r="A270" s="37"/>
      <c r="B270" s="38"/>
      <c r="C270" s="39"/>
      <c r="D270" s="189" t="s">
        <v>149</v>
      </c>
      <c r="E270" s="39"/>
      <c r="F270" s="190" t="s">
        <v>1134</v>
      </c>
      <c r="G270" s="39"/>
      <c r="H270" s="39"/>
      <c r="I270" s="191"/>
      <c r="J270" s="39"/>
      <c r="K270" s="39"/>
      <c r="L270" s="42"/>
      <c r="M270" s="192"/>
      <c r="N270" s="193"/>
      <c r="O270" s="67"/>
      <c r="P270" s="67"/>
      <c r="Q270" s="67"/>
      <c r="R270" s="67"/>
      <c r="S270" s="67"/>
      <c r="T270" s="68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T270" s="20" t="s">
        <v>149</v>
      </c>
      <c r="AU270" s="20" t="s">
        <v>82</v>
      </c>
    </row>
    <row r="271" spans="1:65" s="12" customFormat="1" ht="22.9" customHeight="1">
      <c r="B271" s="160"/>
      <c r="C271" s="161"/>
      <c r="D271" s="162" t="s">
        <v>71</v>
      </c>
      <c r="E271" s="174" t="s">
        <v>1135</v>
      </c>
      <c r="F271" s="174" t="s">
        <v>1136</v>
      </c>
      <c r="G271" s="161"/>
      <c r="H271" s="161"/>
      <c r="I271" s="164"/>
      <c r="J271" s="175">
        <f>BK271</f>
        <v>0</v>
      </c>
      <c r="K271" s="161"/>
      <c r="L271" s="166"/>
      <c r="M271" s="167"/>
      <c r="N271" s="168"/>
      <c r="O271" s="168"/>
      <c r="P271" s="169">
        <f>SUM(P272:P278)</f>
        <v>0</v>
      </c>
      <c r="Q271" s="168"/>
      <c r="R271" s="169">
        <f>SUM(R272:R278)</f>
        <v>5.0180000000000002E-2</v>
      </c>
      <c r="S271" s="168"/>
      <c r="T271" s="170">
        <f>SUM(T272:T278)</f>
        <v>1.0845</v>
      </c>
      <c r="AR271" s="171" t="s">
        <v>82</v>
      </c>
      <c r="AT271" s="172" t="s">
        <v>71</v>
      </c>
      <c r="AU271" s="172" t="s">
        <v>80</v>
      </c>
      <c r="AY271" s="171" t="s">
        <v>140</v>
      </c>
      <c r="BK271" s="173">
        <f>SUM(BK272:BK278)</f>
        <v>0</v>
      </c>
    </row>
    <row r="272" spans="1:65" s="2" customFormat="1" ht="16.5" customHeight="1">
      <c r="A272" s="37"/>
      <c r="B272" s="38"/>
      <c r="C272" s="176" t="s">
        <v>682</v>
      </c>
      <c r="D272" s="176" t="s">
        <v>142</v>
      </c>
      <c r="E272" s="177" t="s">
        <v>1137</v>
      </c>
      <c r="F272" s="178" t="s">
        <v>1138</v>
      </c>
      <c r="G272" s="179" t="s">
        <v>296</v>
      </c>
      <c r="H272" s="180">
        <v>2</v>
      </c>
      <c r="I272" s="181"/>
      <c r="J272" s="182">
        <f>ROUND(I272*H272,2)</f>
        <v>0</v>
      </c>
      <c r="K272" s="178" t="s">
        <v>19</v>
      </c>
      <c r="L272" s="42"/>
      <c r="M272" s="183" t="s">
        <v>19</v>
      </c>
      <c r="N272" s="184" t="s">
        <v>43</v>
      </c>
      <c r="O272" s="67"/>
      <c r="P272" s="185">
        <f>O272*H272</f>
        <v>0</v>
      </c>
      <c r="Q272" s="185">
        <v>1.7000000000000001E-4</v>
      </c>
      <c r="R272" s="185">
        <f>Q272*H272</f>
        <v>3.4000000000000002E-4</v>
      </c>
      <c r="S272" s="185">
        <v>0.54225000000000001</v>
      </c>
      <c r="T272" s="186">
        <f>S272*H272</f>
        <v>1.0845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187" t="s">
        <v>236</v>
      </c>
      <c r="AT272" s="187" t="s">
        <v>142</v>
      </c>
      <c r="AU272" s="187" t="s">
        <v>82</v>
      </c>
      <c r="AY272" s="20" t="s">
        <v>140</v>
      </c>
      <c r="BE272" s="188">
        <f>IF(N272="základní",J272,0)</f>
        <v>0</v>
      </c>
      <c r="BF272" s="188">
        <f>IF(N272="snížená",J272,0)</f>
        <v>0</v>
      </c>
      <c r="BG272" s="188">
        <f>IF(N272="zákl. přenesená",J272,0)</f>
        <v>0</v>
      </c>
      <c r="BH272" s="188">
        <f>IF(N272="sníž. přenesená",J272,0)</f>
        <v>0</v>
      </c>
      <c r="BI272" s="188">
        <f>IF(N272="nulová",J272,0)</f>
        <v>0</v>
      </c>
      <c r="BJ272" s="20" t="s">
        <v>80</v>
      </c>
      <c r="BK272" s="188">
        <f>ROUND(I272*H272,2)</f>
        <v>0</v>
      </c>
      <c r="BL272" s="20" t="s">
        <v>236</v>
      </c>
      <c r="BM272" s="187" t="s">
        <v>1139</v>
      </c>
    </row>
    <row r="273" spans="1:65" s="2" customFormat="1" ht="16.5" customHeight="1">
      <c r="A273" s="37"/>
      <c r="B273" s="38"/>
      <c r="C273" s="176" t="s">
        <v>688</v>
      </c>
      <c r="D273" s="176" t="s">
        <v>142</v>
      </c>
      <c r="E273" s="177" t="s">
        <v>1140</v>
      </c>
      <c r="F273" s="178" t="s">
        <v>1141</v>
      </c>
      <c r="G273" s="179" t="s">
        <v>296</v>
      </c>
      <c r="H273" s="180">
        <v>2</v>
      </c>
      <c r="I273" s="181"/>
      <c r="J273" s="182">
        <f>ROUND(I273*H273,2)</f>
        <v>0</v>
      </c>
      <c r="K273" s="178" t="s">
        <v>146</v>
      </c>
      <c r="L273" s="42"/>
      <c r="M273" s="183" t="s">
        <v>19</v>
      </c>
      <c r="N273" s="184" t="s">
        <v>43</v>
      </c>
      <c r="O273" s="67"/>
      <c r="P273" s="185">
        <f>O273*H273</f>
        <v>0</v>
      </c>
      <c r="Q273" s="185">
        <v>7.9000000000000008E-3</v>
      </c>
      <c r="R273" s="185">
        <f>Q273*H273</f>
        <v>1.5800000000000002E-2</v>
      </c>
      <c r="S273" s="185">
        <v>0</v>
      </c>
      <c r="T273" s="186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87" t="s">
        <v>236</v>
      </c>
      <c r="AT273" s="187" t="s">
        <v>142</v>
      </c>
      <c r="AU273" s="187" t="s">
        <v>82</v>
      </c>
      <c r="AY273" s="20" t="s">
        <v>140</v>
      </c>
      <c r="BE273" s="188">
        <f>IF(N273="základní",J273,0)</f>
        <v>0</v>
      </c>
      <c r="BF273" s="188">
        <f>IF(N273="snížená",J273,0)</f>
        <v>0</v>
      </c>
      <c r="BG273" s="188">
        <f>IF(N273="zákl. přenesená",J273,0)</f>
        <v>0</v>
      </c>
      <c r="BH273" s="188">
        <f>IF(N273="sníž. přenesená",J273,0)</f>
        <v>0</v>
      </c>
      <c r="BI273" s="188">
        <f>IF(N273="nulová",J273,0)</f>
        <v>0</v>
      </c>
      <c r="BJ273" s="20" t="s">
        <v>80</v>
      </c>
      <c r="BK273" s="188">
        <f>ROUND(I273*H273,2)</f>
        <v>0</v>
      </c>
      <c r="BL273" s="20" t="s">
        <v>236</v>
      </c>
      <c r="BM273" s="187" t="s">
        <v>1142</v>
      </c>
    </row>
    <row r="274" spans="1:65" s="2" customFormat="1" ht="11.25">
      <c r="A274" s="37"/>
      <c r="B274" s="38"/>
      <c r="C274" s="39"/>
      <c r="D274" s="189" t="s">
        <v>149</v>
      </c>
      <c r="E274" s="39"/>
      <c r="F274" s="190" t="s">
        <v>1143</v>
      </c>
      <c r="G274" s="39"/>
      <c r="H274" s="39"/>
      <c r="I274" s="191"/>
      <c r="J274" s="39"/>
      <c r="K274" s="39"/>
      <c r="L274" s="42"/>
      <c r="M274" s="192"/>
      <c r="N274" s="193"/>
      <c r="O274" s="67"/>
      <c r="P274" s="67"/>
      <c r="Q274" s="67"/>
      <c r="R274" s="67"/>
      <c r="S274" s="67"/>
      <c r="T274" s="68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T274" s="20" t="s">
        <v>149</v>
      </c>
      <c r="AU274" s="20" t="s">
        <v>82</v>
      </c>
    </row>
    <row r="275" spans="1:65" s="2" customFormat="1" ht="24.2" customHeight="1">
      <c r="A275" s="37"/>
      <c r="B275" s="38"/>
      <c r="C275" s="176" t="s">
        <v>692</v>
      </c>
      <c r="D275" s="176" t="s">
        <v>142</v>
      </c>
      <c r="E275" s="177" t="s">
        <v>1144</v>
      </c>
      <c r="F275" s="178" t="s">
        <v>1145</v>
      </c>
      <c r="G275" s="179" t="s">
        <v>412</v>
      </c>
      <c r="H275" s="180">
        <v>2</v>
      </c>
      <c r="I275" s="181"/>
      <c r="J275" s="182">
        <f>ROUND(I275*H275,2)</f>
        <v>0</v>
      </c>
      <c r="K275" s="178" t="s">
        <v>19</v>
      </c>
      <c r="L275" s="42"/>
      <c r="M275" s="183" t="s">
        <v>19</v>
      </c>
      <c r="N275" s="184" t="s">
        <v>43</v>
      </c>
      <c r="O275" s="67"/>
      <c r="P275" s="185">
        <f>O275*H275</f>
        <v>0</v>
      </c>
      <c r="Q275" s="185">
        <v>2.5200000000000001E-3</v>
      </c>
      <c r="R275" s="185">
        <f>Q275*H275</f>
        <v>5.0400000000000002E-3</v>
      </c>
      <c r="S275" s="185">
        <v>0</v>
      </c>
      <c r="T275" s="186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187" t="s">
        <v>236</v>
      </c>
      <c r="AT275" s="187" t="s">
        <v>142</v>
      </c>
      <c r="AU275" s="187" t="s">
        <v>82</v>
      </c>
      <c r="AY275" s="20" t="s">
        <v>140</v>
      </c>
      <c r="BE275" s="188">
        <f>IF(N275="základní",J275,0)</f>
        <v>0</v>
      </c>
      <c r="BF275" s="188">
        <f>IF(N275="snížená",J275,0)</f>
        <v>0</v>
      </c>
      <c r="BG275" s="188">
        <f>IF(N275="zákl. přenesená",J275,0)</f>
        <v>0</v>
      </c>
      <c r="BH275" s="188">
        <f>IF(N275="sníž. přenesená",J275,0)</f>
        <v>0</v>
      </c>
      <c r="BI275" s="188">
        <f>IF(N275="nulová",J275,0)</f>
        <v>0</v>
      </c>
      <c r="BJ275" s="20" t="s">
        <v>80</v>
      </c>
      <c r="BK275" s="188">
        <f>ROUND(I275*H275,2)</f>
        <v>0</v>
      </c>
      <c r="BL275" s="20" t="s">
        <v>236</v>
      </c>
      <c r="BM275" s="187" t="s">
        <v>1146</v>
      </c>
    </row>
    <row r="276" spans="1:65" s="2" customFormat="1" ht="24.2" customHeight="1">
      <c r="A276" s="37"/>
      <c r="B276" s="38"/>
      <c r="C276" s="227" t="s">
        <v>384</v>
      </c>
      <c r="D276" s="227" t="s">
        <v>251</v>
      </c>
      <c r="E276" s="228" t="s">
        <v>1147</v>
      </c>
      <c r="F276" s="229" t="s">
        <v>1148</v>
      </c>
      <c r="G276" s="230" t="s">
        <v>296</v>
      </c>
      <c r="H276" s="231">
        <v>1</v>
      </c>
      <c r="I276" s="232"/>
      <c r="J276" s="233">
        <f>ROUND(I276*H276,2)</f>
        <v>0</v>
      </c>
      <c r="K276" s="229" t="s">
        <v>19</v>
      </c>
      <c r="L276" s="234"/>
      <c r="M276" s="235" t="s">
        <v>19</v>
      </c>
      <c r="N276" s="236" t="s">
        <v>43</v>
      </c>
      <c r="O276" s="67"/>
      <c r="P276" s="185">
        <f>O276*H276</f>
        <v>0</v>
      </c>
      <c r="Q276" s="185">
        <v>2.9000000000000001E-2</v>
      </c>
      <c r="R276" s="185">
        <f>Q276*H276</f>
        <v>2.9000000000000001E-2</v>
      </c>
      <c r="S276" s="185">
        <v>0</v>
      </c>
      <c r="T276" s="186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187" t="s">
        <v>340</v>
      </c>
      <c r="AT276" s="187" t="s">
        <v>251</v>
      </c>
      <c r="AU276" s="187" t="s">
        <v>82</v>
      </c>
      <c r="AY276" s="20" t="s">
        <v>140</v>
      </c>
      <c r="BE276" s="188">
        <f>IF(N276="základní",J276,0)</f>
        <v>0</v>
      </c>
      <c r="BF276" s="188">
        <f>IF(N276="snížená",J276,0)</f>
        <v>0</v>
      </c>
      <c r="BG276" s="188">
        <f>IF(N276="zákl. přenesená",J276,0)</f>
        <v>0</v>
      </c>
      <c r="BH276" s="188">
        <f>IF(N276="sníž. přenesená",J276,0)</f>
        <v>0</v>
      </c>
      <c r="BI276" s="188">
        <f>IF(N276="nulová",J276,0)</f>
        <v>0</v>
      </c>
      <c r="BJ276" s="20" t="s">
        <v>80</v>
      </c>
      <c r="BK276" s="188">
        <f>ROUND(I276*H276,2)</f>
        <v>0</v>
      </c>
      <c r="BL276" s="20" t="s">
        <v>236</v>
      </c>
      <c r="BM276" s="187" t="s">
        <v>1149</v>
      </c>
    </row>
    <row r="277" spans="1:65" s="2" customFormat="1" ht="24.2" customHeight="1">
      <c r="A277" s="37"/>
      <c r="B277" s="38"/>
      <c r="C277" s="176" t="s">
        <v>392</v>
      </c>
      <c r="D277" s="176" t="s">
        <v>142</v>
      </c>
      <c r="E277" s="177" t="s">
        <v>1150</v>
      </c>
      <c r="F277" s="178" t="s">
        <v>1151</v>
      </c>
      <c r="G277" s="179" t="s">
        <v>170</v>
      </c>
      <c r="H277" s="180">
        <v>0.05</v>
      </c>
      <c r="I277" s="181"/>
      <c r="J277" s="182">
        <f>ROUND(I277*H277,2)</f>
        <v>0</v>
      </c>
      <c r="K277" s="178" t="s">
        <v>146</v>
      </c>
      <c r="L277" s="42"/>
      <c r="M277" s="183" t="s">
        <v>19</v>
      </c>
      <c r="N277" s="184" t="s">
        <v>43</v>
      </c>
      <c r="O277" s="67"/>
      <c r="P277" s="185">
        <f>O277*H277</f>
        <v>0</v>
      </c>
      <c r="Q277" s="185">
        <v>0</v>
      </c>
      <c r="R277" s="185">
        <f>Q277*H277</f>
        <v>0</v>
      </c>
      <c r="S277" s="185">
        <v>0</v>
      </c>
      <c r="T277" s="186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187" t="s">
        <v>236</v>
      </c>
      <c r="AT277" s="187" t="s">
        <v>142</v>
      </c>
      <c r="AU277" s="187" t="s">
        <v>82</v>
      </c>
      <c r="AY277" s="20" t="s">
        <v>140</v>
      </c>
      <c r="BE277" s="188">
        <f>IF(N277="základní",J277,0)</f>
        <v>0</v>
      </c>
      <c r="BF277" s="188">
        <f>IF(N277="snížená",J277,0)</f>
        <v>0</v>
      </c>
      <c r="BG277" s="188">
        <f>IF(N277="zákl. přenesená",J277,0)</f>
        <v>0</v>
      </c>
      <c r="BH277" s="188">
        <f>IF(N277="sníž. přenesená",J277,0)</f>
        <v>0</v>
      </c>
      <c r="BI277" s="188">
        <f>IF(N277="nulová",J277,0)</f>
        <v>0</v>
      </c>
      <c r="BJ277" s="20" t="s">
        <v>80</v>
      </c>
      <c r="BK277" s="188">
        <f>ROUND(I277*H277,2)</f>
        <v>0</v>
      </c>
      <c r="BL277" s="20" t="s">
        <v>236</v>
      </c>
      <c r="BM277" s="187" t="s">
        <v>1152</v>
      </c>
    </row>
    <row r="278" spans="1:65" s="2" customFormat="1" ht="11.25">
      <c r="A278" s="37"/>
      <c r="B278" s="38"/>
      <c r="C278" s="39"/>
      <c r="D278" s="189" t="s">
        <v>149</v>
      </c>
      <c r="E278" s="39"/>
      <c r="F278" s="190" t="s">
        <v>1153</v>
      </c>
      <c r="G278" s="39"/>
      <c r="H278" s="39"/>
      <c r="I278" s="191"/>
      <c r="J278" s="39"/>
      <c r="K278" s="39"/>
      <c r="L278" s="42"/>
      <c r="M278" s="192"/>
      <c r="N278" s="193"/>
      <c r="O278" s="67"/>
      <c r="P278" s="67"/>
      <c r="Q278" s="67"/>
      <c r="R278" s="67"/>
      <c r="S278" s="67"/>
      <c r="T278" s="68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T278" s="20" t="s">
        <v>149</v>
      </c>
      <c r="AU278" s="20" t="s">
        <v>82</v>
      </c>
    </row>
    <row r="279" spans="1:65" s="12" customFormat="1" ht="22.9" customHeight="1">
      <c r="B279" s="160"/>
      <c r="C279" s="161"/>
      <c r="D279" s="162" t="s">
        <v>71</v>
      </c>
      <c r="E279" s="174" t="s">
        <v>1154</v>
      </c>
      <c r="F279" s="174" t="s">
        <v>1155</v>
      </c>
      <c r="G279" s="161"/>
      <c r="H279" s="161"/>
      <c r="I279" s="164"/>
      <c r="J279" s="175">
        <f>BK279</f>
        <v>0</v>
      </c>
      <c r="K279" s="161"/>
      <c r="L279" s="166"/>
      <c r="M279" s="167"/>
      <c r="N279" s="168"/>
      <c r="O279" s="168"/>
      <c r="P279" s="169">
        <f>SUM(P280:P325)</f>
        <v>0</v>
      </c>
      <c r="Q279" s="168"/>
      <c r="R279" s="169">
        <f>SUM(R280:R325)</f>
        <v>0.34305000000000008</v>
      </c>
      <c r="S279" s="168"/>
      <c r="T279" s="170">
        <f>SUM(T280:T325)</f>
        <v>0.36250000000000004</v>
      </c>
      <c r="AR279" s="171" t="s">
        <v>82</v>
      </c>
      <c r="AT279" s="172" t="s">
        <v>71</v>
      </c>
      <c r="AU279" s="172" t="s">
        <v>80</v>
      </c>
      <c r="AY279" s="171" t="s">
        <v>140</v>
      </c>
      <c r="BK279" s="173">
        <f>SUM(BK280:BK325)</f>
        <v>0</v>
      </c>
    </row>
    <row r="280" spans="1:65" s="2" customFormat="1" ht="16.5" customHeight="1">
      <c r="A280" s="37"/>
      <c r="B280" s="38"/>
      <c r="C280" s="176" t="s">
        <v>421</v>
      </c>
      <c r="D280" s="176" t="s">
        <v>142</v>
      </c>
      <c r="E280" s="177" t="s">
        <v>1156</v>
      </c>
      <c r="F280" s="178" t="s">
        <v>1157</v>
      </c>
      <c r="G280" s="179" t="s">
        <v>296</v>
      </c>
      <c r="H280" s="180">
        <v>1</v>
      </c>
      <c r="I280" s="181"/>
      <c r="J280" s="182">
        <f>ROUND(I280*H280,2)</f>
        <v>0</v>
      </c>
      <c r="K280" s="178" t="s">
        <v>146</v>
      </c>
      <c r="L280" s="42"/>
      <c r="M280" s="183" t="s">
        <v>19</v>
      </c>
      <c r="N280" s="184" t="s">
        <v>43</v>
      </c>
      <c r="O280" s="67"/>
      <c r="P280" s="185">
        <f>O280*H280</f>
        <v>0</v>
      </c>
      <c r="Q280" s="185">
        <v>6.7000000000000002E-4</v>
      </c>
      <c r="R280" s="185">
        <f>Q280*H280</f>
        <v>6.7000000000000002E-4</v>
      </c>
      <c r="S280" s="185">
        <v>0</v>
      </c>
      <c r="T280" s="186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187" t="s">
        <v>236</v>
      </c>
      <c r="AT280" s="187" t="s">
        <v>142</v>
      </c>
      <c r="AU280" s="187" t="s">
        <v>82</v>
      </c>
      <c r="AY280" s="20" t="s">
        <v>140</v>
      </c>
      <c r="BE280" s="188">
        <f>IF(N280="základní",J280,0)</f>
        <v>0</v>
      </c>
      <c r="BF280" s="188">
        <f>IF(N280="snížená",J280,0)</f>
        <v>0</v>
      </c>
      <c r="BG280" s="188">
        <f>IF(N280="zákl. přenesená",J280,0)</f>
        <v>0</v>
      </c>
      <c r="BH280" s="188">
        <f>IF(N280="sníž. přenesená",J280,0)</f>
        <v>0</v>
      </c>
      <c r="BI280" s="188">
        <f>IF(N280="nulová",J280,0)</f>
        <v>0</v>
      </c>
      <c r="BJ280" s="20" t="s">
        <v>80</v>
      </c>
      <c r="BK280" s="188">
        <f>ROUND(I280*H280,2)</f>
        <v>0</v>
      </c>
      <c r="BL280" s="20" t="s">
        <v>236</v>
      </c>
      <c r="BM280" s="187" t="s">
        <v>1158</v>
      </c>
    </row>
    <row r="281" spans="1:65" s="2" customFormat="1" ht="11.25">
      <c r="A281" s="37"/>
      <c r="B281" s="38"/>
      <c r="C281" s="39"/>
      <c r="D281" s="189" t="s">
        <v>149</v>
      </c>
      <c r="E281" s="39"/>
      <c r="F281" s="190" t="s">
        <v>1159</v>
      </c>
      <c r="G281" s="39"/>
      <c r="H281" s="39"/>
      <c r="I281" s="191"/>
      <c r="J281" s="39"/>
      <c r="K281" s="39"/>
      <c r="L281" s="42"/>
      <c r="M281" s="192"/>
      <c r="N281" s="193"/>
      <c r="O281" s="67"/>
      <c r="P281" s="67"/>
      <c r="Q281" s="67"/>
      <c r="R281" s="67"/>
      <c r="S281" s="67"/>
      <c r="T281" s="68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T281" s="20" t="s">
        <v>149</v>
      </c>
      <c r="AU281" s="20" t="s">
        <v>82</v>
      </c>
    </row>
    <row r="282" spans="1:65" s="2" customFormat="1" ht="16.5" customHeight="1">
      <c r="A282" s="37"/>
      <c r="B282" s="38"/>
      <c r="C282" s="176" t="s">
        <v>714</v>
      </c>
      <c r="D282" s="176" t="s">
        <v>142</v>
      </c>
      <c r="E282" s="177" t="s">
        <v>1160</v>
      </c>
      <c r="F282" s="178" t="s">
        <v>1161</v>
      </c>
      <c r="G282" s="179" t="s">
        <v>296</v>
      </c>
      <c r="H282" s="180">
        <v>3</v>
      </c>
      <c r="I282" s="181"/>
      <c r="J282" s="182">
        <f>ROUND(I282*H282,2)</f>
        <v>0</v>
      </c>
      <c r="K282" s="178" t="s">
        <v>146</v>
      </c>
      <c r="L282" s="42"/>
      <c r="M282" s="183" t="s">
        <v>19</v>
      </c>
      <c r="N282" s="184" t="s">
        <v>43</v>
      </c>
      <c r="O282" s="67"/>
      <c r="P282" s="185">
        <f>O282*H282</f>
        <v>0</v>
      </c>
      <c r="Q282" s="185">
        <v>7.7999999999999999E-4</v>
      </c>
      <c r="R282" s="185">
        <f>Q282*H282</f>
        <v>2.3400000000000001E-3</v>
      </c>
      <c r="S282" s="185">
        <v>0</v>
      </c>
      <c r="T282" s="186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187" t="s">
        <v>236</v>
      </c>
      <c r="AT282" s="187" t="s">
        <v>142</v>
      </c>
      <c r="AU282" s="187" t="s">
        <v>82</v>
      </c>
      <c r="AY282" s="20" t="s">
        <v>140</v>
      </c>
      <c r="BE282" s="188">
        <f>IF(N282="základní",J282,0)</f>
        <v>0</v>
      </c>
      <c r="BF282" s="188">
        <f>IF(N282="snížená",J282,0)</f>
        <v>0</v>
      </c>
      <c r="BG282" s="188">
        <f>IF(N282="zákl. přenesená",J282,0)</f>
        <v>0</v>
      </c>
      <c r="BH282" s="188">
        <f>IF(N282="sníž. přenesená",J282,0)</f>
        <v>0</v>
      </c>
      <c r="BI282" s="188">
        <f>IF(N282="nulová",J282,0)</f>
        <v>0</v>
      </c>
      <c r="BJ282" s="20" t="s">
        <v>80</v>
      </c>
      <c r="BK282" s="188">
        <f>ROUND(I282*H282,2)</f>
        <v>0</v>
      </c>
      <c r="BL282" s="20" t="s">
        <v>236</v>
      </c>
      <c r="BM282" s="187" t="s">
        <v>1162</v>
      </c>
    </row>
    <row r="283" spans="1:65" s="2" customFormat="1" ht="11.25">
      <c r="A283" s="37"/>
      <c r="B283" s="38"/>
      <c r="C283" s="39"/>
      <c r="D283" s="189" t="s">
        <v>149</v>
      </c>
      <c r="E283" s="39"/>
      <c r="F283" s="190" t="s">
        <v>1163</v>
      </c>
      <c r="G283" s="39"/>
      <c r="H283" s="39"/>
      <c r="I283" s="191"/>
      <c r="J283" s="39"/>
      <c r="K283" s="39"/>
      <c r="L283" s="42"/>
      <c r="M283" s="192"/>
      <c r="N283" s="193"/>
      <c r="O283" s="67"/>
      <c r="P283" s="67"/>
      <c r="Q283" s="67"/>
      <c r="R283" s="67"/>
      <c r="S283" s="67"/>
      <c r="T283" s="68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T283" s="20" t="s">
        <v>149</v>
      </c>
      <c r="AU283" s="20" t="s">
        <v>82</v>
      </c>
    </row>
    <row r="284" spans="1:65" s="2" customFormat="1" ht="16.5" customHeight="1">
      <c r="A284" s="37"/>
      <c r="B284" s="38"/>
      <c r="C284" s="176" t="s">
        <v>721</v>
      </c>
      <c r="D284" s="176" t="s">
        <v>142</v>
      </c>
      <c r="E284" s="177" t="s">
        <v>1164</v>
      </c>
      <c r="F284" s="178" t="s">
        <v>1165</v>
      </c>
      <c r="G284" s="179" t="s">
        <v>296</v>
      </c>
      <c r="H284" s="180">
        <v>2</v>
      </c>
      <c r="I284" s="181"/>
      <c r="J284" s="182">
        <f>ROUND(I284*H284,2)</f>
        <v>0</v>
      </c>
      <c r="K284" s="178" t="s">
        <v>146</v>
      </c>
      <c r="L284" s="42"/>
      <c r="M284" s="183" t="s">
        <v>19</v>
      </c>
      <c r="N284" s="184" t="s">
        <v>43</v>
      </c>
      <c r="O284" s="67"/>
      <c r="P284" s="185">
        <f>O284*H284</f>
        <v>0</v>
      </c>
      <c r="Q284" s="185">
        <v>3.5000000000000001E-3</v>
      </c>
      <c r="R284" s="185">
        <f>Q284*H284</f>
        <v>7.0000000000000001E-3</v>
      </c>
      <c r="S284" s="185">
        <v>0</v>
      </c>
      <c r="T284" s="186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187" t="s">
        <v>236</v>
      </c>
      <c r="AT284" s="187" t="s">
        <v>142</v>
      </c>
      <c r="AU284" s="187" t="s">
        <v>82</v>
      </c>
      <c r="AY284" s="20" t="s">
        <v>140</v>
      </c>
      <c r="BE284" s="188">
        <f>IF(N284="základní",J284,0)</f>
        <v>0</v>
      </c>
      <c r="BF284" s="188">
        <f>IF(N284="snížená",J284,0)</f>
        <v>0</v>
      </c>
      <c r="BG284" s="188">
        <f>IF(N284="zákl. přenesená",J284,0)</f>
        <v>0</v>
      </c>
      <c r="BH284" s="188">
        <f>IF(N284="sníž. přenesená",J284,0)</f>
        <v>0</v>
      </c>
      <c r="BI284" s="188">
        <f>IF(N284="nulová",J284,0)</f>
        <v>0</v>
      </c>
      <c r="BJ284" s="20" t="s">
        <v>80</v>
      </c>
      <c r="BK284" s="188">
        <f>ROUND(I284*H284,2)</f>
        <v>0</v>
      </c>
      <c r="BL284" s="20" t="s">
        <v>236</v>
      </c>
      <c r="BM284" s="187" t="s">
        <v>1166</v>
      </c>
    </row>
    <row r="285" spans="1:65" s="2" customFormat="1" ht="11.25">
      <c r="A285" s="37"/>
      <c r="B285" s="38"/>
      <c r="C285" s="39"/>
      <c r="D285" s="189" t="s">
        <v>149</v>
      </c>
      <c r="E285" s="39"/>
      <c r="F285" s="190" t="s">
        <v>1167</v>
      </c>
      <c r="G285" s="39"/>
      <c r="H285" s="39"/>
      <c r="I285" s="191"/>
      <c r="J285" s="39"/>
      <c r="K285" s="39"/>
      <c r="L285" s="42"/>
      <c r="M285" s="192"/>
      <c r="N285" s="193"/>
      <c r="O285" s="67"/>
      <c r="P285" s="67"/>
      <c r="Q285" s="67"/>
      <c r="R285" s="67"/>
      <c r="S285" s="67"/>
      <c r="T285" s="68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T285" s="20" t="s">
        <v>149</v>
      </c>
      <c r="AU285" s="20" t="s">
        <v>82</v>
      </c>
    </row>
    <row r="286" spans="1:65" s="2" customFormat="1" ht="16.5" customHeight="1">
      <c r="A286" s="37"/>
      <c r="B286" s="38"/>
      <c r="C286" s="176" t="s">
        <v>728</v>
      </c>
      <c r="D286" s="176" t="s">
        <v>142</v>
      </c>
      <c r="E286" s="177" t="s">
        <v>1168</v>
      </c>
      <c r="F286" s="178" t="s">
        <v>1169</v>
      </c>
      <c r="G286" s="179" t="s">
        <v>412</v>
      </c>
      <c r="H286" s="180">
        <v>14</v>
      </c>
      <c r="I286" s="181"/>
      <c r="J286" s="182">
        <f>ROUND(I286*H286,2)</f>
        <v>0</v>
      </c>
      <c r="K286" s="178" t="s">
        <v>146</v>
      </c>
      <c r="L286" s="42"/>
      <c r="M286" s="183" t="s">
        <v>19</v>
      </c>
      <c r="N286" s="184" t="s">
        <v>43</v>
      </c>
      <c r="O286" s="67"/>
      <c r="P286" s="185">
        <f>O286*H286</f>
        <v>0</v>
      </c>
      <c r="Q286" s="185">
        <v>1.14E-3</v>
      </c>
      <c r="R286" s="185">
        <f>Q286*H286</f>
        <v>1.5959999999999998E-2</v>
      </c>
      <c r="S286" s="185">
        <v>0</v>
      </c>
      <c r="T286" s="186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187" t="s">
        <v>236</v>
      </c>
      <c r="AT286" s="187" t="s">
        <v>142</v>
      </c>
      <c r="AU286" s="187" t="s">
        <v>82</v>
      </c>
      <c r="AY286" s="20" t="s">
        <v>140</v>
      </c>
      <c r="BE286" s="188">
        <f>IF(N286="základní",J286,0)</f>
        <v>0</v>
      </c>
      <c r="BF286" s="188">
        <f>IF(N286="snížená",J286,0)</f>
        <v>0</v>
      </c>
      <c r="BG286" s="188">
        <f>IF(N286="zákl. přenesená",J286,0)</f>
        <v>0</v>
      </c>
      <c r="BH286" s="188">
        <f>IF(N286="sníž. přenesená",J286,0)</f>
        <v>0</v>
      </c>
      <c r="BI286" s="188">
        <f>IF(N286="nulová",J286,0)</f>
        <v>0</v>
      </c>
      <c r="BJ286" s="20" t="s">
        <v>80</v>
      </c>
      <c r="BK286" s="188">
        <f>ROUND(I286*H286,2)</f>
        <v>0</v>
      </c>
      <c r="BL286" s="20" t="s">
        <v>236</v>
      </c>
      <c r="BM286" s="187" t="s">
        <v>1170</v>
      </c>
    </row>
    <row r="287" spans="1:65" s="2" customFormat="1" ht="11.25">
      <c r="A287" s="37"/>
      <c r="B287" s="38"/>
      <c r="C287" s="39"/>
      <c r="D287" s="189" t="s">
        <v>149</v>
      </c>
      <c r="E287" s="39"/>
      <c r="F287" s="190" t="s">
        <v>1171</v>
      </c>
      <c r="G287" s="39"/>
      <c r="H287" s="39"/>
      <c r="I287" s="191"/>
      <c r="J287" s="39"/>
      <c r="K287" s="39"/>
      <c r="L287" s="42"/>
      <c r="M287" s="192"/>
      <c r="N287" s="193"/>
      <c r="O287" s="67"/>
      <c r="P287" s="67"/>
      <c r="Q287" s="67"/>
      <c r="R287" s="67"/>
      <c r="S287" s="67"/>
      <c r="T287" s="68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T287" s="20" t="s">
        <v>149</v>
      </c>
      <c r="AU287" s="20" t="s">
        <v>82</v>
      </c>
    </row>
    <row r="288" spans="1:65" s="2" customFormat="1" ht="21.75" customHeight="1">
      <c r="A288" s="37"/>
      <c r="B288" s="38"/>
      <c r="C288" s="176" t="s">
        <v>739</v>
      </c>
      <c r="D288" s="176" t="s">
        <v>142</v>
      </c>
      <c r="E288" s="177" t="s">
        <v>1172</v>
      </c>
      <c r="F288" s="178" t="s">
        <v>1173</v>
      </c>
      <c r="G288" s="179" t="s">
        <v>296</v>
      </c>
      <c r="H288" s="180">
        <v>2</v>
      </c>
      <c r="I288" s="181"/>
      <c r="J288" s="182">
        <f>ROUND(I288*H288,2)</f>
        <v>0</v>
      </c>
      <c r="K288" s="178" t="s">
        <v>146</v>
      </c>
      <c r="L288" s="42"/>
      <c r="M288" s="183" t="s">
        <v>19</v>
      </c>
      <c r="N288" s="184" t="s">
        <v>43</v>
      </c>
      <c r="O288" s="67"/>
      <c r="P288" s="185">
        <f>O288*H288</f>
        <v>0</v>
      </c>
      <c r="Q288" s="185">
        <v>0</v>
      </c>
      <c r="R288" s="185">
        <f>Q288*H288</f>
        <v>0</v>
      </c>
      <c r="S288" s="185">
        <v>0.126</v>
      </c>
      <c r="T288" s="186">
        <f>S288*H288</f>
        <v>0.252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187" t="s">
        <v>236</v>
      </c>
      <c r="AT288" s="187" t="s">
        <v>142</v>
      </c>
      <c r="AU288" s="187" t="s">
        <v>82</v>
      </c>
      <c r="AY288" s="20" t="s">
        <v>140</v>
      </c>
      <c r="BE288" s="188">
        <f>IF(N288="základní",J288,0)</f>
        <v>0</v>
      </c>
      <c r="BF288" s="188">
        <f>IF(N288="snížená",J288,0)</f>
        <v>0</v>
      </c>
      <c r="BG288" s="188">
        <f>IF(N288="zákl. přenesená",J288,0)</f>
        <v>0</v>
      </c>
      <c r="BH288" s="188">
        <f>IF(N288="sníž. přenesená",J288,0)</f>
        <v>0</v>
      </c>
      <c r="BI288" s="188">
        <f>IF(N288="nulová",J288,0)</f>
        <v>0</v>
      </c>
      <c r="BJ288" s="20" t="s">
        <v>80</v>
      </c>
      <c r="BK288" s="188">
        <f>ROUND(I288*H288,2)</f>
        <v>0</v>
      </c>
      <c r="BL288" s="20" t="s">
        <v>236</v>
      </c>
      <c r="BM288" s="187" t="s">
        <v>1174</v>
      </c>
    </row>
    <row r="289" spans="1:65" s="2" customFormat="1" ht="11.25">
      <c r="A289" s="37"/>
      <c r="B289" s="38"/>
      <c r="C289" s="39"/>
      <c r="D289" s="189" t="s">
        <v>149</v>
      </c>
      <c r="E289" s="39"/>
      <c r="F289" s="190" t="s">
        <v>1175</v>
      </c>
      <c r="G289" s="39"/>
      <c r="H289" s="39"/>
      <c r="I289" s="191"/>
      <c r="J289" s="39"/>
      <c r="K289" s="39"/>
      <c r="L289" s="42"/>
      <c r="M289" s="192"/>
      <c r="N289" s="193"/>
      <c r="O289" s="67"/>
      <c r="P289" s="67"/>
      <c r="Q289" s="67"/>
      <c r="R289" s="67"/>
      <c r="S289" s="67"/>
      <c r="T289" s="68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T289" s="20" t="s">
        <v>149</v>
      </c>
      <c r="AU289" s="20" t="s">
        <v>82</v>
      </c>
    </row>
    <row r="290" spans="1:65" s="2" customFormat="1" ht="24.2" customHeight="1">
      <c r="A290" s="37"/>
      <c r="B290" s="38"/>
      <c r="C290" s="176" t="s">
        <v>744</v>
      </c>
      <c r="D290" s="176" t="s">
        <v>142</v>
      </c>
      <c r="E290" s="177" t="s">
        <v>1176</v>
      </c>
      <c r="F290" s="178" t="s">
        <v>1177</v>
      </c>
      <c r="G290" s="179" t="s">
        <v>412</v>
      </c>
      <c r="H290" s="180">
        <v>2</v>
      </c>
      <c r="I290" s="181"/>
      <c r="J290" s="182">
        <f>ROUND(I290*H290,2)</f>
        <v>0</v>
      </c>
      <c r="K290" s="178" t="s">
        <v>146</v>
      </c>
      <c r="L290" s="42"/>
      <c r="M290" s="183" t="s">
        <v>19</v>
      </c>
      <c r="N290" s="184" t="s">
        <v>43</v>
      </c>
      <c r="O290" s="67"/>
      <c r="P290" s="185">
        <f>O290*H290</f>
        <v>0</v>
      </c>
      <c r="Q290" s="185">
        <v>1.3270000000000001E-2</v>
      </c>
      <c r="R290" s="185">
        <f>Q290*H290</f>
        <v>2.6540000000000001E-2</v>
      </c>
      <c r="S290" s="185">
        <v>0</v>
      </c>
      <c r="T290" s="186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187" t="s">
        <v>236</v>
      </c>
      <c r="AT290" s="187" t="s">
        <v>142</v>
      </c>
      <c r="AU290" s="187" t="s">
        <v>82</v>
      </c>
      <c r="AY290" s="20" t="s">
        <v>140</v>
      </c>
      <c r="BE290" s="188">
        <f>IF(N290="základní",J290,0)</f>
        <v>0</v>
      </c>
      <c r="BF290" s="188">
        <f>IF(N290="snížená",J290,0)</f>
        <v>0</v>
      </c>
      <c r="BG290" s="188">
        <f>IF(N290="zákl. přenesená",J290,0)</f>
        <v>0</v>
      </c>
      <c r="BH290" s="188">
        <f>IF(N290="sníž. přenesená",J290,0)</f>
        <v>0</v>
      </c>
      <c r="BI290" s="188">
        <f>IF(N290="nulová",J290,0)</f>
        <v>0</v>
      </c>
      <c r="BJ290" s="20" t="s">
        <v>80</v>
      </c>
      <c r="BK290" s="188">
        <f>ROUND(I290*H290,2)</f>
        <v>0</v>
      </c>
      <c r="BL290" s="20" t="s">
        <v>236</v>
      </c>
      <c r="BM290" s="187" t="s">
        <v>1178</v>
      </c>
    </row>
    <row r="291" spans="1:65" s="2" customFormat="1" ht="11.25">
      <c r="A291" s="37"/>
      <c r="B291" s="38"/>
      <c r="C291" s="39"/>
      <c r="D291" s="189" t="s">
        <v>149</v>
      </c>
      <c r="E291" s="39"/>
      <c r="F291" s="190" t="s">
        <v>1179</v>
      </c>
      <c r="G291" s="39"/>
      <c r="H291" s="39"/>
      <c r="I291" s="191"/>
      <c r="J291" s="39"/>
      <c r="K291" s="39"/>
      <c r="L291" s="42"/>
      <c r="M291" s="192"/>
      <c r="N291" s="193"/>
      <c r="O291" s="67"/>
      <c r="P291" s="67"/>
      <c r="Q291" s="67"/>
      <c r="R291" s="67"/>
      <c r="S291" s="67"/>
      <c r="T291" s="68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T291" s="20" t="s">
        <v>149</v>
      </c>
      <c r="AU291" s="20" t="s">
        <v>82</v>
      </c>
    </row>
    <row r="292" spans="1:65" s="2" customFormat="1" ht="24.2" customHeight="1">
      <c r="A292" s="37"/>
      <c r="B292" s="38"/>
      <c r="C292" s="176" t="s">
        <v>750</v>
      </c>
      <c r="D292" s="176" t="s">
        <v>142</v>
      </c>
      <c r="E292" s="177" t="s">
        <v>1180</v>
      </c>
      <c r="F292" s="178" t="s">
        <v>1181</v>
      </c>
      <c r="G292" s="179" t="s">
        <v>412</v>
      </c>
      <c r="H292" s="180">
        <v>2</v>
      </c>
      <c r="I292" s="181"/>
      <c r="J292" s="182">
        <f>ROUND(I292*H292,2)</f>
        <v>0</v>
      </c>
      <c r="K292" s="178" t="s">
        <v>146</v>
      </c>
      <c r="L292" s="42"/>
      <c r="M292" s="183" t="s">
        <v>19</v>
      </c>
      <c r="N292" s="184" t="s">
        <v>43</v>
      </c>
      <c r="O292" s="67"/>
      <c r="P292" s="185">
        <f>O292*H292</f>
        <v>0</v>
      </c>
      <c r="Q292" s="185">
        <v>1.137E-2</v>
      </c>
      <c r="R292" s="185">
        <f>Q292*H292</f>
        <v>2.274E-2</v>
      </c>
      <c r="S292" s="185">
        <v>0</v>
      </c>
      <c r="T292" s="186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187" t="s">
        <v>236</v>
      </c>
      <c r="AT292" s="187" t="s">
        <v>142</v>
      </c>
      <c r="AU292" s="187" t="s">
        <v>82</v>
      </c>
      <c r="AY292" s="20" t="s">
        <v>140</v>
      </c>
      <c r="BE292" s="188">
        <f>IF(N292="základní",J292,0)</f>
        <v>0</v>
      </c>
      <c r="BF292" s="188">
        <f>IF(N292="snížená",J292,0)</f>
        <v>0</v>
      </c>
      <c r="BG292" s="188">
        <f>IF(N292="zákl. přenesená",J292,0)</f>
        <v>0</v>
      </c>
      <c r="BH292" s="188">
        <f>IF(N292="sníž. přenesená",J292,0)</f>
        <v>0</v>
      </c>
      <c r="BI292" s="188">
        <f>IF(N292="nulová",J292,0)</f>
        <v>0</v>
      </c>
      <c r="BJ292" s="20" t="s">
        <v>80</v>
      </c>
      <c r="BK292" s="188">
        <f>ROUND(I292*H292,2)</f>
        <v>0</v>
      </c>
      <c r="BL292" s="20" t="s">
        <v>236</v>
      </c>
      <c r="BM292" s="187" t="s">
        <v>1182</v>
      </c>
    </row>
    <row r="293" spans="1:65" s="2" customFormat="1" ht="11.25">
      <c r="A293" s="37"/>
      <c r="B293" s="38"/>
      <c r="C293" s="39"/>
      <c r="D293" s="189" t="s">
        <v>149</v>
      </c>
      <c r="E293" s="39"/>
      <c r="F293" s="190" t="s">
        <v>1183</v>
      </c>
      <c r="G293" s="39"/>
      <c r="H293" s="39"/>
      <c r="I293" s="191"/>
      <c r="J293" s="39"/>
      <c r="K293" s="39"/>
      <c r="L293" s="42"/>
      <c r="M293" s="192"/>
      <c r="N293" s="193"/>
      <c r="O293" s="67"/>
      <c r="P293" s="67"/>
      <c r="Q293" s="67"/>
      <c r="R293" s="67"/>
      <c r="S293" s="67"/>
      <c r="T293" s="68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T293" s="20" t="s">
        <v>149</v>
      </c>
      <c r="AU293" s="20" t="s">
        <v>82</v>
      </c>
    </row>
    <row r="294" spans="1:65" s="2" customFormat="1" ht="24.2" customHeight="1">
      <c r="A294" s="37"/>
      <c r="B294" s="38"/>
      <c r="C294" s="176" t="s">
        <v>757</v>
      </c>
      <c r="D294" s="176" t="s">
        <v>142</v>
      </c>
      <c r="E294" s="177" t="s">
        <v>1184</v>
      </c>
      <c r="F294" s="178" t="s">
        <v>1185</v>
      </c>
      <c r="G294" s="179" t="s">
        <v>412</v>
      </c>
      <c r="H294" s="180">
        <v>2</v>
      </c>
      <c r="I294" s="181"/>
      <c r="J294" s="182">
        <f>ROUND(I294*H294,2)</f>
        <v>0</v>
      </c>
      <c r="K294" s="178" t="s">
        <v>146</v>
      </c>
      <c r="L294" s="42"/>
      <c r="M294" s="183" t="s">
        <v>19</v>
      </c>
      <c r="N294" s="184" t="s">
        <v>43</v>
      </c>
      <c r="O294" s="67"/>
      <c r="P294" s="185">
        <f>O294*H294</f>
        <v>0</v>
      </c>
      <c r="Q294" s="185">
        <v>0.10387</v>
      </c>
      <c r="R294" s="185">
        <f>Q294*H294</f>
        <v>0.20774000000000001</v>
      </c>
      <c r="S294" s="185">
        <v>0</v>
      </c>
      <c r="T294" s="186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187" t="s">
        <v>236</v>
      </c>
      <c r="AT294" s="187" t="s">
        <v>142</v>
      </c>
      <c r="AU294" s="187" t="s">
        <v>82</v>
      </c>
      <c r="AY294" s="20" t="s">
        <v>140</v>
      </c>
      <c r="BE294" s="188">
        <f>IF(N294="základní",J294,0)</f>
        <v>0</v>
      </c>
      <c r="BF294" s="188">
        <f>IF(N294="snížená",J294,0)</f>
        <v>0</v>
      </c>
      <c r="BG294" s="188">
        <f>IF(N294="zákl. přenesená",J294,0)</f>
        <v>0</v>
      </c>
      <c r="BH294" s="188">
        <f>IF(N294="sníž. přenesená",J294,0)</f>
        <v>0</v>
      </c>
      <c r="BI294" s="188">
        <f>IF(N294="nulová",J294,0)</f>
        <v>0</v>
      </c>
      <c r="BJ294" s="20" t="s">
        <v>80</v>
      </c>
      <c r="BK294" s="188">
        <f>ROUND(I294*H294,2)</f>
        <v>0</v>
      </c>
      <c r="BL294" s="20" t="s">
        <v>236</v>
      </c>
      <c r="BM294" s="187" t="s">
        <v>1186</v>
      </c>
    </row>
    <row r="295" spans="1:65" s="2" customFormat="1" ht="11.25">
      <c r="A295" s="37"/>
      <c r="B295" s="38"/>
      <c r="C295" s="39"/>
      <c r="D295" s="189" t="s">
        <v>149</v>
      </c>
      <c r="E295" s="39"/>
      <c r="F295" s="190" t="s">
        <v>1187</v>
      </c>
      <c r="G295" s="39"/>
      <c r="H295" s="39"/>
      <c r="I295" s="191"/>
      <c r="J295" s="39"/>
      <c r="K295" s="39"/>
      <c r="L295" s="42"/>
      <c r="M295" s="192"/>
      <c r="N295" s="193"/>
      <c r="O295" s="67"/>
      <c r="P295" s="67"/>
      <c r="Q295" s="67"/>
      <c r="R295" s="67"/>
      <c r="S295" s="67"/>
      <c r="T295" s="68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T295" s="20" t="s">
        <v>149</v>
      </c>
      <c r="AU295" s="20" t="s">
        <v>82</v>
      </c>
    </row>
    <row r="296" spans="1:65" s="2" customFormat="1" ht="24.2" customHeight="1">
      <c r="A296" s="37"/>
      <c r="B296" s="38"/>
      <c r="C296" s="176" t="s">
        <v>1188</v>
      </c>
      <c r="D296" s="176" t="s">
        <v>142</v>
      </c>
      <c r="E296" s="177" t="s">
        <v>1189</v>
      </c>
      <c r="F296" s="178" t="s">
        <v>1190</v>
      </c>
      <c r="G296" s="179" t="s">
        <v>412</v>
      </c>
      <c r="H296" s="180">
        <v>1</v>
      </c>
      <c r="I296" s="181"/>
      <c r="J296" s="182">
        <f>ROUND(I296*H296,2)</f>
        <v>0</v>
      </c>
      <c r="K296" s="178" t="s">
        <v>146</v>
      </c>
      <c r="L296" s="42"/>
      <c r="M296" s="183" t="s">
        <v>19</v>
      </c>
      <c r="N296" s="184" t="s">
        <v>43</v>
      </c>
      <c r="O296" s="67"/>
      <c r="P296" s="185">
        <f>O296*H296</f>
        <v>0</v>
      </c>
      <c r="Q296" s="185">
        <v>6.7000000000000002E-4</v>
      </c>
      <c r="R296" s="185">
        <f>Q296*H296</f>
        <v>6.7000000000000002E-4</v>
      </c>
      <c r="S296" s="185">
        <v>0</v>
      </c>
      <c r="T296" s="186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187" t="s">
        <v>236</v>
      </c>
      <c r="AT296" s="187" t="s">
        <v>142</v>
      </c>
      <c r="AU296" s="187" t="s">
        <v>82</v>
      </c>
      <c r="AY296" s="20" t="s">
        <v>140</v>
      </c>
      <c r="BE296" s="188">
        <f>IF(N296="základní",J296,0)</f>
        <v>0</v>
      </c>
      <c r="BF296" s="188">
        <f>IF(N296="snížená",J296,0)</f>
        <v>0</v>
      </c>
      <c r="BG296" s="188">
        <f>IF(N296="zákl. přenesená",J296,0)</f>
        <v>0</v>
      </c>
      <c r="BH296" s="188">
        <f>IF(N296="sníž. přenesená",J296,0)</f>
        <v>0</v>
      </c>
      <c r="BI296" s="188">
        <f>IF(N296="nulová",J296,0)</f>
        <v>0</v>
      </c>
      <c r="BJ296" s="20" t="s">
        <v>80</v>
      </c>
      <c r="BK296" s="188">
        <f>ROUND(I296*H296,2)</f>
        <v>0</v>
      </c>
      <c r="BL296" s="20" t="s">
        <v>236</v>
      </c>
      <c r="BM296" s="187" t="s">
        <v>1191</v>
      </c>
    </row>
    <row r="297" spans="1:65" s="2" customFormat="1" ht="11.25">
      <c r="A297" s="37"/>
      <c r="B297" s="38"/>
      <c r="C297" s="39"/>
      <c r="D297" s="189" t="s">
        <v>149</v>
      </c>
      <c r="E297" s="39"/>
      <c r="F297" s="190" t="s">
        <v>1192</v>
      </c>
      <c r="G297" s="39"/>
      <c r="H297" s="39"/>
      <c r="I297" s="191"/>
      <c r="J297" s="39"/>
      <c r="K297" s="39"/>
      <c r="L297" s="42"/>
      <c r="M297" s="192"/>
      <c r="N297" s="193"/>
      <c r="O297" s="67"/>
      <c r="P297" s="67"/>
      <c r="Q297" s="67"/>
      <c r="R297" s="67"/>
      <c r="S297" s="67"/>
      <c r="T297" s="68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T297" s="20" t="s">
        <v>149</v>
      </c>
      <c r="AU297" s="20" t="s">
        <v>82</v>
      </c>
    </row>
    <row r="298" spans="1:65" s="15" customFormat="1" ht="11.25">
      <c r="B298" s="217"/>
      <c r="C298" s="218"/>
      <c r="D298" s="196" t="s">
        <v>151</v>
      </c>
      <c r="E298" s="219" t="s">
        <v>19</v>
      </c>
      <c r="F298" s="220" t="s">
        <v>1193</v>
      </c>
      <c r="G298" s="218"/>
      <c r="H298" s="219" t="s">
        <v>19</v>
      </c>
      <c r="I298" s="221"/>
      <c r="J298" s="218"/>
      <c r="K298" s="218"/>
      <c r="L298" s="222"/>
      <c r="M298" s="223"/>
      <c r="N298" s="224"/>
      <c r="O298" s="224"/>
      <c r="P298" s="224"/>
      <c r="Q298" s="224"/>
      <c r="R298" s="224"/>
      <c r="S298" s="224"/>
      <c r="T298" s="225"/>
      <c r="AT298" s="226" t="s">
        <v>151</v>
      </c>
      <c r="AU298" s="226" t="s">
        <v>82</v>
      </c>
      <c r="AV298" s="15" t="s">
        <v>80</v>
      </c>
      <c r="AW298" s="15" t="s">
        <v>33</v>
      </c>
      <c r="AX298" s="15" t="s">
        <v>72</v>
      </c>
      <c r="AY298" s="226" t="s">
        <v>140</v>
      </c>
    </row>
    <row r="299" spans="1:65" s="13" customFormat="1" ht="11.25">
      <c r="B299" s="194"/>
      <c r="C299" s="195"/>
      <c r="D299" s="196" t="s">
        <v>151</v>
      </c>
      <c r="E299" s="197" t="s">
        <v>19</v>
      </c>
      <c r="F299" s="198" t="s">
        <v>80</v>
      </c>
      <c r="G299" s="195"/>
      <c r="H299" s="199">
        <v>1</v>
      </c>
      <c r="I299" s="200"/>
      <c r="J299" s="195"/>
      <c r="K299" s="195"/>
      <c r="L299" s="201"/>
      <c r="M299" s="202"/>
      <c r="N299" s="203"/>
      <c r="O299" s="203"/>
      <c r="P299" s="203"/>
      <c r="Q299" s="203"/>
      <c r="R299" s="203"/>
      <c r="S299" s="203"/>
      <c r="T299" s="204"/>
      <c r="AT299" s="205" t="s">
        <v>151</v>
      </c>
      <c r="AU299" s="205" t="s">
        <v>82</v>
      </c>
      <c r="AV299" s="13" t="s">
        <v>82</v>
      </c>
      <c r="AW299" s="13" t="s">
        <v>33</v>
      </c>
      <c r="AX299" s="13" t="s">
        <v>80</v>
      </c>
      <c r="AY299" s="205" t="s">
        <v>140</v>
      </c>
    </row>
    <row r="300" spans="1:65" s="2" customFormat="1" ht="24.2" customHeight="1">
      <c r="A300" s="37"/>
      <c r="B300" s="38"/>
      <c r="C300" s="176" t="s">
        <v>1194</v>
      </c>
      <c r="D300" s="176" t="s">
        <v>142</v>
      </c>
      <c r="E300" s="177" t="s">
        <v>1195</v>
      </c>
      <c r="F300" s="178" t="s">
        <v>1196</v>
      </c>
      <c r="G300" s="179" t="s">
        <v>412</v>
      </c>
      <c r="H300" s="180">
        <v>1</v>
      </c>
      <c r="I300" s="181"/>
      <c r="J300" s="182">
        <f>ROUND(I300*H300,2)</f>
        <v>0</v>
      </c>
      <c r="K300" s="178" t="s">
        <v>146</v>
      </c>
      <c r="L300" s="42"/>
      <c r="M300" s="183" t="s">
        <v>19</v>
      </c>
      <c r="N300" s="184" t="s">
        <v>43</v>
      </c>
      <c r="O300" s="67"/>
      <c r="P300" s="185">
        <f>O300*H300</f>
        <v>0</v>
      </c>
      <c r="Q300" s="185">
        <v>1.47E-3</v>
      </c>
      <c r="R300" s="185">
        <f>Q300*H300</f>
        <v>1.47E-3</v>
      </c>
      <c r="S300" s="185">
        <v>0</v>
      </c>
      <c r="T300" s="186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187" t="s">
        <v>236</v>
      </c>
      <c r="AT300" s="187" t="s">
        <v>142</v>
      </c>
      <c r="AU300" s="187" t="s">
        <v>82</v>
      </c>
      <c r="AY300" s="20" t="s">
        <v>140</v>
      </c>
      <c r="BE300" s="188">
        <f>IF(N300="základní",J300,0)</f>
        <v>0</v>
      </c>
      <c r="BF300" s="188">
        <f>IF(N300="snížená",J300,0)</f>
        <v>0</v>
      </c>
      <c r="BG300" s="188">
        <f>IF(N300="zákl. přenesená",J300,0)</f>
        <v>0</v>
      </c>
      <c r="BH300" s="188">
        <f>IF(N300="sníž. přenesená",J300,0)</f>
        <v>0</v>
      </c>
      <c r="BI300" s="188">
        <f>IF(N300="nulová",J300,0)</f>
        <v>0</v>
      </c>
      <c r="BJ300" s="20" t="s">
        <v>80</v>
      </c>
      <c r="BK300" s="188">
        <f>ROUND(I300*H300,2)</f>
        <v>0</v>
      </c>
      <c r="BL300" s="20" t="s">
        <v>236</v>
      </c>
      <c r="BM300" s="187" t="s">
        <v>1197</v>
      </c>
    </row>
    <row r="301" spans="1:65" s="2" customFormat="1" ht="11.25">
      <c r="A301" s="37"/>
      <c r="B301" s="38"/>
      <c r="C301" s="39"/>
      <c r="D301" s="189" t="s">
        <v>149</v>
      </c>
      <c r="E301" s="39"/>
      <c r="F301" s="190" t="s">
        <v>1198</v>
      </c>
      <c r="G301" s="39"/>
      <c r="H301" s="39"/>
      <c r="I301" s="191"/>
      <c r="J301" s="39"/>
      <c r="K301" s="39"/>
      <c r="L301" s="42"/>
      <c r="M301" s="192"/>
      <c r="N301" s="193"/>
      <c r="O301" s="67"/>
      <c r="P301" s="67"/>
      <c r="Q301" s="67"/>
      <c r="R301" s="67"/>
      <c r="S301" s="67"/>
      <c r="T301" s="68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T301" s="20" t="s">
        <v>149</v>
      </c>
      <c r="AU301" s="20" t="s">
        <v>82</v>
      </c>
    </row>
    <row r="302" spans="1:65" s="15" customFormat="1" ht="11.25">
      <c r="B302" s="217"/>
      <c r="C302" s="218"/>
      <c r="D302" s="196" t="s">
        <v>151</v>
      </c>
      <c r="E302" s="219" t="s">
        <v>19</v>
      </c>
      <c r="F302" s="220" t="s">
        <v>1193</v>
      </c>
      <c r="G302" s="218"/>
      <c r="H302" s="219" t="s">
        <v>19</v>
      </c>
      <c r="I302" s="221"/>
      <c r="J302" s="218"/>
      <c r="K302" s="218"/>
      <c r="L302" s="222"/>
      <c r="M302" s="223"/>
      <c r="N302" s="224"/>
      <c r="O302" s="224"/>
      <c r="P302" s="224"/>
      <c r="Q302" s="224"/>
      <c r="R302" s="224"/>
      <c r="S302" s="224"/>
      <c r="T302" s="225"/>
      <c r="AT302" s="226" t="s">
        <v>151</v>
      </c>
      <c r="AU302" s="226" t="s">
        <v>82</v>
      </c>
      <c r="AV302" s="15" t="s">
        <v>80</v>
      </c>
      <c r="AW302" s="15" t="s">
        <v>33</v>
      </c>
      <c r="AX302" s="15" t="s">
        <v>72</v>
      </c>
      <c r="AY302" s="226" t="s">
        <v>140</v>
      </c>
    </row>
    <row r="303" spans="1:65" s="13" customFormat="1" ht="11.25">
      <c r="B303" s="194"/>
      <c r="C303" s="195"/>
      <c r="D303" s="196" t="s">
        <v>151</v>
      </c>
      <c r="E303" s="197" t="s">
        <v>19</v>
      </c>
      <c r="F303" s="198" t="s">
        <v>80</v>
      </c>
      <c r="G303" s="195"/>
      <c r="H303" s="199">
        <v>1</v>
      </c>
      <c r="I303" s="200"/>
      <c r="J303" s="195"/>
      <c r="K303" s="195"/>
      <c r="L303" s="201"/>
      <c r="M303" s="202"/>
      <c r="N303" s="203"/>
      <c r="O303" s="203"/>
      <c r="P303" s="203"/>
      <c r="Q303" s="203"/>
      <c r="R303" s="203"/>
      <c r="S303" s="203"/>
      <c r="T303" s="204"/>
      <c r="AT303" s="205" t="s">
        <v>151</v>
      </c>
      <c r="AU303" s="205" t="s">
        <v>82</v>
      </c>
      <c r="AV303" s="13" t="s">
        <v>82</v>
      </c>
      <c r="AW303" s="13" t="s">
        <v>33</v>
      </c>
      <c r="AX303" s="13" t="s">
        <v>80</v>
      </c>
      <c r="AY303" s="205" t="s">
        <v>140</v>
      </c>
    </row>
    <row r="304" spans="1:65" s="2" customFormat="1" ht="24.2" customHeight="1">
      <c r="A304" s="37"/>
      <c r="B304" s="38"/>
      <c r="C304" s="176" t="s">
        <v>1199</v>
      </c>
      <c r="D304" s="176" t="s">
        <v>142</v>
      </c>
      <c r="E304" s="177" t="s">
        <v>1200</v>
      </c>
      <c r="F304" s="178" t="s">
        <v>1201</v>
      </c>
      <c r="G304" s="179" t="s">
        <v>296</v>
      </c>
      <c r="H304" s="180">
        <v>4</v>
      </c>
      <c r="I304" s="181"/>
      <c r="J304" s="182">
        <f>ROUND(I304*H304,2)</f>
        <v>0</v>
      </c>
      <c r="K304" s="178" t="s">
        <v>146</v>
      </c>
      <c r="L304" s="42"/>
      <c r="M304" s="183" t="s">
        <v>19</v>
      </c>
      <c r="N304" s="184" t="s">
        <v>43</v>
      </c>
      <c r="O304" s="67"/>
      <c r="P304" s="185">
        <f>O304*H304</f>
        <v>0</v>
      </c>
      <c r="Q304" s="185">
        <v>6.7000000000000002E-4</v>
      </c>
      <c r="R304" s="185">
        <f>Q304*H304</f>
        <v>2.6800000000000001E-3</v>
      </c>
      <c r="S304" s="185">
        <v>0</v>
      </c>
      <c r="T304" s="186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187" t="s">
        <v>236</v>
      </c>
      <c r="AT304" s="187" t="s">
        <v>142</v>
      </c>
      <c r="AU304" s="187" t="s">
        <v>82</v>
      </c>
      <c r="AY304" s="20" t="s">
        <v>140</v>
      </c>
      <c r="BE304" s="188">
        <f>IF(N304="základní",J304,0)</f>
        <v>0</v>
      </c>
      <c r="BF304" s="188">
        <f>IF(N304="snížená",J304,0)</f>
        <v>0</v>
      </c>
      <c r="BG304" s="188">
        <f>IF(N304="zákl. přenesená",J304,0)</f>
        <v>0</v>
      </c>
      <c r="BH304" s="188">
        <f>IF(N304="sníž. přenesená",J304,0)</f>
        <v>0</v>
      </c>
      <c r="BI304" s="188">
        <f>IF(N304="nulová",J304,0)</f>
        <v>0</v>
      </c>
      <c r="BJ304" s="20" t="s">
        <v>80</v>
      </c>
      <c r="BK304" s="188">
        <f>ROUND(I304*H304,2)</f>
        <v>0</v>
      </c>
      <c r="BL304" s="20" t="s">
        <v>236</v>
      </c>
      <c r="BM304" s="187" t="s">
        <v>1202</v>
      </c>
    </row>
    <row r="305" spans="1:65" s="2" customFormat="1" ht="11.25">
      <c r="A305" s="37"/>
      <c r="B305" s="38"/>
      <c r="C305" s="39"/>
      <c r="D305" s="189" t="s">
        <v>149</v>
      </c>
      <c r="E305" s="39"/>
      <c r="F305" s="190" t="s">
        <v>1203</v>
      </c>
      <c r="G305" s="39"/>
      <c r="H305" s="39"/>
      <c r="I305" s="191"/>
      <c r="J305" s="39"/>
      <c r="K305" s="39"/>
      <c r="L305" s="42"/>
      <c r="M305" s="192"/>
      <c r="N305" s="193"/>
      <c r="O305" s="67"/>
      <c r="P305" s="67"/>
      <c r="Q305" s="67"/>
      <c r="R305" s="67"/>
      <c r="S305" s="67"/>
      <c r="T305" s="68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T305" s="20" t="s">
        <v>149</v>
      </c>
      <c r="AU305" s="20" t="s">
        <v>82</v>
      </c>
    </row>
    <row r="306" spans="1:65" s="2" customFormat="1" ht="16.5" customHeight="1">
      <c r="A306" s="37"/>
      <c r="B306" s="38"/>
      <c r="C306" s="176" t="s">
        <v>1204</v>
      </c>
      <c r="D306" s="176" t="s">
        <v>142</v>
      </c>
      <c r="E306" s="177" t="s">
        <v>1205</v>
      </c>
      <c r="F306" s="178" t="s">
        <v>1206</v>
      </c>
      <c r="G306" s="179" t="s">
        <v>296</v>
      </c>
      <c r="H306" s="180">
        <v>1</v>
      </c>
      <c r="I306" s="181"/>
      <c r="J306" s="182">
        <f>ROUND(I306*H306,2)</f>
        <v>0</v>
      </c>
      <c r="K306" s="178" t="s">
        <v>146</v>
      </c>
      <c r="L306" s="42"/>
      <c r="M306" s="183" t="s">
        <v>19</v>
      </c>
      <c r="N306" s="184" t="s">
        <v>43</v>
      </c>
      <c r="O306" s="67"/>
      <c r="P306" s="185">
        <f>O306*H306</f>
        <v>0</v>
      </c>
      <c r="Q306" s="185">
        <v>6.9999999999999994E-5</v>
      </c>
      <c r="R306" s="185">
        <f>Q306*H306</f>
        <v>6.9999999999999994E-5</v>
      </c>
      <c r="S306" s="185">
        <v>4.4999999999999997E-3</v>
      </c>
      <c r="T306" s="186">
        <f>S306*H306</f>
        <v>4.4999999999999997E-3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187" t="s">
        <v>236</v>
      </c>
      <c r="AT306" s="187" t="s">
        <v>142</v>
      </c>
      <c r="AU306" s="187" t="s">
        <v>82</v>
      </c>
      <c r="AY306" s="20" t="s">
        <v>140</v>
      </c>
      <c r="BE306" s="188">
        <f>IF(N306="základní",J306,0)</f>
        <v>0</v>
      </c>
      <c r="BF306" s="188">
        <f>IF(N306="snížená",J306,0)</f>
        <v>0</v>
      </c>
      <c r="BG306" s="188">
        <f>IF(N306="zákl. přenesená",J306,0)</f>
        <v>0</v>
      </c>
      <c r="BH306" s="188">
        <f>IF(N306="sníž. přenesená",J306,0)</f>
        <v>0</v>
      </c>
      <c r="BI306" s="188">
        <f>IF(N306="nulová",J306,0)</f>
        <v>0</v>
      </c>
      <c r="BJ306" s="20" t="s">
        <v>80</v>
      </c>
      <c r="BK306" s="188">
        <f>ROUND(I306*H306,2)</f>
        <v>0</v>
      </c>
      <c r="BL306" s="20" t="s">
        <v>236</v>
      </c>
      <c r="BM306" s="187" t="s">
        <v>1207</v>
      </c>
    </row>
    <row r="307" spans="1:65" s="2" customFormat="1" ht="11.25">
      <c r="A307" s="37"/>
      <c r="B307" s="38"/>
      <c r="C307" s="39"/>
      <c r="D307" s="189" t="s">
        <v>149</v>
      </c>
      <c r="E307" s="39"/>
      <c r="F307" s="190" t="s">
        <v>1208</v>
      </c>
      <c r="G307" s="39"/>
      <c r="H307" s="39"/>
      <c r="I307" s="191"/>
      <c r="J307" s="39"/>
      <c r="K307" s="39"/>
      <c r="L307" s="42"/>
      <c r="M307" s="192"/>
      <c r="N307" s="193"/>
      <c r="O307" s="67"/>
      <c r="P307" s="67"/>
      <c r="Q307" s="67"/>
      <c r="R307" s="67"/>
      <c r="S307" s="67"/>
      <c r="T307" s="68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T307" s="20" t="s">
        <v>149</v>
      </c>
      <c r="AU307" s="20" t="s">
        <v>82</v>
      </c>
    </row>
    <row r="308" spans="1:65" s="2" customFormat="1" ht="16.5" customHeight="1">
      <c r="A308" s="37"/>
      <c r="B308" s="38"/>
      <c r="C308" s="176" t="s">
        <v>1209</v>
      </c>
      <c r="D308" s="176" t="s">
        <v>142</v>
      </c>
      <c r="E308" s="177" t="s">
        <v>1210</v>
      </c>
      <c r="F308" s="178" t="s">
        <v>1211</v>
      </c>
      <c r="G308" s="179" t="s">
        <v>296</v>
      </c>
      <c r="H308" s="180">
        <v>4</v>
      </c>
      <c r="I308" s="181"/>
      <c r="J308" s="182">
        <f>ROUND(I308*H308,2)</f>
        <v>0</v>
      </c>
      <c r="K308" s="178" t="s">
        <v>146</v>
      </c>
      <c r="L308" s="42"/>
      <c r="M308" s="183" t="s">
        <v>19</v>
      </c>
      <c r="N308" s="184" t="s">
        <v>43</v>
      </c>
      <c r="O308" s="67"/>
      <c r="P308" s="185">
        <f>O308*H308</f>
        <v>0</v>
      </c>
      <c r="Q308" s="185">
        <v>6.9999999999999994E-5</v>
      </c>
      <c r="R308" s="185">
        <f>Q308*H308</f>
        <v>2.7999999999999998E-4</v>
      </c>
      <c r="S308" s="185">
        <v>2.1000000000000001E-2</v>
      </c>
      <c r="T308" s="186">
        <f>S308*H308</f>
        <v>8.4000000000000005E-2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187" t="s">
        <v>236</v>
      </c>
      <c r="AT308" s="187" t="s">
        <v>142</v>
      </c>
      <c r="AU308" s="187" t="s">
        <v>82</v>
      </c>
      <c r="AY308" s="20" t="s">
        <v>140</v>
      </c>
      <c r="BE308" s="188">
        <f>IF(N308="základní",J308,0)</f>
        <v>0</v>
      </c>
      <c r="BF308" s="188">
        <f>IF(N308="snížená",J308,0)</f>
        <v>0</v>
      </c>
      <c r="BG308" s="188">
        <f>IF(N308="zákl. přenesená",J308,0)</f>
        <v>0</v>
      </c>
      <c r="BH308" s="188">
        <f>IF(N308="sníž. přenesená",J308,0)</f>
        <v>0</v>
      </c>
      <c r="BI308" s="188">
        <f>IF(N308="nulová",J308,0)</f>
        <v>0</v>
      </c>
      <c r="BJ308" s="20" t="s">
        <v>80</v>
      </c>
      <c r="BK308" s="188">
        <f>ROUND(I308*H308,2)</f>
        <v>0</v>
      </c>
      <c r="BL308" s="20" t="s">
        <v>236</v>
      </c>
      <c r="BM308" s="187" t="s">
        <v>1212</v>
      </c>
    </row>
    <row r="309" spans="1:65" s="2" customFormat="1" ht="11.25">
      <c r="A309" s="37"/>
      <c r="B309" s="38"/>
      <c r="C309" s="39"/>
      <c r="D309" s="189" t="s">
        <v>149</v>
      </c>
      <c r="E309" s="39"/>
      <c r="F309" s="190" t="s">
        <v>1213</v>
      </c>
      <c r="G309" s="39"/>
      <c r="H309" s="39"/>
      <c r="I309" s="191"/>
      <c r="J309" s="39"/>
      <c r="K309" s="39"/>
      <c r="L309" s="42"/>
      <c r="M309" s="192"/>
      <c r="N309" s="193"/>
      <c r="O309" s="67"/>
      <c r="P309" s="67"/>
      <c r="Q309" s="67"/>
      <c r="R309" s="67"/>
      <c r="S309" s="67"/>
      <c r="T309" s="68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T309" s="20" t="s">
        <v>149</v>
      </c>
      <c r="AU309" s="20" t="s">
        <v>82</v>
      </c>
    </row>
    <row r="310" spans="1:65" s="2" customFormat="1" ht="16.5" customHeight="1">
      <c r="A310" s="37"/>
      <c r="B310" s="38"/>
      <c r="C310" s="176" t="s">
        <v>1214</v>
      </c>
      <c r="D310" s="176" t="s">
        <v>142</v>
      </c>
      <c r="E310" s="177" t="s">
        <v>1215</v>
      </c>
      <c r="F310" s="178" t="s">
        <v>1216</v>
      </c>
      <c r="G310" s="179" t="s">
        <v>296</v>
      </c>
      <c r="H310" s="180">
        <v>1</v>
      </c>
      <c r="I310" s="181"/>
      <c r="J310" s="182">
        <f>ROUND(I310*H310,2)</f>
        <v>0</v>
      </c>
      <c r="K310" s="178" t="s">
        <v>146</v>
      </c>
      <c r="L310" s="42"/>
      <c r="M310" s="183" t="s">
        <v>19</v>
      </c>
      <c r="N310" s="184" t="s">
        <v>43</v>
      </c>
      <c r="O310" s="67"/>
      <c r="P310" s="185">
        <f>O310*H310</f>
        <v>0</v>
      </c>
      <c r="Q310" s="185">
        <v>6.9999999999999994E-5</v>
      </c>
      <c r="R310" s="185">
        <f>Q310*H310</f>
        <v>6.9999999999999994E-5</v>
      </c>
      <c r="S310" s="185">
        <v>2.1999999999999999E-2</v>
      </c>
      <c r="T310" s="186">
        <f>S310*H310</f>
        <v>2.1999999999999999E-2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187" t="s">
        <v>236</v>
      </c>
      <c r="AT310" s="187" t="s">
        <v>142</v>
      </c>
      <c r="AU310" s="187" t="s">
        <v>82</v>
      </c>
      <c r="AY310" s="20" t="s">
        <v>140</v>
      </c>
      <c r="BE310" s="188">
        <f>IF(N310="základní",J310,0)</f>
        <v>0</v>
      </c>
      <c r="BF310" s="188">
        <f>IF(N310="snížená",J310,0)</f>
        <v>0</v>
      </c>
      <c r="BG310" s="188">
        <f>IF(N310="zákl. přenesená",J310,0)</f>
        <v>0</v>
      </c>
      <c r="BH310" s="188">
        <f>IF(N310="sníž. přenesená",J310,0)</f>
        <v>0</v>
      </c>
      <c r="BI310" s="188">
        <f>IF(N310="nulová",J310,0)</f>
        <v>0</v>
      </c>
      <c r="BJ310" s="20" t="s">
        <v>80</v>
      </c>
      <c r="BK310" s="188">
        <f>ROUND(I310*H310,2)</f>
        <v>0</v>
      </c>
      <c r="BL310" s="20" t="s">
        <v>236</v>
      </c>
      <c r="BM310" s="187" t="s">
        <v>1217</v>
      </c>
    </row>
    <row r="311" spans="1:65" s="2" customFormat="1" ht="11.25">
      <c r="A311" s="37"/>
      <c r="B311" s="38"/>
      <c r="C311" s="39"/>
      <c r="D311" s="189" t="s">
        <v>149</v>
      </c>
      <c r="E311" s="39"/>
      <c r="F311" s="190" t="s">
        <v>1218</v>
      </c>
      <c r="G311" s="39"/>
      <c r="H311" s="39"/>
      <c r="I311" s="191"/>
      <c r="J311" s="39"/>
      <c r="K311" s="39"/>
      <c r="L311" s="42"/>
      <c r="M311" s="192"/>
      <c r="N311" s="193"/>
      <c r="O311" s="67"/>
      <c r="P311" s="67"/>
      <c r="Q311" s="67"/>
      <c r="R311" s="67"/>
      <c r="S311" s="67"/>
      <c r="T311" s="68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T311" s="20" t="s">
        <v>149</v>
      </c>
      <c r="AU311" s="20" t="s">
        <v>82</v>
      </c>
    </row>
    <row r="312" spans="1:65" s="2" customFormat="1" ht="16.5" customHeight="1">
      <c r="A312" s="37"/>
      <c r="B312" s="38"/>
      <c r="C312" s="176" t="s">
        <v>1219</v>
      </c>
      <c r="D312" s="176" t="s">
        <v>142</v>
      </c>
      <c r="E312" s="177" t="s">
        <v>1220</v>
      </c>
      <c r="F312" s="178" t="s">
        <v>1221</v>
      </c>
      <c r="G312" s="179" t="s">
        <v>296</v>
      </c>
      <c r="H312" s="180">
        <v>1</v>
      </c>
      <c r="I312" s="181"/>
      <c r="J312" s="182">
        <f>ROUND(I312*H312,2)</f>
        <v>0</v>
      </c>
      <c r="K312" s="178" t="s">
        <v>146</v>
      </c>
      <c r="L312" s="42"/>
      <c r="M312" s="183" t="s">
        <v>19</v>
      </c>
      <c r="N312" s="184" t="s">
        <v>43</v>
      </c>
      <c r="O312" s="67"/>
      <c r="P312" s="185">
        <f>O312*H312</f>
        <v>0</v>
      </c>
      <c r="Q312" s="185">
        <v>5.5000000000000003E-4</v>
      </c>
      <c r="R312" s="185">
        <f>Q312*H312</f>
        <v>5.5000000000000003E-4</v>
      </c>
      <c r="S312" s="185">
        <v>0</v>
      </c>
      <c r="T312" s="186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187" t="s">
        <v>236</v>
      </c>
      <c r="AT312" s="187" t="s">
        <v>142</v>
      </c>
      <c r="AU312" s="187" t="s">
        <v>82</v>
      </c>
      <c r="AY312" s="20" t="s">
        <v>140</v>
      </c>
      <c r="BE312" s="188">
        <f>IF(N312="základní",J312,0)</f>
        <v>0</v>
      </c>
      <c r="BF312" s="188">
        <f>IF(N312="snížená",J312,0)</f>
        <v>0</v>
      </c>
      <c r="BG312" s="188">
        <f>IF(N312="zákl. přenesená",J312,0)</f>
        <v>0</v>
      </c>
      <c r="BH312" s="188">
        <f>IF(N312="sníž. přenesená",J312,0)</f>
        <v>0</v>
      </c>
      <c r="BI312" s="188">
        <f>IF(N312="nulová",J312,0)</f>
        <v>0</v>
      </c>
      <c r="BJ312" s="20" t="s">
        <v>80</v>
      </c>
      <c r="BK312" s="188">
        <f>ROUND(I312*H312,2)</f>
        <v>0</v>
      </c>
      <c r="BL312" s="20" t="s">
        <v>236</v>
      </c>
      <c r="BM312" s="187" t="s">
        <v>1222</v>
      </c>
    </row>
    <row r="313" spans="1:65" s="2" customFormat="1" ht="11.25">
      <c r="A313" s="37"/>
      <c r="B313" s="38"/>
      <c r="C313" s="39"/>
      <c r="D313" s="189" t="s">
        <v>149</v>
      </c>
      <c r="E313" s="39"/>
      <c r="F313" s="190" t="s">
        <v>1223</v>
      </c>
      <c r="G313" s="39"/>
      <c r="H313" s="39"/>
      <c r="I313" s="191"/>
      <c r="J313" s="39"/>
      <c r="K313" s="39"/>
      <c r="L313" s="42"/>
      <c r="M313" s="192"/>
      <c r="N313" s="193"/>
      <c r="O313" s="67"/>
      <c r="P313" s="67"/>
      <c r="Q313" s="67"/>
      <c r="R313" s="67"/>
      <c r="S313" s="67"/>
      <c r="T313" s="68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T313" s="20" t="s">
        <v>149</v>
      </c>
      <c r="AU313" s="20" t="s">
        <v>82</v>
      </c>
    </row>
    <row r="314" spans="1:65" s="2" customFormat="1" ht="33" customHeight="1">
      <c r="A314" s="37"/>
      <c r="B314" s="38"/>
      <c r="C314" s="176" t="s">
        <v>1224</v>
      </c>
      <c r="D314" s="176" t="s">
        <v>142</v>
      </c>
      <c r="E314" s="177" t="s">
        <v>1225</v>
      </c>
      <c r="F314" s="178" t="s">
        <v>1226</v>
      </c>
      <c r="G314" s="179" t="s">
        <v>412</v>
      </c>
      <c r="H314" s="180">
        <v>1</v>
      </c>
      <c r="I314" s="181"/>
      <c r="J314" s="182">
        <f>ROUND(I314*H314,2)</f>
        <v>0</v>
      </c>
      <c r="K314" s="178" t="s">
        <v>146</v>
      </c>
      <c r="L314" s="42"/>
      <c r="M314" s="183" t="s">
        <v>19</v>
      </c>
      <c r="N314" s="184" t="s">
        <v>43</v>
      </c>
      <c r="O314" s="67"/>
      <c r="P314" s="185">
        <f>O314*H314</f>
        <v>0</v>
      </c>
      <c r="Q314" s="185">
        <v>7.8799999999999999E-3</v>
      </c>
      <c r="R314" s="185">
        <f>Q314*H314</f>
        <v>7.8799999999999999E-3</v>
      </c>
      <c r="S314" s="185">
        <v>0</v>
      </c>
      <c r="T314" s="186">
        <f>S314*H314</f>
        <v>0</v>
      </c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R314" s="187" t="s">
        <v>236</v>
      </c>
      <c r="AT314" s="187" t="s">
        <v>142</v>
      </c>
      <c r="AU314" s="187" t="s">
        <v>82</v>
      </c>
      <c r="AY314" s="20" t="s">
        <v>140</v>
      </c>
      <c r="BE314" s="188">
        <f>IF(N314="základní",J314,0)</f>
        <v>0</v>
      </c>
      <c r="BF314" s="188">
        <f>IF(N314="snížená",J314,0)</f>
        <v>0</v>
      </c>
      <c r="BG314" s="188">
        <f>IF(N314="zákl. přenesená",J314,0)</f>
        <v>0</v>
      </c>
      <c r="BH314" s="188">
        <f>IF(N314="sníž. přenesená",J314,0)</f>
        <v>0</v>
      </c>
      <c r="BI314" s="188">
        <f>IF(N314="nulová",J314,0)</f>
        <v>0</v>
      </c>
      <c r="BJ314" s="20" t="s">
        <v>80</v>
      </c>
      <c r="BK314" s="188">
        <f>ROUND(I314*H314,2)</f>
        <v>0</v>
      </c>
      <c r="BL314" s="20" t="s">
        <v>236</v>
      </c>
      <c r="BM314" s="187" t="s">
        <v>1227</v>
      </c>
    </row>
    <row r="315" spans="1:65" s="2" customFormat="1" ht="11.25">
      <c r="A315" s="37"/>
      <c r="B315" s="38"/>
      <c r="C315" s="39"/>
      <c r="D315" s="189" t="s">
        <v>149</v>
      </c>
      <c r="E315" s="39"/>
      <c r="F315" s="190" t="s">
        <v>1228</v>
      </c>
      <c r="G315" s="39"/>
      <c r="H315" s="39"/>
      <c r="I315" s="191"/>
      <c r="J315" s="39"/>
      <c r="K315" s="39"/>
      <c r="L315" s="42"/>
      <c r="M315" s="192"/>
      <c r="N315" s="193"/>
      <c r="O315" s="67"/>
      <c r="P315" s="67"/>
      <c r="Q315" s="67"/>
      <c r="R315" s="67"/>
      <c r="S315" s="67"/>
      <c r="T315" s="68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T315" s="20" t="s">
        <v>149</v>
      </c>
      <c r="AU315" s="20" t="s">
        <v>82</v>
      </c>
    </row>
    <row r="316" spans="1:65" s="2" customFormat="1" ht="33" customHeight="1">
      <c r="A316" s="37"/>
      <c r="B316" s="38"/>
      <c r="C316" s="176" t="s">
        <v>1229</v>
      </c>
      <c r="D316" s="176" t="s">
        <v>142</v>
      </c>
      <c r="E316" s="177" t="s">
        <v>1230</v>
      </c>
      <c r="F316" s="178" t="s">
        <v>1231</v>
      </c>
      <c r="G316" s="179" t="s">
        <v>412</v>
      </c>
      <c r="H316" s="180">
        <v>1</v>
      </c>
      <c r="I316" s="181"/>
      <c r="J316" s="182">
        <f>ROUND(I316*H316,2)</f>
        <v>0</v>
      </c>
      <c r="K316" s="178" t="s">
        <v>146</v>
      </c>
      <c r="L316" s="42"/>
      <c r="M316" s="183" t="s">
        <v>19</v>
      </c>
      <c r="N316" s="184" t="s">
        <v>43</v>
      </c>
      <c r="O316" s="67"/>
      <c r="P316" s="185">
        <f>O316*H316</f>
        <v>0</v>
      </c>
      <c r="Q316" s="185">
        <v>2.5400000000000002E-3</v>
      </c>
      <c r="R316" s="185">
        <f>Q316*H316</f>
        <v>2.5400000000000002E-3</v>
      </c>
      <c r="S316" s="185">
        <v>0</v>
      </c>
      <c r="T316" s="186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187" t="s">
        <v>236</v>
      </c>
      <c r="AT316" s="187" t="s">
        <v>142</v>
      </c>
      <c r="AU316" s="187" t="s">
        <v>82</v>
      </c>
      <c r="AY316" s="20" t="s">
        <v>140</v>
      </c>
      <c r="BE316" s="188">
        <f>IF(N316="základní",J316,0)</f>
        <v>0</v>
      </c>
      <c r="BF316" s="188">
        <f>IF(N316="snížená",J316,0)</f>
        <v>0</v>
      </c>
      <c r="BG316" s="188">
        <f>IF(N316="zákl. přenesená",J316,0)</f>
        <v>0</v>
      </c>
      <c r="BH316" s="188">
        <f>IF(N316="sníž. přenesená",J316,0)</f>
        <v>0</v>
      </c>
      <c r="BI316" s="188">
        <f>IF(N316="nulová",J316,0)</f>
        <v>0</v>
      </c>
      <c r="BJ316" s="20" t="s">
        <v>80</v>
      </c>
      <c r="BK316" s="188">
        <f>ROUND(I316*H316,2)</f>
        <v>0</v>
      </c>
      <c r="BL316" s="20" t="s">
        <v>236</v>
      </c>
      <c r="BM316" s="187" t="s">
        <v>1232</v>
      </c>
    </row>
    <row r="317" spans="1:65" s="2" customFormat="1" ht="11.25">
      <c r="A317" s="37"/>
      <c r="B317" s="38"/>
      <c r="C317" s="39"/>
      <c r="D317" s="189" t="s">
        <v>149</v>
      </c>
      <c r="E317" s="39"/>
      <c r="F317" s="190" t="s">
        <v>1233</v>
      </c>
      <c r="G317" s="39"/>
      <c r="H317" s="39"/>
      <c r="I317" s="191"/>
      <c r="J317" s="39"/>
      <c r="K317" s="39"/>
      <c r="L317" s="42"/>
      <c r="M317" s="192"/>
      <c r="N317" s="193"/>
      <c r="O317" s="67"/>
      <c r="P317" s="67"/>
      <c r="Q317" s="67"/>
      <c r="R317" s="67"/>
      <c r="S317" s="67"/>
      <c r="T317" s="68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T317" s="20" t="s">
        <v>149</v>
      </c>
      <c r="AU317" s="20" t="s">
        <v>82</v>
      </c>
    </row>
    <row r="318" spans="1:65" s="2" customFormat="1" ht="33" customHeight="1">
      <c r="A318" s="37"/>
      <c r="B318" s="38"/>
      <c r="C318" s="176" t="s">
        <v>1234</v>
      </c>
      <c r="D318" s="176" t="s">
        <v>142</v>
      </c>
      <c r="E318" s="177" t="s">
        <v>1235</v>
      </c>
      <c r="F318" s="178" t="s">
        <v>1236</v>
      </c>
      <c r="G318" s="179" t="s">
        <v>412</v>
      </c>
      <c r="H318" s="180">
        <v>1</v>
      </c>
      <c r="I318" s="181"/>
      <c r="J318" s="182">
        <f>ROUND(I318*H318,2)</f>
        <v>0</v>
      </c>
      <c r="K318" s="178" t="s">
        <v>146</v>
      </c>
      <c r="L318" s="42"/>
      <c r="M318" s="183" t="s">
        <v>19</v>
      </c>
      <c r="N318" s="184" t="s">
        <v>43</v>
      </c>
      <c r="O318" s="67"/>
      <c r="P318" s="185">
        <f>O318*H318</f>
        <v>0</v>
      </c>
      <c r="Q318" s="185">
        <v>6.5900000000000004E-3</v>
      </c>
      <c r="R318" s="185">
        <f>Q318*H318</f>
        <v>6.5900000000000004E-3</v>
      </c>
      <c r="S318" s="185">
        <v>0</v>
      </c>
      <c r="T318" s="186">
        <f>S318*H318</f>
        <v>0</v>
      </c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R318" s="187" t="s">
        <v>236</v>
      </c>
      <c r="AT318" s="187" t="s">
        <v>142</v>
      </c>
      <c r="AU318" s="187" t="s">
        <v>82</v>
      </c>
      <c r="AY318" s="20" t="s">
        <v>140</v>
      </c>
      <c r="BE318" s="188">
        <f>IF(N318="základní",J318,0)</f>
        <v>0</v>
      </c>
      <c r="BF318" s="188">
        <f>IF(N318="snížená",J318,0)</f>
        <v>0</v>
      </c>
      <c r="BG318" s="188">
        <f>IF(N318="zákl. přenesená",J318,0)</f>
        <v>0</v>
      </c>
      <c r="BH318" s="188">
        <f>IF(N318="sníž. přenesená",J318,0)</f>
        <v>0</v>
      </c>
      <c r="BI318" s="188">
        <f>IF(N318="nulová",J318,0)</f>
        <v>0</v>
      </c>
      <c r="BJ318" s="20" t="s">
        <v>80</v>
      </c>
      <c r="BK318" s="188">
        <f>ROUND(I318*H318,2)</f>
        <v>0</v>
      </c>
      <c r="BL318" s="20" t="s">
        <v>236</v>
      </c>
      <c r="BM318" s="187" t="s">
        <v>1237</v>
      </c>
    </row>
    <row r="319" spans="1:65" s="2" customFormat="1" ht="11.25">
      <c r="A319" s="37"/>
      <c r="B319" s="38"/>
      <c r="C319" s="39"/>
      <c r="D319" s="189" t="s">
        <v>149</v>
      </c>
      <c r="E319" s="39"/>
      <c r="F319" s="190" t="s">
        <v>1238</v>
      </c>
      <c r="G319" s="39"/>
      <c r="H319" s="39"/>
      <c r="I319" s="191"/>
      <c r="J319" s="39"/>
      <c r="K319" s="39"/>
      <c r="L319" s="42"/>
      <c r="M319" s="192"/>
      <c r="N319" s="193"/>
      <c r="O319" s="67"/>
      <c r="P319" s="67"/>
      <c r="Q319" s="67"/>
      <c r="R319" s="67"/>
      <c r="S319" s="67"/>
      <c r="T319" s="68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T319" s="20" t="s">
        <v>149</v>
      </c>
      <c r="AU319" s="20" t="s">
        <v>82</v>
      </c>
    </row>
    <row r="320" spans="1:65" s="2" customFormat="1" ht="33" customHeight="1">
      <c r="A320" s="37"/>
      <c r="B320" s="38"/>
      <c r="C320" s="176" t="s">
        <v>1239</v>
      </c>
      <c r="D320" s="176" t="s">
        <v>142</v>
      </c>
      <c r="E320" s="177" t="s">
        <v>1240</v>
      </c>
      <c r="F320" s="178" t="s">
        <v>1241</v>
      </c>
      <c r="G320" s="179" t="s">
        <v>412</v>
      </c>
      <c r="H320" s="180">
        <v>1</v>
      </c>
      <c r="I320" s="181"/>
      <c r="J320" s="182">
        <f>ROUND(I320*H320,2)</f>
        <v>0</v>
      </c>
      <c r="K320" s="178" t="s">
        <v>146</v>
      </c>
      <c r="L320" s="42"/>
      <c r="M320" s="183" t="s">
        <v>19</v>
      </c>
      <c r="N320" s="184" t="s">
        <v>43</v>
      </c>
      <c r="O320" s="67"/>
      <c r="P320" s="185">
        <f>O320*H320</f>
        <v>0</v>
      </c>
      <c r="Q320" s="185">
        <v>1.354E-2</v>
      </c>
      <c r="R320" s="185">
        <f>Q320*H320</f>
        <v>1.354E-2</v>
      </c>
      <c r="S320" s="185">
        <v>0</v>
      </c>
      <c r="T320" s="186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187" t="s">
        <v>236</v>
      </c>
      <c r="AT320" s="187" t="s">
        <v>142</v>
      </c>
      <c r="AU320" s="187" t="s">
        <v>82</v>
      </c>
      <c r="AY320" s="20" t="s">
        <v>140</v>
      </c>
      <c r="BE320" s="188">
        <f>IF(N320="základní",J320,0)</f>
        <v>0</v>
      </c>
      <c r="BF320" s="188">
        <f>IF(N320="snížená",J320,0)</f>
        <v>0</v>
      </c>
      <c r="BG320" s="188">
        <f>IF(N320="zákl. přenesená",J320,0)</f>
        <v>0</v>
      </c>
      <c r="BH320" s="188">
        <f>IF(N320="sníž. přenesená",J320,0)</f>
        <v>0</v>
      </c>
      <c r="BI320" s="188">
        <f>IF(N320="nulová",J320,0)</f>
        <v>0</v>
      </c>
      <c r="BJ320" s="20" t="s">
        <v>80</v>
      </c>
      <c r="BK320" s="188">
        <f>ROUND(I320*H320,2)</f>
        <v>0</v>
      </c>
      <c r="BL320" s="20" t="s">
        <v>236</v>
      </c>
      <c r="BM320" s="187" t="s">
        <v>1242</v>
      </c>
    </row>
    <row r="321" spans="1:65" s="2" customFormat="1" ht="11.25">
      <c r="A321" s="37"/>
      <c r="B321" s="38"/>
      <c r="C321" s="39"/>
      <c r="D321" s="189" t="s">
        <v>149</v>
      </c>
      <c r="E321" s="39"/>
      <c r="F321" s="190" t="s">
        <v>1243</v>
      </c>
      <c r="G321" s="39"/>
      <c r="H321" s="39"/>
      <c r="I321" s="191"/>
      <c r="J321" s="39"/>
      <c r="K321" s="39"/>
      <c r="L321" s="42"/>
      <c r="M321" s="192"/>
      <c r="N321" s="193"/>
      <c r="O321" s="67"/>
      <c r="P321" s="67"/>
      <c r="Q321" s="67"/>
      <c r="R321" s="67"/>
      <c r="S321" s="67"/>
      <c r="T321" s="68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T321" s="20" t="s">
        <v>149</v>
      </c>
      <c r="AU321" s="20" t="s">
        <v>82</v>
      </c>
    </row>
    <row r="322" spans="1:65" s="2" customFormat="1" ht="33" customHeight="1">
      <c r="A322" s="37"/>
      <c r="B322" s="38"/>
      <c r="C322" s="176" t="s">
        <v>1244</v>
      </c>
      <c r="D322" s="176" t="s">
        <v>142</v>
      </c>
      <c r="E322" s="177" t="s">
        <v>1245</v>
      </c>
      <c r="F322" s="178" t="s">
        <v>1246</v>
      </c>
      <c r="G322" s="179" t="s">
        <v>412</v>
      </c>
      <c r="H322" s="180">
        <v>1</v>
      </c>
      <c r="I322" s="181"/>
      <c r="J322" s="182">
        <f>ROUND(I322*H322,2)</f>
        <v>0</v>
      </c>
      <c r="K322" s="178" t="s">
        <v>146</v>
      </c>
      <c r="L322" s="42"/>
      <c r="M322" s="183" t="s">
        <v>19</v>
      </c>
      <c r="N322" s="184" t="s">
        <v>43</v>
      </c>
      <c r="O322" s="67"/>
      <c r="P322" s="185">
        <f>O322*H322</f>
        <v>0</v>
      </c>
      <c r="Q322" s="185">
        <v>2.3720000000000001E-2</v>
      </c>
      <c r="R322" s="185">
        <f>Q322*H322</f>
        <v>2.3720000000000001E-2</v>
      </c>
      <c r="S322" s="185">
        <v>0</v>
      </c>
      <c r="T322" s="186">
        <f>S322*H322</f>
        <v>0</v>
      </c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R322" s="187" t="s">
        <v>236</v>
      </c>
      <c r="AT322" s="187" t="s">
        <v>142</v>
      </c>
      <c r="AU322" s="187" t="s">
        <v>82</v>
      </c>
      <c r="AY322" s="20" t="s">
        <v>140</v>
      </c>
      <c r="BE322" s="188">
        <f>IF(N322="základní",J322,0)</f>
        <v>0</v>
      </c>
      <c r="BF322" s="188">
        <f>IF(N322="snížená",J322,0)</f>
        <v>0</v>
      </c>
      <c r="BG322" s="188">
        <f>IF(N322="zákl. přenesená",J322,0)</f>
        <v>0</v>
      </c>
      <c r="BH322" s="188">
        <f>IF(N322="sníž. přenesená",J322,0)</f>
        <v>0</v>
      </c>
      <c r="BI322" s="188">
        <f>IF(N322="nulová",J322,0)</f>
        <v>0</v>
      </c>
      <c r="BJ322" s="20" t="s">
        <v>80</v>
      </c>
      <c r="BK322" s="188">
        <f>ROUND(I322*H322,2)</f>
        <v>0</v>
      </c>
      <c r="BL322" s="20" t="s">
        <v>236</v>
      </c>
      <c r="BM322" s="187" t="s">
        <v>1247</v>
      </c>
    </row>
    <row r="323" spans="1:65" s="2" customFormat="1" ht="11.25">
      <c r="A323" s="37"/>
      <c r="B323" s="38"/>
      <c r="C323" s="39"/>
      <c r="D323" s="189" t="s">
        <v>149</v>
      </c>
      <c r="E323" s="39"/>
      <c r="F323" s="190" t="s">
        <v>1248</v>
      </c>
      <c r="G323" s="39"/>
      <c r="H323" s="39"/>
      <c r="I323" s="191"/>
      <c r="J323" s="39"/>
      <c r="K323" s="39"/>
      <c r="L323" s="42"/>
      <c r="M323" s="192"/>
      <c r="N323" s="193"/>
      <c r="O323" s="67"/>
      <c r="P323" s="67"/>
      <c r="Q323" s="67"/>
      <c r="R323" s="67"/>
      <c r="S323" s="67"/>
      <c r="T323" s="68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T323" s="20" t="s">
        <v>149</v>
      </c>
      <c r="AU323" s="20" t="s">
        <v>82</v>
      </c>
    </row>
    <row r="324" spans="1:65" s="2" customFormat="1" ht="24.2" customHeight="1">
      <c r="A324" s="37"/>
      <c r="B324" s="38"/>
      <c r="C324" s="176" t="s">
        <v>1249</v>
      </c>
      <c r="D324" s="176" t="s">
        <v>142</v>
      </c>
      <c r="E324" s="177" t="s">
        <v>1250</v>
      </c>
      <c r="F324" s="178" t="s">
        <v>1251</v>
      </c>
      <c r="G324" s="179" t="s">
        <v>170</v>
      </c>
      <c r="H324" s="180">
        <v>0.34300000000000003</v>
      </c>
      <c r="I324" s="181"/>
      <c r="J324" s="182">
        <f>ROUND(I324*H324,2)</f>
        <v>0</v>
      </c>
      <c r="K324" s="178" t="s">
        <v>146</v>
      </c>
      <c r="L324" s="42"/>
      <c r="M324" s="183" t="s">
        <v>19</v>
      </c>
      <c r="N324" s="184" t="s">
        <v>43</v>
      </c>
      <c r="O324" s="67"/>
      <c r="P324" s="185">
        <f>O324*H324</f>
        <v>0</v>
      </c>
      <c r="Q324" s="185">
        <v>0</v>
      </c>
      <c r="R324" s="185">
        <f>Q324*H324</f>
        <v>0</v>
      </c>
      <c r="S324" s="185">
        <v>0</v>
      </c>
      <c r="T324" s="186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187" t="s">
        <v>236</v>
      </c>
      <c r="AT324" s="187" t="s">
        <v>142</v>
      </c>
      <c r="AU324" s="187" t="s">
        <v>82</v>
      </c>
      <c r="AY324" s="20" t="s">
        <v>140</v>
      </c>
      <c r="BE324" s="188">
        <f>IF(N324="základní",J324,0)</f>
        <v>0</v>
      </c>
      <c r="BF324" s="188">
        <f>IF(N324="snížená",J324,0)</f>
        <v>0</v>
      </c>
      <c r="BG324" s="188">
        <f>IF(N324="zákl. přenesená",J324,0)</f>
        <v>0</v>
      </c>
      <c r="BH324" s="188">
        <f>IF(N324="sníž. přenesená",J324,0)</f>
        <v>0</v>
      </c>
      <c r="BI324" s="188">
        <f>IF(N324="nulová",J324,0)</f>
        <v>0</v>
      </c>
      <c r="BJ324" s="20" t="s">
        <v>80</v>
      </c>
      <c r="BK324" s="188">
        <f>ROUND(I324*H324,2)</f>
        <v>0</v>
      </c>
      <c r="BL324" s="20" t="s">
        <v>236</v>
      </c>
      <c r="BM324" s="187" t="s">
        <v>1252</v>
      </c>
    </row>
    <row r="325" spans="1:65" s="2" customFormat="1" ht="11.25">
      <c r="A325" s="37"/>
      <c r="B325" s="38"/>
      <c r="C325" s="39"/>
      <c r="D325" s="189" t="s">
        <v>149</v>
      </c>
      <c r="E325" s="39"/>
      <c r="F325" s="190" t="s">
        <v>1253</v>
      </c>
      <c r="G325" s="39"/>
      <c r="H325" s="39"/>
      <c r="I325" s="191"/>
      <c r="J325" s="39"/>
      <c r="K325" s="39"/>
      <c r="L325" s="42"/>
      <c r="M325" s="192"/>
      <c r="N325" s="193"/>
      <c r="O325" s="67"/>
      <c r="P325" s="67"/>
      <c r="Q325" s="67"/>
      <c r="R325" s="67"/>
      <c r="S325" s="67"/>
      <c r="T325" s="68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T325" s="20" t="s">
        <v>149</v>
      </c>
      <c r="AU325" s="20" t="s">
        <v>82</v>
      </c>
    </row>
    <row r="326" spans="1:65" s="12" customFormat="1" ht="22.9" customHeight="1">
      <c r="B326" s="160"/>
      <c r="C326" s="161"/>
      <c r="D326" s="162" t="s">
        <v>71</v>
      </c>
      <c r="E326" s="174" t="s">
        <v>1254</v>
      </c>
      <c r="F326" s="174" t="s">
        <v>1255</v>
      </c>
      <c r="G326" s="161"/>
      <c r="H326" s="161"/>
      <c r="I326" s="164"/>
      <c r="J326" s="175">
        <f>BK326</f>
        <v>0</v>
      </c>
      <c r="K326" s="161"/>
      <c r="L326" s="166"/>
      <c r="M326" s="167"/>
      <c r="N326" s="168"/>
      <c r="O326" s="168"/>
      <c r="P326" s="169">
        <f>SUM(P327:P376)</f>
        <v>0</v>
      </c>
      <c r="Q326" s="168"/>
      <c r="R326" s="169">
        <f>SUM(R327:R376)</f>
        <v>0.44251999999999997</v>
      </c>
      <c r="S326" s="168"/>
      <c r="T326" s="170">
        <f>SUM(T327:T376)</f>
        <v>0.31144000000000005</v>
      </c>
      <c r="AR326" s="171" t="s">
        <v>82</v>
      </c>
      <c r="AT326" s="172" t="s">
        <v>71</v>
      </c>
      <c r="AU326" s="172" t="s">
        <v>80</v>
      </c>
      <c r="AY326" s="171" t="s">
        <v>140</v>
      </c>
      <c r="BK326" s="173">
        <f>SUM(BK327:BK376)</f>
        <v>0</v>
      </c>
    </row>
    <row r="327" spans="1:65" s="2" customFormat="1" ht="16.5" customHeight="1">
      <c r="A327" s="37"/>
      <c r="B327" s="38"/>
      <c r="C327" s="176" t="s">
        <v>1256</v>
      </c>
      <c r="D327" s="176" t="s">
        <v>142</v>
      </c>
      <c r="E327" s="177" t="s">
        <v>1257</v>
      </c>
      <c r="F327" s="178" t="s">
        <v>1258</v>
      </c>
      <c r="G327" s="179" t="s">
        <v>179</v>
      </c>
      <c r="H327" s="180">
        <v>12</v>
      </c>
      <c r="I327" s="181"/>
      <c r="J327" s="182">
        <f>ROUND(I327*H327,2)</f>
        <v>0</v>
      </c>
      <c r="K327" s="178" t="s">
        <v>146</v>
      </c>
      <c r="L327" s="42"/>
      <c r="M327" s="183" t="s">
        <v>19</v>
      </c>
      <c r="N327" s="184" t="s">
        <v>43</v>
      </c>
      <c r="O327" s="67"/>
      <c r="P327" s="185">
        <f>O327*H327</f>
        <v>0</v>
      </c>
      <c r="Q327" s="185">
        <v>2.0000000000000002E-5</v>
      </c>
      <c r="R327" s="185">
        <f>Q327*H327</f>
        <v>2.4000000000000003E-4</v>
      </c>
      <c r="S327" s="185">
        <v>1E-3</v>
      </c>
      <c r="T327" s="186">
        <f>S327*H327</f>
        <v>1.2E-2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187" t="s">
        <v>236</v>
      </c>
      <c r="AT327" s="187" t="s">
        <v>142</v>
      </c>
      <c r="AU327" s="187" t="s">
        <v>82</v>
      </c>
      <c r="AY327" s="20" t="s">
        <v>140</v>
      </c>
      <c r="BE327" s="188">
        <f>IF(N327="základní",J327,0)</f>
        <v>0</v>
      </c>
      <c r="BF327" s="188">
        <f>IF(N327="snížená",J327,0)</f>
        <v>0</v>
      </c>
      <c r="BG327" s="188">
        <f>IF(N327="zákl. přenesená",J327,0)</f>
        <v>0</v>
      </c>
      <c r="BH327" s="188">
        <f>IF(N327="sníž. přenesená",J327,0)</f>
        <v>0</v>
      </c>
      <c r="BI327" s="188">
        <f>IF(N327="nulová",J327,0)</f>
        <v>0</v>
      </c>
      <c r="BJ327" s="20" t="s">
        <v>80</v>
      </c>
      <c r="BK327" s="188">
        <f>ROUND(I327*H327,2)</f>
        <v>0</v>
      </c>
      <c r="BL327" s="20" t="s">
        <v>236</v>
      </c>
      <c r="BM327" s="187" t="s">
        <v>1259</v>
      </c>
    </row>
    <row r="328" spans="1:65" s="2" customFormat="1" ht="11.25">
      <c r="A328" s="37"/>
      <c r="B328" s="38"/>
      <c r="C328" s="39"/>
      <c r="D328" s="189" t="s">
        <v>149</v>
      </c>
      <c r="E328" s="39"/>
      <c r="F328" s="190" t="s">
        <v>1260</v>
      </c>
      <c r="G328" s="39"/>
      <c r="H328" s="39"/>
      <c r="I328" s="191"/>
      <c r="J328" s="39"/>
      <c r="K328" s="39"/>
      <c r="L328" s="42"/>
      <c r="M328" s="192"/>
      <c r="N328" s="193"/>
      <c r="O328" s="67"/>
      <c r="P328" s="67"/>
      <c r="Q328" s="67"/>
      <c r="R328" s="67"/>
      <c r="S328" s="67"/>
      <c r="T328" s="68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T328" s="20" t="s">
        <v>149</v>
      </c>
      <c r="AU328" s="20" t="s">
        <v>82</v>
      </c>
    </row>
    <row r="329" spans="1:65" s="2" customFormat="1" ht="16.5" customHeight="1">
      <c r="A329" s="37"/>
      <c r="B329" s="38"/>
      <c r="C329" s="176" t="s">
        <v>1261</v>
      </c>
      <c r="D329" s="176" t="s">
        <v>142</v>
      </c>
      <c r="E329" s="177" t="s">
        <v>1262</v>
      </c>
      <c r="F329" s="178" t="s">
        <v>1263</v>
      </c>
      <c r="G329" s="179" t="s">
        <v>179</v>
      </c>
      <c r="H329" s="180">
        <v>20</v>
      </c>
      <c r="I329" s="181"/>
      <c r="J329" s="182">
        <f>ROUND(I329*H329,2)</f>
        <v>0</v>
      </c>
      <c r="K329" s="178" t="s">
        <v>146</v>
      </c>
      <c r="L329" s="42"/>
      <c r="M329" s="183" t="s">
        <v>19</v>
      </c>
      <c r="N329" s="184" t="s">
        <v>43</v>
      </c>
      <c r="O329" s="67"/>
      <c r="P329" s="185">
        <f>O329*H329</f>
        <v>0</v>
      </c>
      <c r="Q329" s="185">
        <v>2.0000000000000002E-5</v>
      </c>
      <c r="R329" s="185">
        <f>Q329*H329</f>
        <v>4.0000000000000002E-4</v>
      </c>
      <c r="S329" s="185">
        <v>3.2000000000000002E-3</v>
      </c>
      <c r="T329" s="186">
        <f>S329*H329</f>
        <v>6.4000000000000001E-2</v>
      </c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R329" s="187" t="s">
        <v>236</v>
      </c>
      <c r="AT329" s="187" t="s">
        <v>142</v>
      </c>
      <c r="AU329" s="187" t="s">
        <v>82</v>
      </c>
      <c r="AY329" s="20" t="s">
        <v>140</v>
      </c>
      <c r="BE329" s="188">
        <f>IF(N329="základní",J329,0)</f>
        <v>0</v>
      </c>
      <c r="BF329" s="188">
        <f>IF(N329="snížená",J329,0)</f>
        <v>0</v>
      </c>
      <c r="BG329" s="188">
        <f>IF(N329="zákl. přenesená",J329,0)</f>
        <v>0</v>
      </c>
      <c r="BH329" s="188">
        <f>IF(N329="sníž. přenesená",J329,0)</f>
        <v>0</v>
      </c>
      <c r="BI329" s="188">
        <f>IF(N329="nulová",J329,0)</f>
        <v>0</v>
      </c>
      <c r="BJ329" s="20" t="s">
        <v>80</v>
      </c>
      <c r="BK329" s="188">
        <f>ROUND(I329*H329,2)</f>
        <v>0</v>
      </c>
      <c r="BL329" s="20" t="s">
        <v>236</v>
      </c>
      <c r="BM329" s="187" t="s">
        <v>1264</v>
      </c>
    </row>
    <row r="330" spans="1:65" s="2" customFormat="1" ht="11.25">
      <c r="A330" s="37"/>
      <c r="B330" s="38"/>
      <c r="C330" s="39"/>
      <c r="D330" s="189" t="s">
        <v>149</v>
      </c>
      <c r="E330" s="39"/>
      <c r="F330" s="190" t="s">
        <v>1265</v>
      </c>
      <c r="G330" s="39"/>
      <c r="H330" s="39"/>
      <c r="I330" s="191"/>
      <c r="J330" s="39"/>
      <c r="K330" s="39"/>
      <c r="L330" s="42"/>
      <c r="M330" s="192"/>
      <c r="N330" s="193"/>
      <c r="O330" s="67"/>
      <c r="P330" s="67"/>
      <c r="Q330" s="67"/>
      <c r="R330" s="67"/>
      <c r="S330" s="67"/>
      <c r="T330" s="68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T330" s="20" t="s">
        <v>149</v>
      </c>
      <c r="AU330" s="20" t="s">
        <v>82</v>
      </c>
    </row>
    <row r="331" spans="1:65" s="2" customFormat="1" ht="16.5" customHeight="1">
      <c r="A331" s="37"/>
      <c r="B331" s="38"/>
      <c r="C331" s="176" t="s">
        <v>1266</v>
      </c>
      <c r="D331" s="176" t="s">
        <v>142</v>
      </c>
      <c r="E331" s="177" t="s">
        <v>1267</v>
      </c>
      <c r="F331" s="178" t="s">
        <v>1268</v>
      </c>
      <c r="G331" s="179" t="s">
        <v>179</v>
      </c>
      <c r="H331" s="180">
        <v>12</v>
      </c>
      <c r="I331" s="181"/>
      <c r="J331" s="182">
        <f>ROUND(I331*H331,2)</f>
        <v>0</v>
      </c>
      <c r="K331" s="178" t="s">
        <v>146</v>
      </c>
      <c r="L331" s="42"/>
      <c r="M331" s="183" t="s">
        <v>19</v>
      </c>
      <c r="N331" s="184" t="s">
        <v>43</v>
      </c>
      <c r="O331" s="67"/>
      <c r="P331" s="185">
        <f>O331*H331</f>
        <v>0</v>
      </c>
      <c r="Q331" s="185">
        <v>5.0000000000000002E-5</v>
      </c>
      <c r="R331" s="185">
        <f>Q331*H331</f>
        <v>6.0000000000000006E-4</v>
      </c>
      <c r="S331" s="185">
        <v>5.3200000000000001E-3</v>
      </c>
      <c r="T331" s="186">
        <f>S331*H331</f>
        <v>6.3840000000000008E-2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187" t="s">
        <v>236</v>
      </c>
      <c r="AT331" s="187" t="s">
        <v>142</v>
      </c>
      <c r="AU331" s="187" t="s">
        <v>82</v>
      </c>
      <c r="AY331" s="20" t="s">
        <v>140</v>
      </c>
      <c r="BE331" s="188">
        <f>IF(N331="základní",J331,0)</f>
        <v>0</v>
      </c>
      <c r="BF331" s="188">
        <f>IF(N331="snížená",J331,0)</f>
        <v>0</v>
      </c>
      <c r="BG331" s="188">
        <f>IF(N331="zákl. přenesená",J331,0)</f>
        <v>0</v>
      </c>
      <c r="BH331" s="188">
        <f>IF(N331="sníž. přenesená",J331,0)</f>
        <v>0</v>
      </c>
      <c r="BI331" s="188">
        <f>IF(N331="nulová",J331,0)</f>
        <v>0</v>
      </c>
      <c r="BJ331" s="20" t="s">
        <v>80</v>
      </c>
      <c r="BK331" s="188">
        <f>ROUND(I331*H331,2)</f>
        <v>0</v>
      </c>
      <c r="BL331" s="20" t="s">
        <v>236</v>
      </c>
      <c r="BM331" s="187" t="s">
        <v>1269</v>
      </c>
    </row>
    <row r="332" spans="1:65" s="2" customFormat="1" ht="11.25">
      <c r="A332" s="37"/>
      <c r="B332" s="38"/>
      <c r="C332" s="39"/>
      <c r="D332" s="189" t="s">
        <v>149</v>
      </c>
      <c r="E332" s="39"/>
      <c r="F332" s="190" t="s">
        <v>1270</v>
      </c>
      <c r="G332" s="39"/>
      <c r="H332" s="39"/>
      <c r="I332" s="191"/>
      <c r="J332" s="39"/>
      <c r="K332" s="39"/>
      <c r="L332" s="42"/>
      <c r="M332" s="192"/>
      <c r="N332" s="193"/>
      <c r="O332" s="67"/>
      <c r="P332" s="67"/>
      <c r="Q332" s="67"/>
      <c r="R332" s="67"/>
      <c r="S332" s="67"/>
      <c r="T332" s="68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T332" s="20" t="s">
        <v>149</v>
      </c>
      <c r="AU332" s="20" t="s">
        <v>82</v>
      </c>
    </row>
    <row r="333" spans="1:65" s="2" customFormat="1" ht="16.5" customHeight="1">
      <c r="A333" s="37"/>
      <c r="B333" s="38"/>
      <c r="C333" s="176" t="s">
        <v>1271</v>
      </c>
      <c r="D333" s="176" t="s">
        <v>142</v>
      </c>
      <c r="E333" s="177" t="s">
        <v>1272</v>
      </c>
      <c r="F333" s="178" t="s">
        <v>1273</v>
      </c>
      <c r="G333" s="179" t="s">
        <v>179</v>
      </c>
      <c r="H333" s="180">
        <v>20</v>
      </c>
      <c r="I333" s="181"/>
      <c r="J333" s="182">
        <f>ROUND(I333*H333,2)</f>
        <v>0</v>
      </c>
      <c r="K333" s="178" t="s">
        <v>146</v>
      </c>
      <c r="L333" s="42"/>
      <c r="M333" s="183" t="s">
        <v>19</v>
      </c>
      <c r="N333" s="184" t="s">
        <v>43</v>
      </c>
      <c r="O333" s="67"/>
      <c r="P333" s="185">
        <f>O333*H333</f>
        <v>0</v>
      </c>
      <c r="Q333" s="185">
        <v>9.0000000000000006E-5</v>
      </c>
      <c r="R333" s="185">
        <f>Q333*H333</f>
        <v>1.8000000000000002E-3</v>
      </c>
      <c r="S333" s="185">
        <v>8.5800000000000008E-3</v>
      </c>
      <c r="T333" s="186">
        <f>S333*H333</f>
        <v>0.17160000000000003</v>
      </c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R333" s="187" t="s">
        <v>236</v>
      </c>
      <c r="AT333" s="187" t="s">
        <v>142</v>
      </c>
      <c r="AU333" s="187" t="s">
        <v>82</v>
      </c>
      <c r="AY333" s="20" t="s">
        <v>140</v>
      </c>
      <c r="BE333" s="188">
        <f>IF(N333="základní",J333,0)</f>
        <v>0</v>
      </c>
      <c r="BF333" s="188">
        <f>IF(N333="snížená",J333,0)</f>
        <v>0</v>
      </c>
      <c r="BG333" s="188">
        <f>IF(N333="zákl. přenesená",J333,0)</f>
        <v>0</v>
      </c>
      <c r="BH333" s="188">
        <f>IF(N333="sníž. přenesená",J333,0)</f>
        <v>0</v>
      </c>
      <c r="BI333" s="188">
        <f>IF(N333="nulová",J333,0)</f>
        <v>0</v>
      </c>
      <c r="BJ333" s="20" t="s">
        <v>80</v>
      </c>
      <c r="BK333" s="188">
        <f>ROUND(I333*H333,2)</f>
        <v>0</v>
      </c>
      <c r="BL333" s="20" t="s">
        <v>236</v>
      </c>
      <c r="BM333" s="187" t="s">
        <v>1274</v>
      </c>
    </row>
    <row r="334" spans="1:65" s="2" customFormat="1" ht="11.25">
      <c r="A334" s="37"/>
      <c r="B334" s="38"/>
      <c r="C334" s="39"/>
      <c r="D334" s="189" t="s">
        <v>149</v>
      </c>
      <c r="E334" s="39"/>
      <c r="F334" s="190" t="s">
        <v>1275</v>
      </c>
      <c r="G334" s="39"/>
      <c r="H334" s="39"/>
      <c r="I334" s="191"/>
      <c r="J334" s="39"/>
      <c r="K334" s="39"/>
      <c r="L334" s="42"/>
      <c r="M334" s="192"/>
      <c r="N334" s="193"/>
      <c r="O334" s="67"/>
      <c r="P334" s="67"/>
      <c r="Q334" s="67"/>
      <c r="R334" s="67"/>
      <c r="S334" s="67"/>
      <c r="T334" s="68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T334" s="20" t="s">
        <v>149</v>
      </c>
      <c r="AU334" s="20" t="s">
        <v>82</v>
      </c>
    </row>
    <row r="335" spans="1:65" s="2" customFormat="1" ht="24.2" customHeight="1">
      <c r="A335" s="37"/>
      <c r="B335" s="38"/>
      <c r="C335" s="176" t="s">
        <v>1276</v>
      </c>
      <c r="D335" s="176" t="s">
        <v>142</v>
      </c>
      <c r="E335" s="177" t="s">
        <v>1277</v>
      </c>
      <c r="F335" s="178" t="s">
        <v>1278</v>
      </c>
      <c r="G335" s="179" t="s">
        <v>179</v>
      </c>
      <c r="H335" s="180">
        <v>4</v>
      </c>
      <c r="I335" s="181"/>
      <c r="J335" s="182">
        <f>ROUND(I335*H335,2)</f>
        <v>0</v>
      </c>
      <c r="K335" s="178" t="s">
        <v>146</v>
      </c>
      <c r="L335" s="42"/>
      <c r="M335" s="183" t="s">
        <v>19</v>
      </c>
      <c r="N335" s="184" t="s">
        <v>43</v>
      </c>
      <c r="O335" s="67"/>
      <c r="P335" s="185">
        <f>O335*H335</f>
        <v>0</v>
      </c>
      <c r="Q335" s="185">
        <v>1.58E-3</v>
      </c>
      <c r="R335" s="185">
        <f>Q335*H335</f>
        <v>6.3200000000000001E-3</v>
      </c>
      <c r="S335" s="185">
        <v>0</v>
      </c>
      <c r="T335" s="186">
        <f>S335*H335</f>
        <v>0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R335" s="187" t="s">
        <v>236</v>
      </c>
      <c r="AT335" s="187" t="s">
        <v>142</v>
      </c>
      <c r="AU335" s="187" t="s">
        <v>82</v>
      </c>
      <c r="AY335" s="20" t="s">
        <v>140</v>
      </c>
      <c r="BE335" s="188">
        <f>IF(N335="základní",J335,0)</f>
        <v>0</v>
      </c>
      <c r="BF335" s="188">
        <f>IF(N335="snížená",J335,0)</f>
        <v>0</v>
      </c>
      <c r="BG335" s="188">
        <f>IF(N335="zákl. přenesená",J335,0)</f>
        <v>0</v>
      </c>
      <c r="BH335" s="188">
        <f>IF(N335="sníž. přenesená",J335,0)</f>
        <v>0</v>
      </c>
      <c r="BI335" s="188">
        <f>IF(N335="nulová",J335,0)</f>
        <v>0</v>
      </c>
      <c r="BJ335" s="20" t="s">
        <v>80</v>
      </c>
      <c r="BK335" s="188">
        <f>ROUND(I335*H335,2)</f>
        <v>0</v>
      </c>
      <c r="BL335" s="20" t="s">
        <v>236</v>
      </c>
      <c r="BM335" s="187" t="s">
        <v>1279</v>
      </c>
    </row>
    <row r="336" spans="1:65" s="2" customFormat="1" ht="11.25">
      <c r="A336" s="37"/>
      <c r="B336" s="38"/>
      <c r="C336" s="39"/>
      <c r="D336" s="189" t="s">
        <v>149</v>
      </c>
      <c r="E336" s="39"/>
      <c r="F336" s="190" t="s">
        <v>1280</v>
      </c>
      <c r="G336" s="39"/>
      <c r="H336" s="39"/>
      <c r="I336" s="191"/>
      <c r="J336" s="39"/>
      <c r="K336" s="39"/>
      <c r="L336" s="42"/>
      <c r="M336" s="192"/>
      <c r="N336" s="193"/>
      <c r="O336" s="67"/>
      <c r="P336" s="67"/>
      <c r="Q336" s="67"/>
      <c r="R336" s="67"/>
      <c r="S336" s="67"/>
      <c r="T336" s="68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T336" s="20" t="s">
        <v>149</v>
      </c>
      <c r="AU336" s="20" t="s">
        <v>82</v>
      </c>
    </row>
    <row r="337" spans="1:65" s="2" customFormat="1" ht="24.2" customHeight="1">
      <c r="A337" s="37"/>
      <c r="B337" s="38"/>
      <c r="C337" s="176" t="s">
        <v>1281</v>
      </c>
      <c r="D337" s="176" t="s">
        <v>142</v>
      </c>
      <c r="E337" s="177" t="s">
        <v>1282</v>
      </c>
      <c r="F337" s="178" t="s">
        <v>1283</v>
      </c>
      <c r="G337" s="179" t="s">
        <v>179</v>
      </c>
      <c r="H337" s="180">
        <v>4</v>
      </c>
      <c r="I337" s="181"/>
      <c r="J337" s="182">
        <f>ROUND(I337*H337,2)</f>
        <v>0</v>
      </c>
      <c r="K337" s="178" t="s">
        <v>146</v>
      </c>
      <c r="L337" s="42"/>
      <c r="M337" s="183" t="s">
        <v>19</v>
      </c>
      <c r="N337" s="184" t="s">
        <v>43</v>
      </c>
      <c r="O337" s="67"/>
      <c r="P337" s="185">
        <f>O337*H337</f>
        <v>0</v>
      </c>
      <c r="Q337" s="185">
        <v>1.99E-3</v>
      </c>
      <c r="R337" s="185">
        <f>Q337*H337</f>
        <v>7.9600000000000001E-3</v>
      </c>
      <c r="S337" s="185">
        <v>0</v>
      </c>
      <c r="T337" s="186">
        <f>S337*H337</f>
        <v>0</v>
      </c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R337" s="187" t="s">
        <v>236</v>
      </c>
      <c r="AT337" s="187" t="s">
        <v>142</v>
      </c>
      <c r="AU337" s="187" t="s">
        <v>82</v>
      </c>
      <c r="AY337" s="20" t="s">
        <v>140</v>
      </c>
      <c r="BE337" s="188">
        <f>IF(N337="základní",J337,0)</f>
        <v>0</v>
      </c>
      <c r="BF337" s="188">
        <f>IF(N337="snížená",J337,0)</f>
        <v>0</v>
      </c>
      <c r="BG337" s="188">
        <f>IF(N337="zákl. přenesená",J337,0)</f>
        <v>0</v>
      </c>
      <c r="BH337" s="188">
        <f>IF(N337="sníž. přenesená",J337,0)</f>
        <v>0</v>
      </c>
      <c r="BI337" s="188">
        <f>IF(N337="nulová",J337,0)</f>
        <v>0</v>
      </c>
      <c r="BJ337" s="20" t="s">
        <v>80</v>
      </c>
      <c r="BK337" s="188">
        <f>ROUND(I337*H337,2)</f>
        <v>0</v>
      </c>
      <c r="BL337" s="20" t="s">
        <v>236</v>
      </c>
      <c r="BM337" s="187" t="s">
        <v>1284</v>
      </c>
    </row>
    <row r="338" spans="1:65" s="2" customFormat="1" ht="11.25">
      <c r="A338" s="37"/>
      <c r="B338" s="38"/>
      <c r="C338" s="39"/>
      <c r="D338" s="189" t="s">
        <v>149</v>
      </c>
      <c r="E338" s="39"/>
      <c r="F338" s="190" t="s">
        <v>1285</v>
      </c>
      <c r="G338" s="39"/>
      <c r="H338" s="39"/>
      <c r="I338" s="191"/>
      <c r="J338" s="39"/>
      <c r="K338" s="39"/>
      <c r="L338" s="42"/>
      <c r="M338" s="192"/>
      <c r="N338" s="193"/>
      <c r="O338" s="67"/>
      <c r="P338" s="67"/>
      <c r="Q338" s="67"/>
      <c r="R338" s="67"/>
      <c r="S338" s="67"/>
      <c r="T338" s="68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T338" s="20" t="s">
        <v>149</v>
      </c>
      <c r="AU338" s="20" t="s">
        <v>82</v>
      </c>
    </row>
    <row r="339" spans="1:65" s="2" customFormat="1" ht="24.2" customHeight="1">
      <c r="A339" s="37"/>
      <c r="B339" s="38"/>
      <c r="C339" s="176" t="s">
        <v>1286</v>
      </c>
      <c r="D339" s="176" t="s">
        <v>142</v>
      </c>
      <c r="E339" s="177" t="s">
        <v>1287</v>
      </c>
      <c r="F339" s="178" t="s">
        <v>1288</v>
      </c>
      <c r="G339" s="179" t="s">
        <v>179</v>
      </c>
      <c r="H339" s="180">
        <v>6</v>
      </c>
      <c r="I339" s="181"/>
      <c r="J339" s="182">
        <f>ROUND(I339*H339,2)</f>
        <v>0</v>
      </c>
      <c r="K339" s="178" t="s">
        <v>146</v>
      </c>
      <c r="L339" s="42"/>
      <c r="M339" s="183" t="s">
        <v>19</v>
      </c>
      <c r="N339" s="184" t="s">
        <v>43</v>
      </c>
      <c r="O339" s="67"/>
      <c r="P339" s="185">
        <f>O339*H339</f>
        <v>0</v>
      </c>
      <c r="Q339" s="185">
        <v>2.96E-3</v>
      </c>
      <c r="R339" s="185">
        <f>Q339*H339</f>
        <v>1.7759999999999998E-2</v>
      </c>
      <c r="S339" s="185">
        <v>0</v>
      </c>
      <c r="T339" s="186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187" t="s">
        <v>236</v>
      </c>
      <c r="AT339" s="187" t="s">
        <v>142</v>
      </c>
      <c r="AU339" s="187" t="s">
        <v>82</v>
      </c>
      <c r="AY339" s="20" t="s">
        <v>140</v>
      </c>
      <c r="BE339" s="188">
        <f>IF(N339="základní",J339,0)</f>
        <v>0</v>
      </c>
      <c r="BF339" s="188">
        <f>IF(N339="snížená",J339,0)</f>
        <v>0</v>
      </c>
      <c r="BG339" s="188">
        <f>IF(N339="zákl. přenesená",J339,0)</f>
        <v>0</v>
      </c>
      <c r="BH339" s="188">
        <f>IF(N339="sníž. přenesená",J339,0)</f>
        <v>0</v>
      </c>
      <c r="BI339" s="188">
        <f>IF(N339="nulová",J339,0)</f>
        <v>0</v>
      </c>
      <c r="BJ339" s="20" t="s">
        <v>80</v>
      </c>
      <c r="BK339" s="188">
        <f>ROUND(I339*H339,2)</f>
        <v>0</v>
      </c>
      <c r="BL339" s="20" t="s">
        <v>236</v>
      </c>
      <c r="BM339" s="187" t="s">
        <v>1289</v>
      </c>
    </row>
    <row r="340" spans="1:65" s="2" customFormat="1" ht="11.25">
      <c r="A340" s="37"/>
      <c r="B340" s="38"/>
      <c r="C340" s="39"/>
      <c r="D340" s="189" t="s">
        <v>149</v>
      </c>
      <c r="E340" s="39"/>
      <c r="F340" s="190" t="s">
        <v>1290</v>
      </c>
      <c r="G340" s="39"/>
      <c r="H340" s="39"/>
      <c r="I340" s="191"/>
      <c r="J340" s="39"/>
      <c r="K340" s="39"/>
      <c r="L340" s="42"/>
      <c r="M340" s="192"/>
      <c r="N340" s="193"/>
      <c r="O340" s="67"/>
      <c r="P340" s="67"/>
      <c r="Q340" s="67"/>
      <c r="R340" s="67"/>
      <c r="S340" s="67"/>
      <c r="T340" s="68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T340" s="20" t="s">
        <v>149</v>
      </c>
      <c r="AU340" s="20" t="s">
        <v>82</v>
      </c>
    </row>
    <row r="341" spans="1:65" s="2" customFormat="1" ht="24.2" customHeight="1">
      <c r="A341" s="37"/>
      <c r="B341" s="38"/>
      <c r="C341" s="176" t="s">
        <v>1291</v>
      </c>
      <c r="D341" s="176" t="s">
        <v>142</v>
      </c>
      <c r="E341" s="177" t="s">
        <v>1292</v>
      </c>
      <c r="F341" s="178" t="s">
        <v>1293</v>
      </c>
      <c r="G341" s="179" t="s">
        <v>179</v>
      </c>
      <c r="H341" s="180">
        <v>26</v>
      </c>
      <c r="I341" s="181"/>
      <c r="J341" s="182">
        <f>ROUND(I341*H341,2)</f>
        <v>0</v>
      </c>
      <c r="K341" s="178" t="s">
        <v>146</v>
      </c>
      <c r="L341" s="42"/>
      <c r="M341" s="183" t="s">
        <v>19</v>
      </c>
      <c r="N341" s="184" t="s">
        <v>43</v>
      </c>
      <c r="O341" s="67"/>
      <c r="P341" s="185">
        <f>O341*H341</f>
        <v>0</v>
      </c>
      <c r="Q341" s="185">
        <v>3.7599999999999999E-3</v>
      </c>
      <c r="R341" s="185">
        <f>Q341*H341</f>
        <v>9.776E-2</v>
      </c>
      <c r="S341" s="185">
        <v>0</v>
      </c>
      <c r="T341" s="186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187" t="s">
        <v>236</v>
      </c>
      <c r="AT341" s="187" t="s">
        <v>142</v>
      </c>
      <c r="AU341" s="187" t="s">
        <v>82</v>
      </c>
      <c r="AY341" s="20" t="s">
        <v>140</v>
      </c>
      <c r="BE341" s="188">
        <f>IF(N341="základní",J341,0)</f>
        <v>0</v>
      </c>
      <c r="BF341" s="188">
        <f>IF(N341="snížená",J341,0)</f>
        <v>0</v>
      </c>
      <c r="BG341" s="188">
        <f>IF(N341="zákl. přenesená",J341,0)</f>
        <v>0</v>
      </c>
      <c r="BH341" s="188">
        <f>IF(N341="sníž. přenesená",J341,0)</f>
        <v>0</v>
      </c>
      <c r="BI341" s="188">
        <f>IF(N341="nulová",J341,0)</f>
        <v>0</v>
      </c>
      <c r="BJ341" s="20" t="s">
        <v>80</v>
      </c>
      <c r="BK341" s="188">
        <f>ROUND(I341*H341,2)</f>
        <v>0</v>
      </c>
      <c r="BL341" s="20" t="s">
        <v>236</v>
      </c>
      <c r="BM341" s="187" t="s">
        <v>1294</v>
      </c>
    </row>
    <row r="342" spans="1:65" s="2" customFormat="1" ht="11.25">
      <c r="A342" s="37"/>
      <c r="B342" s="38"/>
      <c r="C342" s="39"/>
      <c r="D342" s="189" t="s">
        <v>149</v>
      </c>
      <c r="E342" s="39"/>
      <c r="F342" s="190" t="s">
        <v>1295</v>
      </c>
      <c r="G342" s="39"/>
      <c r="H342" s="39"/>
      <c r="I342" s="191"/>
      <c r="J342" s="39"/>
      <c r="K342" s="39"/>
      <c r="L342" s="42"/>
      <c r="M342" s="192"/>
      <c r="N342" s="193"/>
      <c r="O342" s="67"/>
      <c r="P342" s="67"/>
      <c r="Q342" s="67"/>
      <c r="R342" s="67"/>
      <c r="S342" s="67"/>
      <c r="T342" s="68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T342" s="20" t="s">
        <v>149</v>
      </c>
      <c r="AU342" s="20" t="s">
        <v>82</v>
      </c>
    </row>
    <row r="343" spans="1:65" s="2" customFormat="1" ht="24.2" customHeight="1">
      <c r="A343" s="37"/>
      <c r="B343" s="38"/>
      <c r="C343" s="176" t="s">
        <v>1296</v>
      </c>
      <c r="D343" s="176" t="s">
        <v>142</v>
      </c>
      <c r="E343" s="177" t="s">
        <v>1297</v>
      </c>
      <c r="F343" s="178" t="s">
        <v>1298</v>
      </c>
      <c r="G343" s="179" t="s">
        <v>179</v>
      </c>
      <c r="H343" s="180">
        <v>6</v>
      </c>
      <c r="I343" s="181"/>
      <c r="J343" s="182">
        <f>ROUND(I343*H343,2)</f>
        <v>0</v>
      </c>
      <c r="K343" s="178" t="s">
        <v>146</v>
      </c>
      <c r="L343" s="42"/>
      <c r="M343" s="183" t="s">
        <v>19</v>
      </c>
      <c r="N343" s="184" t="s">
        <v>43</v>
      </c>
      <c r="O343" s="67"/>
      <c r="P343" s="185">
        <f>O343*H343</f>
        <v>0</v>
      </c>
      <c r="Q343" s="185">
        <v>4.4000000000000003E-3</v>
      </c>
      <c r="R343" s="185">
        <f>Q343*H343</f>
        <v>2.64E-2</v>
      </c>
      <c r="S343" s="185">
        <v>0</v>
      </c>
      <c r="T343" s="186">
        <f>S343*H343</f>
        <v>0</v>
      </c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R343" s="187" t="s">
        <v>236</v>
      </c>
      <c r="AT343" s="187" t="s">
        <v>142</v>
      </c>
      <c r="AU343" s="187" t="s">
        <v>82</v>
      </c>
      <c r="AY343" s="20" t="s">
        <v>140</v>
      </c>
      <c r="BE343" s="188">
        <f>IF(N343="základní",J343,0)</f>
        <v>0</v>
      </c>
      <c r="BF343" s="188">
        <f>IF(N343="snížená",J343,0)</f>
        <v>0</v>
      </c>
      <c r="BG343" s="188">
        <f>IF(N343="zákl. přenesená",J343,0)</f>
        <v>0</v>
      </c>
      <c r="BH343" s="188">
        <f>IF(N343="sníž. přenesená",J343,0)</f>
        <v>0</v>
      </c>
      <c r="BI343" s="188">
        <f>IF(N343="nulová",J343,0)</f>
        <v>0</v>
      </c>
      <c r="BJ343" s="20" t="s">
        <v>80</v>
      </c>
      <c r="BK343" s="188">
        <f>ROUND(I343*H343,2)</f>
        <v>0</v>
      </c>
      <c r="BL343" s="20" t="s">
        <v>236</v>
      </c>
      <c r="BM343" s="187" t="s">
        <v>1299</v>
      </c>
    </row>
    <row r="344" spans="1:65" s="2" customFormat="1" ht="11.25">
      <c r="A344" s="37"/>
      <c r="B344" s="38"/>
      <c r="C344" s="39"/>
      <c r="D344" s="189" t="s">
        <v>149</v>
      </c>
      <c r="E344" s="39"/>
      <c r="F344" s="190" t="s">
        <v>1300</v>
      </c>
      <c r="G344" s="39"/>
      <c r="H344" s="39"/>
      <c r="I344" s="191"/>
      <c r="J344" s="39"/>
      <c r="K344" s="39"/>
      <c r="L344" s="42"/>
      <c r="M344" s="192"/>
      <c r="N344" s="193"/>
      <c r="O344" s="67"/>
      <c r="P344" s="67"/>
      <c r="Q344" s="67"/>
      <c r="R344" s="67"/>
      <c r="S344" s="67"/>
      <c r="T344" s="68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T344" s="20" t="s">
        <v>149</v>
      </c>
      <c r="AU344" s="20" t="s">
        <v>82</v>
      </c>
    </row>
    <row r="345" spans="1:65" s="2" customFormat="1" ht="24.2" customHeight="1">
      <c r="A345" s="37"/>
      <c r="B345" s="38"/>
      <c r="C345" s="176" t="s">
        <v>1301</v>
      </c>
      <c r="D345" s="176" t="s">
        <v>142</v>
      </c>
      <c r="E345" s="177" t="s">
        <v>1302</v>
      </c>
      <c r="F345" s="178" t="s">
        <v>1303</v>
      </c>
      <c r="G345" s="179" t="s">
        <v>179</v>
      </c>
      <c r="H345" s="180">
        <v>6</v>
      </c>
      <c r="I345" s="181"/>
      <c r="J345" s="182">
        <f>ROUND(I345*H345,2)</f>
        <v>0</v>
      </c>
      <c r="K345" s="178" t="s">
        <v>146</v>
      </c>
      <c r="L345" s="42"/>
      <c r="M345" s="183" t="s">
        <v>19</v>
      </c>
      <c r="N345" s="184" t="s">
        <v>43</v>
      </c>
      <c r="O345" s="67"/>
      <c r="P345" s="185">
        <f>O345*H345</f>
        <v>0</v>
      </c>
      <c r="Q345" s="185">
        <v>6.2899999999999996E-3</v>
      </c>
      <c r="R345" s="185">
        <f>Q345*H345</f>
        <v>3.7739999999999996E-2</v>
      </c>
      <c r="S345" s="185">
        <v>0</v>
      </c>
      <c r="T345" s="186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187" t="s">
        <v>236</v>
      </c>
      <c r="AT345" s="187" t="s">
        <v>142</v>
      </c>
      <c r="AU345" s="187" t="s">
        <v>82</v>
      </c>
      <c r="AY345" s="20" t="s">
        <v>140</v>
      </c>
      <c r="BE345" s="188">
        <f>IF(N345="základní",J345,0)</f>
        <v>0</v>
      </c>
      <c r="BF345" s="188">
        <f>IF(N345="snížená",J345,0)</f>
        <v>0</v>
      </c>
      <c r="BG345" s="188">
        <f>IF(N345="zákl. přenesená",J345,0)</f>
        <v>0</v>
      </c>
      <c r="BH345" s="188">
        <f>IF(N345="sníž. přenesená",J345,0)</f>
        <v>0</v>
      </c>
      <c r="BI345" s="188">
        <f>IF(N345="nulová",J345,0)</f>
        <v>0</v>
      </c>
      <c r="BJ345" s="20" t="s">
        <v>80</v>
      </c>
      <c r="BK345" s="188">
        <f>ROUND(I345*H345,2)</f>
        <v>0</v>
      </c>
      <c r="BL345" s="20" t="s">
        <v>236</v>
      </c>
      <c r="BM345" s="187" t="s">
        <v>1304</v>
      </c>
    </row>
    <row r="346" spans="1:65" s="2" customFormat="1" ht="11.25">
      <c r="A346" s="37"/>
      <c r="B346" s="38"/>
      <c r="C346" s="39"/>
      <c r="D346" s="189" t="s">
        <v>149</v>
      </c>
      <c r="E346" s="39"/>
      <c r="F346" s="190" t="s">
        <v>1305</v>
      </c>
      <c r="G346" s="39"/>
      <c r="H346" s="39"/>
      <c r="I346" s="191"/>
      <c r="J346" s="39"/>
      <c r="K346" s="39"/>
      <c r="L346" s="42"/>
      <c r="M346" s="192"/>
      <c r="N346" s="193"/>
      <c r="O346" s="67"/>
      <c r="P346" s="67"/>
      <c r="Q346" s="67"/>
      <c r="R346" s="67"/>
      <c r="S346" s="67"/>
      <c r="T346" s="68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T346" s="20" t="s">
        <v>149</v>
      </c>
      <c r="AU346" s="20" t="s">
        <v>82</v>
      </c>
    </row>
    <row r="347" spans="1:65" s="2" customFormat="1" ht="24.2" customHeight="1">
      <c r="A347" s="37"/>
      <c r="B347" s="38"/>
      <c r="C347" s="176" t="s">
        <v>1306</v>
      </c>
      <c r="D347" s="176" t="s">
        <v>142</v>
      </c>
      <c r="E347" s="177" t="s">
        <v>1307</v>
      </c>
      <c r="F347" s="178" t="s">
        <v>1308</v>
      </c>
      <c r="G347" s="179" t="s">
        <v>296</v>
      </c>
      <c r="H347" s="180">
        <v>8</v>
      </c>
      <c r="I347" s="181"/>
      <c r="J347" s="182">
        <f>ROUND(I347*H347,2)</f>
        <v>0</v>
      </c>
      <c r="K347" s="178" t="s">
        <v>146</v>
      </c>
      <c r="L347" s="42"/>
      <c r="M347" s="183" t="s">
        <v>19</v>
      </c>
      <c r="N347" s="184" t="s">
        <v>43</v>
      </c>
      <c r="O347" s="67"/>
      <c r="P347" s="185">
        <f>O347*H347</f>
        <v>0</v>
      </c>
      <c r="Q347" s="185">
        <v>0</v>
      </c>
      <c r="R347" s="185">
        <f>Q347*H347</f>
        <v>0</v>
      </c>
      <c r="S347" s="185">
        <v>0</v>
      </c>
      <c r="T347" s="186">
        <f>S347*H347</f>
        <v>0</v>
      </c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R347" s="187" t="s">
        <v>236</v>
      </c>
      <c r="AT347" s="187" t="s">
        <v>142</v>
      </c>
      <c r="AU347" s="187" t="s">
        <v>82</v>
      </c>
      <c r="AY347" s="20" t="s">
        <v>140</v>
      </c>
      <c r="BE347" s="188">
        <f>IF(N347="základní",J347,0)</f>
        <v>0</v>
      </c>
      <c r="BF347" s="188">
        <f>IF(N347="snížená",J347,0)</f>
        <v>0</v>
      </c>
      <c r="BG347" s="188">
        <f>IF(N347="zákl. přenesená",J347,0)</f>
        <v>0</v>
      </c>
      <c r="BH347" s="188">
        <f>IF(N347="sníž. přenesená",J347,0)</f>
        <v>0</v>
      </c>
      <c r="BI347" s="188">
        <f>IF(N347="nulová",J347,0)</f>
        <v>0</v>
      </c>
      <c r="BJ347" s="20" t="s">
        <v>80</v>
      </c>
      <c r="BK347" s="188">
        <f>ROUND(I347*H347,2)</f>
        <v>0</v>
      </c>
      <c r="BL347" s="20" t="s">
        <v>236</v>
      </c>
      <c r="BM347" s="187" t="s">
        <v>1309</v>
      </c>
    </row>
    <row r="348" spans="1:65" s="2" customFormat="1" ht="11.25">
      <c r="A348" s="37"/>
      <c r="B348" s="38"/>
      <c r="C348" s="39"/>
      <c r="D348" s="189" t="s">
        <v>149</v>
      </c>
      <c r="E348" s="39"/>
      <c r="F348" s="190" t="s">
        <v>1310</v>
      </c>
      <c r="G348" s="39"/>
      <c r="H348" s="39"/>
      <c r="I348" s="191"/>
      <c r="J348" s="39"/>
      <c r="K348" s="39"/>
      <c r="L348" s="42"/>
      <c r="M348" s="192"/>
      <c r="N348" s="193"/>
      <c r="O348" s="67"/>
      <c r="P348" s="67"/>
      <c r="Q348" s="67"/>
      <c r="R348" s="67"/>
      <c r="S348" s="67"/>
      <c r="T348" s="68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T348" s="20" t="s">
        <v>149</v>
      </c>
      <c r="AU348" s="20" t="s">
        <v>82</v>
      </c>
    </row>
    <row r="349" spans="1:65" s="2" customFormat="1" ht="24.2" customHeight="1">
      <c r="A349" s="37"/>
      <c r="B349" s="38"/>
      <c r="C349" s="176" t="s">
        <v>1311</v>
      </c>
      <c r="D349" s="176" t="s">
        <v>142</v>
      </c>
      <c r="E349" s="177" t="s">
        <v>1312</v>
      </c>
      <c r="F349" s="178" t="s">
        <v>1313</v>
      </c>
      <c r="G349" s="179" t="s">
        <v>296</v>
      </c>
      <c r="H349" s="180">
        <v>2</v>
      </c>
      <c r="I349" s="181"/>
      <c r="J349" s="182">
        <f>ROUND(I349*H349,2)</f>
        <v>0</v>
      </c>
      <c r="K349" s="178" t="s">
        <v>146</v>
      </c>
      <c r="L349" s="42"/>
      <c r="M349" s="183" t="s">
        <v>19</v>
      </c>
      <c r="N349" s="184" t="s">
        <v>43</v>
      </c>
      <c r="O349" s="67"/>
      <c r="P349" s="185">
        <f>O349*H349</f>
        <v>0</v>
      </c>
      <c r="Q349" s="185">
        <v>0</v>
      </c>
      <c r="R349" s="185">
        <f>Q349*H349</f>
        <v>0</v>
      </c>
      <c r="S349" s="185">
        <v>0</v>
      </c>
      <c r="T349" s="186">
        <f>S349*H349</f>
        <v>0</v>
      </c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R349" s="187" t="s">
        <v>236</v>
      </c>
      <c r="AT349" s="187" t="s">
        <v>142</v>
      </c>
      <c r="AU349" s="187" t="s">
        <v>82</v>
      </c>
      <c r="AY349" s="20" t="s">
        <v>140</v>
      </c>
      <c r="BE349" s="188">
        <f>IF(N349="základní",J349,0)</f>
        <v>0</v>
      </c>
      <c r="BF349" s="188">
        <f>IF(N349="snížená",J349,0)</f>
        <v>0</v>
      </c>
      <c r="BG349" s="188">
        <f>IF(N349="zákl. přenesená",J349,0)</f>
        <v>0</v>
      </c>
      <c r="BH349" s="188">
        <f>IF(N349="sníž. přenesená",J349,0)</f>
        <v>0</v>
      </c>
      <c r="BI349" s="188">
        <f>IF(N349="nulová",J349,0)</f>
        <v>0</v>
      </c>
      <c r="BJ349" s="20" t="s">
        <v>80</v>
      </c>
      <c r="BK349" s="188">
        <f>ROUND(I349*H349,2)</f>
        <v>0</v>
      </c>
      <c r="BL349" s="20" t="s">
        <v>236</v>
      </c>
      <c r="BM349" s="187" t="s">
        <v>1314</v>
      </c>
    </row>
    <row r="350" spans="1:65" s="2" customFormat="1" ht="11.25">
      <c r="A350" s="37"/>
      <c r="B350" s="38"/>
      <c r="C350" s="39"/>
      <c r="D350" s="189" t="s">
        <v>149</v>
      </c>
      <c r="E350" s="39"/>
      <c r="F350" s="190" t="s">
        <v>1315</v>
      </c>
      <c r="G350" s="39"/>
      <c r="H350" s="39"/>
      <c r="I350" s="191"/>
      <c r="J350" s="39"/>
      <c r="K350" s="39"/>
      <c r="L350" s="42"/>
      <c r="M350" s="192"/>
      <c r="N350" s="193"/>
      <c r="O350" s="67"/>
      <c r="P350" s="67"/>
      <c r="Q350" s="67"/>
      <c r="R350" s="67"/>
      <c r="S350" s="67"/>
      <c r="T350" s="68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T350" s="20" t="s">
        <v>149</v>
      </c>
      <c r="AU350" s="20" t="s">
        <v>82</v>
      </c>
    </row>
    <row r="351" spans="1:65" s="2" customFormat="1" ht="24.2" customHeight="1">
      <c r="A351" s="37"/>
      <c r="B351" s="38"/>
      <c r="C351" s="176" t="s">
        <v>1316</v>
      </c>
      <c r="D351" s="176" t="s">
        <v>142</v>
      </c>
      <c r="E351" s="177" t="s">
        <v>1317</v>
      </c>
      <c r="F351" s="178" t="s">
        <v>1318</v>
      </c>
      <c r="G351" s="179" t="s">
        <v>296</v>
      </c>
      <c r="H351" s="180">
        <v>4</v>
      </c>
      <c r="I351" s="181"/>
      <c r="J351" s="182">
        <f>ROUND(I351*H351,2)</f>
        <v>0</v>
      </c>
      <c r="K351" s="178" t="s">
        <v>146</v>
      </c>
      <c r="L351" s="42"/>
      <c r="M351" s="183" t="s">
        <v>19</v>
      </c>
      <c r="N351" s="184" t="s">
        <v>43</v>
      </c>
      <c r="O351" s="67"/>
      <c r="P351" s="185">
        <f>O351*H351</f>
        <v>0</v>
      </c>
      <c r="Q351" s="185">
        <v>0</v>
      </c>
      <c r="R351" s="185">
        <f>Q351*H351</f>
        <v>0</v>
      </c>
      <c r="S351" s="185">
        <v>0</v>
      </c>
      <c r="T351" s="186">
        <f>S351*H351</f>
        <v>0</v>
      </c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R351" s="187" t="s">
        <v>236</v>
      </c>
      <c r="AT351" s="187" t="s">
        <v>142</v>
      </c>
      <c r="AU351" s="187" t="s">
        <v>82</v>
      </c>
      <c r="AY351" s="20" t="s">
        <v>140</v>
      </c>
      <c r="BE351" s="188">
        <f>IF(N351="základní",J351,0)</f>
        <v>0</v>
      </c>
      <c r="BF351" s="188">
        <f>IF(N351="snížená",J351,0)</f>
        <v>0</v>
      </c>
      <c r="BG351" s="188">
        <f>IF(N351="zákl. přenesená",J351,0)</f>
        <v>0</v>
      </c>
      <c r="BH351" s="188">
        <f>IF(N351="sníž. přenesená",J351,0)</f>
        <v>0</v>
      </c>
      <c r="BI351" s="188">
        <f>IF(N351="nulová",J351,0)</f>
        <v>0</v>
      </c>
      <c r="BJ351" s="20" t="s">
        <v>80</v>
      </c>
      <c r="BK351" s="188">
        <f>ROUND(I351*H351,2)</f>
        <v>0</v>
      </c>
      <c r="BL351" s="20" t="s">
        <v>236</v>
      </c>
      <c r="BM351" s="187" t="s">
        <v>1319</v>
      </c>
    </row>
    <row r="352" spans="1:65" s="2" customFormat="1" ht="11.25">
      <c r="A352" s="37"/>
      <c r="B352" s="38"/>
      <c r="C352" s="39"/>
      <c r="D352" s="189" t="s">
        <v>149</v>
      </c>
      <c r="E352" s="39"/>
      <c r="F352" s="190" t="s">
        <v>1320</v>
      </c>
      <c r="G352" s="39"/>
      <c r="H352" s="39"/>
      <c r="I352" s="191"/>
      <c r="J352" s="39"/>
      <c r="K352" s="39"/>
      <c r="L352" s="42"/>
      <c r="M352" s="192"/>
      <c r="N352" s="193"/>
      <c r="O352" s="67"/>
      <c r="P352" s="67"/>
      <c r="Q352" s="67"/>
      <c r="R352" s="67"/>
      <c r="S352" s="67"/>
      <c r="T352" s="68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T352" s="20" t="s">
        <v>149</v>
      </c>
      <c r="AU352" s="20" t="s">
        <v>82</v>
      </c>
    </row>
    <row r="353" spans="1:65" s="2" customFormat="1" ht="24.2" customHeight="1">
      <c r="A353" s="37"/>
      <c r="B353" s="38"/>
      <c r="C353" s="176" t="s">
        <v>1321</v>
      </c>
      <c r="D353" s="176" t="s">
        <v>142</v>
      </c>
      <c r="E353" s="177" t="s">
        <v>1322</v>
      </c>
      <c r="F353" s="178" t="s">
        <v>1323</v>
      </c>
      <c r="G353" s="179" t="s">
        <v>296</v>
      </c>
      <c r="H353" s="180">
        <v>4</v>
      </c>
      <c r="I353" s="181"/>
      <c r="J353" s="182">
        <f>ROUND(I353*H353,2)</f>
        <v>0</v>
      </c>
      <c r="K353" s="178" t="s">
        <v>146</v>
      </c>
      <c r="L353" s="42"/>
      <c r="M353" s="183" t="s">
        <v>19</v>
      </c>
      <c r="N353" s="184" t="s">
        <v>43</v>
      </c>
      <c r="O353" s="67"/>
      <c r="P353" s="185">
        <f>O353*H353</f>
        <v>0</v>
      </c>
      <c r="Q353" s="185">
        <v>0</v>
      </c>
      <c r="R353" s="185">
        <f>Q353*H353</f>
        <v>0</v>
      </c>
      <c r="S353" s="185">
        <v>0</v>
      </c>
      <c r="T353" s="186">
        <f>S353*H353</f>
        <v>0</v>
      </c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R353" s="187" t="s">
        <v>236</v>
      </c>
      <c r="AT353" s="187" t="s">
        <v>142</v>
      </c>
      <c r="AU353" s="187" t="s">
        <v>82</v>
      </c>
      <c r="AY353" s="20" t="s">
        <v>140</v>
      </c>
      <c r="BE353" s="188">
        <f>IF(N353="základní",J353,0)</f>
        <v>0</v>
      </c>
      <c r="BF353" s="188">
        <f>IF(N353="snížená",J353,0)</f>
        <v>0</v>
      </c>
      <c r="BG353" s="188">
        <f>IF(N353="zákl. přenesená",J353,0)</f>
        <v>0</v>
      </c>
      <c r="BH353" s="188">
        <f>IF(N353="sníž. přenesená",J353,0)</f>
        <v>0</v>
      </c>
      <c r="BI353" s="188">
        <f>IF(N353="nulová",J353,0)</f>
        <v>0</v>
      </c>
      <c r="BJ353" s="20" t="s">
        <v>80</v>
      </c>
      <c r="BK353" s="188">
        <f>ROUND(I353*H353,2)</f>
        <v>0</v>
      </c>
      <c r="BL353" s="20" t="s">
        <v>236</v>
      </c>
      <c r="BM353" s="187" t="s">
        <v>1324</v>
      </c>
    </row>
    <row r="354" spans="1:65" s="2" customFormat="1" ht="11.25">
      <c r="A354" s="37"/>
      <c r="B354" s="38"/>
      <c r="C354" s="39"/>
      <c r="D354" s="189" t="s">
        <v>149</v>
      </c>
      <c r="E354" s="39"/>
      <c r="F354" s="190" t="s">
        <v>1325</v>
      </c>
      <c r="G354" s="39"/>
      <c r="H354" s="39"/>
      <c r="I354" s="191"/>
      <c r="J354" s="39"/>
      <c r="K354" s="39"/>
      <c r="L354" s="42"/>
      <c r="M354" s="192"/>
      <c r="N354" s="193"/>
      <c r="O354" s="67"/>
      <c r="P354" s="67"/>
      <c r="Q354" s="67"/>
      <c r="R354" s="67"/>
      <c r="S354" s="67"/>
      <c r="T354" s="68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T354" s="20" t="s">
        <v>149</v>
      </c>
      <c r="AU354" s="20" t="s">
        <v>82</v>
      </c>
    </row>
    <row r="355" spans="1:65" s="2" customFormat="1" ht="24.2" customHeight="1">
      <c r="A355" s="37"/>
      <c r="B355" s="38"/>
      <c r="C355" s="176" t="s">
        <v>1326</v>
      </c>
      <c r="D355" s="176" t="s">
        <v>142</v>
      </c>
      <c r="E355" s="177" t="s">
        <v>1327</v>
      </c>
      <c r="F355" s="178" t="s">
        <v>1328</v>
      </c>
      <c r="G355" s="179" t="s">
        <v>296</v>
      </c>
      <c r="H355" s="180">
        <v>2</v>
      </c>
      <c r="I355" s="181"/>
      <c r="J355" s="182">
        <f>ROUND(I355*H355,2)</f>
        <v>0</v>
      </c>
      <c r="K355" s="178" t="s">
        <v>146</v>
      </c>
      <c r="L355" s="42"/>
      <c r="M355" s="183" t="s">
        <v>19</v>
      </c>
      <c r="N355" s="184" t="s">
        <v>43</v>
      </c>
      <c r="O355" s="67"/>
      <c r="P355" s="185">
        <f>O355*H355</f>
        <v>0</v>
      </c>
      <c r="Q355" s="185">
        <v>0</v>
      </c>
      <c r="R355" s="185">
        <f>Q355*H355</f>
        <v>0</v>
      </c>
      <c r="S355" s="185">
        <v>0</v>
      </c>
      <c r="T355" s="186">
        <f>S355*H355</f>
        <v>0</v>
      </c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R355" s="187" t="s">
        <v>236</v>
      </c>
      <c r="AT355" s="187" t="s">
        <v>142</v>
      </c>
      <c r="AU355" s="187" t="s">
        <v>82</v>
      </c>
      <c r="AY355" s="20" t="s">
        <v>140</v>
      </c>
      <c r="BE355" s="188">
        <f>IF(N355="základní",J355,0)</f>
        <v>0</v>
      </c>
      <c r="BF355" s="188">
        <f>IF(N355="snížená",J355,0)</f>
        <v>0</v>
      </c>
      <c r="BG355" s="188">
        <f>IF(N355="zákl. přenesená",J355,0)</f>
        <v>0</v>
      </c>
      <c r="BH355" s="188">
        <f>IF(N355="sníž. přenesená",J355,0)</f>
        <v>0</v>
      </c>
      <c r="BI355" s="188">
        <f>IF(N355="nulová",J355,0)</f>
        <v>0</v>
      </c>
      <c r="BJ355" s="20" t="s">
        <v>80</v>
      </c>
      <c r="BK355" s="188">
        <f>ROUND(I355*H355,2)</f>
        <v>0</v>
      </c>
      <c r="BL355" s="20" t="s">
        <v>236</v>
      </c>
      <c r="BM355" s="187" t="s">
        <v>1329</v>
      </c>
    </row>
    <row r="356" spans="1:65" s="2" customFormat="1" ht="11.25">
      <c r="A356" s="37"/>
      <c r="B356" s="38"/>
      <c r="C356" s="39"/>
      <c r="D356" s="189" t="s">
        <v>149</v>
      </c>
      <c r="E356" s="39"/>
      <c r="F356" s="190" t="s">
        <v>1330</v>
      </c>
      <c r="G356" s="39"/>
      <c r="H356" s="39"/>
      <c r="I356" s="191"/>
      <c r="J356" s="39"/>
      <c r="K356" s="39"/>
      <c r="L356" s="42"/>
      <c r="M356" s="192"/>
      <c r="N356" s="193"/>
      <c r="O356" s="67"/>
      <c r="P356" s="67"/>
      <c r="Q356" s="67"/>
      <c r="R356" s="67"/>
      <c r="S356" s="67"/>
      <c r="T356" s="68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T356" s="20" t="s">
        <v>149</v>
      </c>
      <c r="AU356" s="20" t="s">
        <v>82</v>
      </c>
    </row>
    <row r="357" spans="1:65" s="2" customFormat="1" ht="24.2" customHeight="1">
      <c r="A357" s="37"/>
      <c r="B357" s="38"/>
      <c r="C357" s="176" t="s">
        <v>1331</v>
      </c>
      <c r="D357" s="176" t="s">
        <v>142</v>
      </c>
      <c r="E357" s="177" t="s">
        <v>1332</v>
      </c>
      <c r="F357" s="178" t="s">
        <v>1333</v>
      </c>
      <c r="G357" s="179" t="s">
        <v>179</v>
      </c>
      <c r="H357" s="180">
        <v>6</v>
      </c>
      <c r="I357" s="181"/>
      <c r="J357" s="182">
        <f>ROUND(I357*H357,2)</f>
        <v>0</v>
      </c>
      <c r="K357" s="178" t="s">
        <v>146</v>
      </c>
      <c r="L357" s="42"/>
      <c r="M357" s="183" t="s">
        <v>19</v>
      </c>
      <c r="N357" s="184" t="s">
        <v>43</v>
      </c>
      <c r="O357" s="67"/>
      <c r="P357" s="185">
        <f>O357*H357</f>
        <v>0</v>
      </c>
      <c r="Q357" s="185">
        <v>7.92E-3</v>
      </c>
      <c r="R357" s="185">
        <f>Q357*H357</f>
        <v>4.752E-2</v>
      </c>
      <c r="S357" s="185">
        <v>0</v>
      </c>
      <c r="T357" s="186">
        <f>S357*H357</f>
        <v>0</v>
      </c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R357" s="187" t="s">
        <v>236</v>
      </c>
      <c r="AT357" s="187" t="s">
        <v>142</v>
      </c>
      <c r="AU357" s="187" t="s">
        <v>82</v>
      </c>
      <c r="AY357" s="20" t="s">
        <v>140</v>
      </c>
      <c r="BE357" s="188">
        <f>IF(N357="základní",J357,0)</f>
        <v>0</v>
      </c>
      <c r="BF357" s="188">
        <f>IF(N357="snížená",J357,0)</f>
        <v>0</v>
      </c>
      <c r="BG357" s="188">
        <f>IF(N357="zákl. přenesená",J357,0)</f>
        <v>0</v>
      </c>
      <c r="BH357" s="188">
        <f>IF(N357="sníž. přenesená",J357,0)</f>
        <v>0</v>
      </c>
      <c r="BI357" s="188">
        <f>IF(N357="nulová",J357,0)</f>
        <v>0</v>
      </c>
      <c r="BJ357" s="20" t="s">
        <v>80</v>
      </c>
      <c r="BK357" s="188">
        <f>ROUND(I357*H357,2)</f>
        <v>0</v>
      </c>
      <c r="BL357" s="20" t="s">
        <v>236</v>
      </c>
      <c r="BM357" s="187" t="s">
        <v>1334</v>
      </c>
    </row>
    <row r="358" spans="1:65" s="2" customFormat="1" ht="11.25">
      <c r="A358" s="37"/>
      <c r="B358" s="38"/>
      <c r="C358" s="39"/>
      <c r="D358" s="189" t="s">
        <v>149</v>
      </c>
      <c r="E358" s="39"/>
      <c r="F358" s="190" t="s">
        <v>1335</v>
      </c>
      <c r="G358" s="39"/>
      <c r="H358" s="39"/>
      <c r="I358" s="191"/>
      <c r="J358" s="39"/>
      <c r="K358" s="39"/>
      <c r="L358" s="42"/>
      <c r="M358" s="192"/>
      <c r="N358" s="193"/>
      <c r="O358" s="67"/>
      <c r="P358" s="67"/>
      <c r="Q358" s="67"/>
      <c r="R358" s="67"/>
      <c r="S358" s="67"/>
      <c r="T358" s="68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T358" s="20" t="s">
        <v>149</v>
      </c>
      <c r="AU358" s="20" t="s">
        <v>82</v>
      </c>
    </row>
    <row r="359" spans="1:65" s="2" customFormat="1" ht="24.2" customHeight="1">
      <c r="A359" s="37"/>
      <c r="B359" s="38"/>
      <c r="C359" s="176" t="s">
        <v>1336</v>
      </c>
      <c r="D359" s="176" t="s">
        <v>142</v>
      </c>
      <c r="E359" s="177" t="s">
        <v>1337</v>
      </c>
      <c r="F359" s="178" t="s">
        <v>1338</v>
      </c>
      <c r="G359" s="179" t="s">
        <v>179</v>
      </c>
      <c r="H359" s="180">
        <v>20</v>
      </c>
      <c r="I359" s="181"/>
      <c r="J359" s="182">
        <f>ROUND(I359*H359,2)</f>
        <v>0</v>
      </c>
      <c r="K359" s="178" t="s">
        <v>146</v>
      </c>
      <c r="L359" s="42"/>
      <c r="M359" s="183" t="s">
        <v>19</v>
      </c>
      <c r="N359" s="184" t="s">
        <v>43</v>
      </c>
      <c r="O359" s="67"/>
      <c r="P359" s="185">
        <f>O359*H359</f>
        <v>0</v>
      </c>
      <c r="Q359" s="185">
        <v>9.5499999999999995E-3</v>
      </c>
      <c r="R359" s="185">
        <f>Q359*H359</f>
        <v>0.191</v>
      </c>
      <c r="S359" s="185">
        <v>0</v>
      </c>
      <c r="T359" s="186">
        <f>S359*H359</f>
        <v>0</v>
      </c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R359" s="187" t="s">
        <v>236</v>
      </c>
      <c r="AT359" s="187" t="s">
        <v>142</v>
      </c>
      <c r="AU359" s="187" t="s">
        <v>82</v>
      </c>
      <c r="AY359" s="20" t="s">
        <v>140</v>
      </c>
      <c r="BE359" s="188">
        <f>IF(N359="základní",J359,0)</f>
        <v>0</v>
      </c>
      <c r="BF359" s="188">
        <f>IF(N359="snížená",J359,0)</f>
        <v>0</v>
      </c>
      <c r="BG359" s="188">
        <f>IF(N359="zákl. přenesená",J359,0)</f>
        <v>0</v>
      </c>
      <c r="BH359" s="188">
        <f>IF(N359="sníž. přenesená",J359,0)</f>
        <v>0</v>
      </c>
      <c r="BI359" s="188">
        <f>IF(N359="nulová",J359,0)</f>
        <v>0</v>
      </c>
      <c r="BJ359" s="20" t="s">
        <v>80</v>
      </c>
      <c r="BK359" s="188">
        <f>ROUND(I359*H359,2)</f>
        <v>0</v>
      </c>
      <c r="BL359" s="20" t="s">
        <v>236</v>
      </c>
      <c r="BM359" s="187" t="s">
        <v>1339</v>
      </c>
    </row>
    <row r="360" spans="1:65" s="2" customFormat="1" ht="11.25">
      <c r="A360" s="37"/>
      <c r="B360" s="38"/>
      <c r="C360" s="39"/>
      <c r="D360" s="189" t="s">
        <v>149</v>
      </c>
      <c r="E360" s="39"/>
      <c r="F360" s="190" t="s">
        <v>1340</v>
      </c>
      <c r="G360" s="39"/>
      <c r="H360" s="39"/>
      <c r="I360" s="191"/>
      <c r="J360" s="39"/>
      <c r="K360" s="39"/>
      <c r="L360" s="42"/>
      <c r="M360" s="192"/>
      <c r="N360" s="193"/>
      <c r="O360" s="67"/>
      <c r="P360" s="67"/>
      <c r="Q360" s="67"/>
      <c r="R360" s="67"/>
      <c r="S360" s="67"/>
      <c r="T360" s="68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T360" s="20" t="s">
        <v>149</v>
      </c>
      <c r="AU360" s="20" t="s">
        <v>82</v>
      </c>
    </row>
    <row r="361" spans="1:65" s="2" customFormat="1" ht="24.2" customHeight="1">
      <c r="A361" s="37"/>
      <c r="B361" s="38"/>
      <c r="C361" s="176" t="s">
        <v>1341</v>
      </c>
      <c r="D361" s="176" t="s">
        <v>142</v>
      </c>
      <c r="E361" s="177" t="s">
        <v>1342</v>
      </c>
      <c r="F361" s="178" t="s">
        <v>1343</v>
      </c>
      <c r="G361" s="179" t="s">
        <v>296</v>
      </c>
      <c r="H361" s="180">
        <v>4</v>
      </c>
      <c r="I361" s="181"/>
      <c r="J361" s="182">
        <f>ROUND(I361*H361,2)</f>
        <v>0</v>
      </c>
      <c r="K361" s="178" t="s">
        <v>146</v>
      </c>
      <c r="L361" s="42"/>
      <c r="M361" s="183" t="s">
        <v>19</v>
      </c>
      <c r="N361" s="184" t="s">
        <v>43</v>
      </c>
      <c r="O361" s="67"/>
      <c r="P361" s="185">
        <f>O361*H361</f>
        <v>0</v>
      </c>
      <c r="Q361" s="185">
        <v>0</v>
      </c>
      <c r="R361" s="185">
        <f>Q361*H361</f>
        <v>0</v>
      </c>
      <c r="S361" s="185">
        <v>0</v>
      </c>
      <c r="T361" s="186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187" t="s">
        <v>236</v>
      </c>
      <c r="AT361" s="187" t="s">
        <v>142</v>
      </c>
      <c r="AU361" s="187" t="s">
        <v>82</v>
      </c>
      <c r="AY361" s="20" t="s">
        <v>140</v>
      </c>
      <c r="BE361" s="188">
        <f>IF(N361="základní",J361,0)</f>
        <v>0</v>
      </c>
      <c r="BF361" s="188">
        <f>IF(N361="snížená",J361,0)</f>
        <v>0</v>
      </c>
      <c r="BG361" s="188">
        <f>IF(N361="zákl. přenesená",J361,0)</f>
        <v>0</v>
      </c>
      <c r="BH361" s="188">
        <f>IF(N361="sníž. přenesená",J361,0)</f>
        <v>0</v>
      </c>
      <c r="BI361" s="188">
        <f>IF(N361="nulová",J361,0)</f>
        <v>0</v>
      </c>
      <c r="BJ361" s="20" t="s">
        <v>80</v>
      </c>
      <c r="BK361" s="188">
        <f>ROUND(I361*H361,2)</f>
        <v>0</v>
      </c>
      <c r="BL361" s="20" t="s">
        <v>236</v>
      </c>
      <c r="BM361" s="187" t="s">
        <v>1344</v>
      </c>
    </row>
    <row r="362" spans="1:65" s="2" customFormat="1" ht="11.25">
      <c r="A362" s="37"/>
      <c r="B362" s="38"/>
      <c r="C362" s="39"/>
      <c r="D362" s="189" t="s">
        <v>149</v>
      </c>
      <c r="E362" s="39"/>
      <c r="F362" s="190" t="s">
        <v>1345</v>
      </c>
      <c r="G362" s="39"/>
      <c r="H362" s="39"/>
      <c r="I362" s="191"/>
      <c r="J362" s="39"/>
      <c r="K362" s="39"/>
      <c r="L362" s="42"/>
      <c r="M362" s="192"/>
      <c r="N362" s="193"/>
      <c r="O362" s="67"/>
      <c r="P362" s="67"/>
      <c r="Q362" s="67"/>
      <c r="R362" s="67"/>
      <c r="S362" s="67"/>
      <c r="T362" s="68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T362" s="20" t="s">
        <v>149</v>
      </c>
      <c r="AU362" s="20" t="s">
        <v>82</v>
      </c>
    </row>
    <row r="363" spans="1:65" s="2" customFormat="1" ht="24.2" customHeight="1">
      <c r="A363" s="37"/>
      <c r="B363" s="38"/>
      <c r="C363" s="176" t="s">
        <v>1346</v>
      </c>
      <c r="D363" s="176" t="s">
        <v>142</v>
      </c>
      <c r="E363" s="177" t="s">
        <v>1347</v>
      </c>
      <c r="F363" s="178" t="s">
        <v>1348</v>
      </c>
      <c r="G363" s="179" t="s">
        <v>296</v>
      </c>
      <c r="H363" s="180">
        <v>2</v>
      </c>
      <c r="I363" s="181"/>
      <c r="J363" s="182">
        <f>ROUND(I363*H363,2)</f>
        <v>0</v>
      </c>
      <c r="K363" s="178" t="s">
        <v>146</v>
      </c>
      <c r="L363" s="42"/>
      <c r="M363" s="183" t="s">
        <v>19</v>
      </c>
      <c r="N363" s="184" t="s">
        <v>43</v>
      </c>
      <c r="O363" s="67"/>
      <c r="P363" s="185">
        <f>O363*H363</f>
        <v>0</v>
      </c>
      <c r="Q363" s="185">
        <v>0</v>
      </c>
      <c r="R363" s="185">
        <f>Q363*H363</f>
        <v>0</v>
      </c>
      <c r="S363" s="185">
        <v>0</v>
      </c>
      <c r="T363" s="186">
        <f>S363*H363</f>
        <v>0</v>
      </c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R363" s="187" t="s">
        <v>236</v>
      </c>
      <c r="AT363" s="187" t="s">
        <v>142</v>
      </c>
      <c r="AU363" s="187" t="s">
        <v>82</v>
      </c>
      <c r="AY363" s="20" t="s">
        <v>140</v>
      </c>
      <c r="BE363" s="188">
        <f>IF(N363="základní",J363,0)</f>
        <v>0</v>
      </c>
      <c r="BF363" s="188">
        <f>IF(N363="snížená",J363,0)</f>
        <v>0</v>
      </c>
      <c r="BG363" s="188">
        <f>IF(N363="zákl. přenesená",J363,0)</f>
        <v>0</v>
      </c>
      <c r="BH363" s="188">
        <f>IF(N363="sníž. přenesená",J363,0)</f>
        <v>0</v>
      </c>
      <c r="BI363" s="188">
        <f>IF(N363="nulová",J363,0)</f>
        <v>0</v>
      </c>
      <c r="BJ363" s="20" t="s">
        <v>80</v>
      </c>
      <c r="BK363" s="188">
        <f>ROUND(I363*H363,2)</f>
        <v>0</v>
      </c>
      <c r="BL363" s="20" t="s">
        <v>236</v>
      </c>
      <c r="BM363" s="187" t="s">
        <v>1349</v>
      </c>
    </row>
    <row r="364" spans="1:65" s="2" customFormat="1" ht="11.25">
      <c r="A364" s="37"/>
      <c r="B364" s="38"/>
      <c r="C364" s="39"/>
      <c r="D364" s="189" t="s">
        <v>149</v>
      </c>
      <c r="E364" s="39"/>
      <c r="F364" s="190" t="s">
        <v>1350</v>
      </c>
      <c r="G364" s="39"/>
      <c r="H364" s="39"/>
      <c r="I364" s="191"/>
      <c r="J364" s="39"/>
      <c r="K364" s="39"/>
      <c r="L364" s="42"/>
      <c r="M364" s="192"/>
      <c r="N364" s="193"/>
      <c r="O364" s="67"/>
      <c r="P364" s="67"/>
      <c r="Q364" s="67"/>
      <c r="R364" s="67"/>
      <c r="S364" s="67"/>
      <c r="T364" s="68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T364" s="20" t="s">
        <v>149</v>
      </c>
      <c r="AU364" s="20" t="s">
        <v>82</v>
      </c>
    </row>
    <row r="365" spans="1:65" s="2" customFormat="1" ht="16.5" customHeight="1">
      <c r="A365" s="37"/>
      <c r="B365" s="38"/>
      <c r="C365" s="176" t="s">
        <v>1351</v>
      </c>
      <c r="D365" s="176" t="s">
        <v>142</v>
      </c>
      <c r="E365" s="177" t="s">
        <v>1352</v>
      </c>
      <c r="F365" s="178" t="s">
        <v>1353</v>
      </c>
      <c r="G365" s="179" t="s">
        <v>296</v>
      </c>
      <c r="H365" s="180">
        <v>2</v>
      </c>
      <c r="I365" s="181"/>
      <c r="J365" s="182">
        <f>ROUND(I365*H365,2)</f>
        <v>0</v>
      </c>
      <c r="K365" s="178" t="s">
        <v>146</v>
      </c>
      <c r="L365" s="42"/>
      <c r="M365" s="183" t="s">
        <v>19</v>
      </c>
      <c r="N365" s="184" t="s">
        <v>43</v>
      </c>
      <c r="O365" s="67"/>
      <c r="P365" s="185">
        <f>O365*H365</f>
        <v>0</v>
      </c>
      <c r="Q365" s="185">
        <v>1.6299999999999999E-3</v>
      </c>
      <c r="R365" s="185">
        <f>Q365*H365</f>
        <v>3.2599999999999999E-3</v>
      </c>
      <c r="S365" s="185">
        <v>0</v>
      </c>
      <c r="T365" s="186">
        <f>S365*H365</f>
        <v>0</v>
      </c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R365" s="187" t="s">
        <v>236</v>
      </c>
      <c r="AT365" s="187" t="s">
        <v>142</v>
      </c>
      <c r="AU365" s="187" t="s">
        <v>82</v>
      </c>
      <c r="AY365" s="20" t="s">
        <v>140</v>
      </c>
      <c r="BE365" s="188">
        <f>IF(N365="základní",J365,0)</f>
        <v>0</v>
      </c>
      <c r="BF365" s="188">
        <f>IF(N365="snížená",J365,0)</f>
        <v>0</v>
      </c>
      <c r="BG365" s="188">
        <f>IF(N365="zákl. přenesená",J365,0)</f>
        <v>0</v>
      </c>
      <c r="BH365" s="188">
        <f>IF(N365="sníž. přenesená",J365,0)</f>
        <v>0</v>
      </c>
      <c r="BI365" s="188">
        <f>IF(N365="nulová",J365,0)</f>
        <v>0</v>
      </c>
      <c r="BJ365" s="20" t="s">
        <v>80</v>
      </c>
      <c r="BK365" s="188">
        <f>ROUND(I365*H365,2)</f>
        <v>0</v>
      </c>
      <c r="BL365" s="20" t="s">
        <v>236</v>
      </c>
      <c r="BM365" s="187" t="s">
        <v>1354</v>
      </c>
    </row>
    <row r="366" spans="1:65" s="2" customFormat="1" ht="11.25">
      <c r="A366" s="37"/>
      <c r="B366" s="38"/>
      <c r="C366" s="39"/>
      <c r="D366" s="189" t="s">
        <v>149</v>
      </c>
      <c r="E366" s="39"/>
      <c r="F366" s="190" t="s">
        <v>1355</v>
      </c>
      <c r="G366" s="39"/>
      <c r="H366" s="39"/>
      <c r="I366" s="191"/>
      <c r="J366" s="39"/>
      <c r="K366" s="39"/>
      <c r="L366" s="42"/>
      <c r="M366" s="192"/>
      <c r="N366" s="193"/>
      <c r="O366" s="67"/>
      <c r="P366" s="67"/>
      <c r="Q366" s="67"/>
      <c r="R366" s="67"/>
      <c r="S366" s="67"/>
      <c r="T366" s="68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T366" s="20" t="s">
        <v>149</v>
      </c>
      <c r="AU366" s="20" t="s">
        <v>82</v>
      </c>
    </row>
    <row r="367" spans="1:65" s="2" customFormat="1" ht="24.2" customHeight="1">
      <c r="A367" s="37"/>
      <c r="B367" s="38"/>
      <c r="C367" s="176" t="s">
        <v>1356</v>
      </c>
      <c r="D367" s="176" t="s">
        <v>142</v>
      </c>
      <c r="E367" s="177" t="s">
        <v>1357</v>
      </c>
      <c r="F367" s="178" t="s">
        <v>1358</v>
      </c>
      <c r="G367" s="179" t="s">
        <v>179</v>
      </c>
      <c r="H367" s="180">
        <v>46</v>
      </c>
      <c r="I367" s="181"/>
      <c r="J367" s="182">
        <f>ROUND(I367*H367,2)</f>
        <v>0</v>
      </c>
      <c r="K367" s="178" t="s">
        <v>146</v>
      </c>
      <c r="L367" s="42"/>
      <c r="M367" s="183" t="s">
        <v>19</v>
      </c>
      <c r="N367" s="184" t="s">
        <v>43</v>
      </c>
      <c r="O367" s="67"/>
      <c r="P367" s="185">
        <f>O367*H367</f>
        <v>0</v>
      </c>
      <c r="Q367" s="185">
        <v>0</v>
      </c>
      <c r="R367" s="185">
        <f>Q367*H367</f>
        <v>0</v>
      </c>
      <c r="S367" s="185">
        <v>0</v>
      </c>
      <c r="T367" s="186">
        <f>S367*H367</f>
        <v>0</v>
      </c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R367" s="187" t="s">
        <v>236</v>
      </c>
      <c r="AT367" s="187" t="s">
        <v>142</v>
      </c>
      <c r="AU367" s="187" t="s">
        <v>82</v>
      </c>
      <c r="AY367" s="20" t="s">
        <v>140</v>
      </c>
      <c r="BE367" s="188">
        <f>IF(N367="základní",J367,0)</f>
        <v>0</v>
      </c>
      <c r="BF367" s="188">
        <f>IF(N367="snížená",J367,0)</f>
        <v>0</v>
      </c>
      <c r="BG367" s="188">
        <f>IF(N367="zákl. přenesená",J367,0)</f>
        <v>0</v>
      </c>
      <c r="BH367" s="188">
        <f>IF(N367="sníž. přenesená",J367,0)</f>
        <v>0</v>
      </c>
      <c r="BI367" s="188">
        <f>IF(N367="nulová",J367,0)</f>
        <v>0</v>
      </c>
      <c r="BJ367" s="20" t="s">
        <v>80</v>
      </c>
      <c r="BK367" s="188">
        <f>ROUND(I367*H367,2)</f>
        <v>0</v>
      </c>
      <c r="BL367" s="20" t="s">
        <v>236</v>
      </c>
      <c r="BM367" s="187" t="s">
        <v>1359</v>
      </c>
    </row>
    <row r="368" spans="1:65" s="2" customFormat="1" ht="11.25">
      <c r="A368" s="37"/>
      <c r="B368" s="38"/>
      <c r="C368" s="39"/>
      <c r="D368" s="189" t="s">
        <v>149</v>
      </c>
      <c r="E368" s="39"/>
      <c r="F368" s="190" t="s">
        <v>1360</v>
      </c>
      <c r="G368" s="39"/>
      <c r="H368" s="39"/>
      <c r="I368" s="191"/>
      <c r="J368" s="39"/>
      <c r="K368" s="39"/>
      <c r="L368" s="42"/>
      <c r="M368" s="192"/>
      <c r="N368" s="193"/>
      <c r="O368" s="67"/>
      <c r="P368" s="67"/>
      <c r="Q368" s="67"/>
      <c r="R368" s="67"/>
      <c r="S368" s="67"/>
      <c r="T368" s="68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T368" s="20" t="s">
        <v>149</v>
      </c>
      <c r="AU368" s="20" t="s">
        <v>82</v>
      </c>
    </row>
    <row r="369" spans="1:65" s="2" customFormat="1" ht="24.2" customHeight="1">
      <c r="A369" s="37"/>
      <c r="B369" s="38"/>
      <c r="C369" s="176" t="s">
        <v>1361</v>
      </c>
      <c r="D369" s="176" t="s">
        <v>142</v>
      </c>
      <c r="E369" s="177" t="s">
        <v>1362</v>
      </c>
      <c r="F369" s="178" t="s">
        <v>1363</v>
      </c>
      <c r="G369" s="179" t="s">
        <v>179</v>
      </c>
      <c r="H369" s="180">
        <v>6</v>
      </c>
      <c r="I369" s="181"/>
      <c r="J369" s="182">
        <f>ROUND(I369*H369,2)</f>
        <v>0</v>
      </c>
      <c r="K369" s="178" t="s">
        <v>146</v>
      </c>
      <c r="L369" s="42"/>
      <c r="M369" s="183" t="s">
        <v>19</v>
      </c>
      <c r="N369" s="184" t="s">
        <v>43</v>
      </c>
      <c r="O369" s="67"/>
      <c r="P369" s="185">
        <f>O369*H369</f>
        <v>0</v>
      </c>
      <c r="Q369" s="185">
        <v>0</v>
      </c>
      <c r="R369" s="185">
        <f>Q369*H369</f>
        <v>0</v>
      </c>
      <c r="S369" s="185">
        <v>0</v>
      </c>
      <c r="T369" s="186">
        <f>S369*H369</f>
        <v>0</v>
      </c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R369" s="187" t="s">
        <v>236</v>
      </c>
      <c r="AT369" s="187" t="s">
        <v>142</v>
      </c>
      <c r="AU369" s="187" t="s">
        <v>82</v>
      </c>
      <c r="AY369" s="20" t="s">
        <v>140</v>
      </c>
      <c r="BE369" s="188">
        <f>IF(N369="základní",J369,0)</f>
        <v>0</v>
      </c>
      <c r="BF369" s="188">
        <f>IF(N369="snížená",J369,0)</f>
        <v>0</v>
      </c>
      <c r="BG369" s="188">
        <f>IF(N369="zákl. přenesená",J369,0)</f>
        <v>0</v>
      </c>
      <c r="BH369" s="188">
        <f>IF(N369="sníž. přenesená",J369,0)</f>
        <v>0</v>
      </c>
      <c r="BI369" s="188">
        <f>IF(N369="nulová",J369,0)</f>
        <v>0</v>
      </c>
      <c r="BJ369" s="20" t="s">
        <v>80</v>
      </c>
      <c r="BK369" s="188">
        <f>ROUND(I369*H369,2)</f>
        <v>0</v>
      </c>
      <c r="BL369" s="20" t="s">
        <v>236</v>
      </c>
      <c r="BM369" s="187" t="s">
        <v>1364</v>
      </c>
    </row>
    <row r="370" spans="1:65" s="2" customFormat="1" ht="11.25">
      <c r="A370" s="37"/>
      <c r="B370" s="38"/>
      <c r="C370" s="39"/>
      <c r="D370" s="189" t="s">
        <v>149</v>
      </c>
      <c r="E370" s="39"/>
      <c r="F370" s="190" t="s">
        <v>1365</v>
      </c>
      <c r="G370" s="39"/>
      <c r="H370" s="39"/>
      <c r="I370" s="191"/>
      <c r="J370" s="39"/>
      <c r="K370" s="39"/>
      <c r="L370" s="42"/>
      <c r="M370" s="192"/>
      <c r="N370" s="193"/>
      <c r="O370" s="67"/>
      <c r="P370" s="67"/>
      <c r="Q370" s="67"/>
      <c r="R370" s="67"/>
      <c r="S370" s="67"/>
      <c r="T370" s="68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T370" s="20" t="s">
        <v>149</v>
      </c>
      <c r="AU370" s="20" t="s">
        <v>82</v>
      </c>
    </row>
    <row r="371" spans="1:65" s="2" customFormat="1" ht="24.2" customHeight="1">
      <c r="A371" s="37"/>
      <c r="B371" s="38"/>
      <c r="C371" s="176" t="s">
        <v>1366</v>
      </c>
      <c r="D371" s="176" t="s">
        <v>142</v>
      </c>
      <c r="E371" s="177" t="s">
        <v>1367</v>
      </c>
      <c r="F371" s="178" t="s">
        <v>1368</v>
      </c>
      <c r="G371" s="179" t="s">
        <v>179</v>
      </c>
      <c r="H371" s="180">
        <v>26</v>
      </c>
      <c r="I371" s="181"/>
      <c r="J371" s="182">
        <f>ROUND(I371*H371,2)</f>
        <v>0</v>
      </c>
      <c r="K371" s="178" t="s">
        <v>146</v>
      </c>
      <c r="L371" s="42"/>
      <c r="M371" s="183" t="s">
        <v>19</v>
      </c>
      <c r="N371" s="184" t="s">
        <v>43</v>
      </c>
      <c r="O371" s="67"/>
      <c r="P371" s="185">
        <f>O371*H371</f>
        <v>0</v>
      </c>
      <c r="Q371" s="185">
        <v>0</v>
      </c>
      <c r="R371" s="185">
        <f>Q371*H371</f>
        <v>0</v>
      </c>
      <c r="S371" s="185">
        <v>0</v>
      </c>
      <c r="T371" s="186">
        <f>S371*H371</f>
        <v>0</v>
      </c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R371" s="187" t="s">
        <v>236</v>
      </c>
      <c r="AT371" s="187" t="s">
        <v>142</v>
      </c>
      <c r="AU371" s="187" t="s">
        <v>82</v>
      </c>
      <c r="AY371" s="20" t="s">
        <v>140</v>
      </c>
      <c r="BE371" s="188">
        <f>IF(N371="základní",J371,0)</f>
        <v>0</v>
      </c>
      <c r="BF371" s="188">
        <f>IF(N371="snížená",J371,0)</f>
        <v>0</v>
      </c>
      <c r="BG371" s="188">
        <f>IF(N371="zákl. přenesená",J371,0)</f>
        <v>0</v>
      </c>
      <c r="BH371" s="188">
        <f>IF(N371="sníž. přenesená",J371,0)</f>
        <v>0</v>
      </c>
      <c r="BI371" s="188">
        <f>IF(N371="nulová",J371,0)</f>
        <v>0</v>
      </c>
      <c r="BJ371" s="20" t="s">
        <v>80</v>
      </c>
      <c r="BK371" s="188">
        <f>ROUND(I371*H371,2)</f>
        <v>0</v>
      </c>
      <c r="BL371" s="20" t="s">
        <v>236</v>
      </c>
      <c r="BM371" s="187" t="s">
        <v>1369</v>
      </c>
    </row>
    <row r="372" spans="1:65" s="2" customFormat="1" ht="11.25">
      <c r="A372" s="37"/>
      <c r="B372" s="38"/>
      <c r="C372" s="39"/>
      <c r="D372" s="189" t="s">
        <v>149</v>
      </c>
      <c r="E372" s="39"/>
      <c r="F372" s="190" t="s">
        <v>1370</v>
      </c>
      <c r="G372" s="39"/>
      <c r="H372" s="39"/>
      <c r="I372" s="191"/>
      <c r="J372" s="39"/>
      <c r="K372" s="39"/>
      <c r="L372" s="42"/>
      <c r="M372" s="192"/>
      <c r="N372" s="193"/>
      <c r="O372" s="67"/>
      <c r="P372" s="67"/>
      <c r="Q372" s="67"/>
      <c r="R372" s="67"/>
      <c r="S372" s="67"/>
      <c r="T372" s="68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T372" s="20" t="s">
        <v>149</v>
      </c>
      <c r="AU372" s="20" t="s">
        <v>82</v>
      </c>
    </row>
    <row r="373" spans="1:65" s="2" customFormat="1" ht="24.2" customHeight="1">
      <c r="A373" s="37"/>
      <c r="B373" s="38"/>
      <c r="C373" s="176" t="s">
        <v>1371</v>
      </c>
      <c r="D373" s="176" t="s">
        <v>142</v>
      </c>
      <c r="E373" s="177" t="s">
        <v>1372</v>
      </c>
      <c r="F373" s="178" t="s">
        <v>1373</v>
      </c>
      <c r="G373" s="179" t="s">
        <v>296</v>
      </c>
      <c r="H373" s="180">
        <v>2</v>
      </c>
      <c r="I373" s="181"/>
      <c r="J373" s="182">
        <f>ROUND(I373*H373,2)</f>
        <v>0</v>
      </c>
      <c r="K373" s="178" t="s">
        <v>146</v>
      </c>
      <c r="L373" s="42"/>
      <c r="M373" s="183" t="s">
        <v>19</v>
      </c>
      <c r="N373" s="184" t="s">
        <v>43</v>
      </c>
      <c r="O373" s="67"/>
      <c r="P373" s="185">
        <f>O373*H373</f>
        <v>0</v>
      </c>
      <c r="Q373" s="185">
        <v>1.8799999999999999E-3</v>
      </c>
      <c r="R373" s="185">
        <f>Q373*H373</f>
        <v>3.7599999999999999E-3</v>
      </c>
      <c r="S373" s="185">
        <v>0</v>
      </c>
      <c r="T373" s="186">
        <f>S373*H373</f>
        <v>0</v>
      </c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R373" s="187" t="s">
        <v>236</v>
      </c>
      <c r="AT373" s="187" t="s">
        <v>142</v>
      </c>
      <c r="AU373" s="187" t="s">
        <v>82</v>
      </c>
      <c r="AY373" s="20" t="s">
        <v>140</v>
      </c>
      <c r="BE373" s="188">
        <f>IF(N373="základní",J373,0)</f>
        <v>0</v>
      </c>
      <c r="BF373" s="188">
        <f>IF(N373="snížená",J373,0)</f>
        <v>0</v>
      </c>
      <c r="BG373" s="188">
        <f>IF(N373="zákl. přenesená",J373,0)</f>
        <v>0</v>
      </c>
      <c r="BH373" s="188">
        <f>IF(N373="sníž. přenesená",J373,0)</f>
        <v>0</v>
      </c>
      <c r="BI373" s="188">
        <f>IF(N373="nulová",J373,0)</f>
        <v>0</v>
      </c>
      <c r="BJ373" s="20" t="s">
        <v>80</v>
      </c>
      <c r="BK373" s="188">
        <f>ROUND(I373*H373,2)</f>
        <v>0</v>
      </c>
      <c r="BL373" s="20" t="s">
        <v>236</v>
      </c>
      <c r="BM373" s="187" t="s">
        <v>1374</v>
      </c>
    </row>
    <row r="374" spans="1:65" s="2" customFormat="1" ht="11.25">
      <c r="A374" s="37"/>
      <c r="B374" s="38"/>
      <c r="C374" s="39"/>
      <c r="D374" s="189" t="s">
        <v>149</v>
      </c>
      <c r="E374" s="39"/>
      <c r="F374" s="190" t="s">
        <v>1375</v>
      </c>
      <c r="G374" s="39"/>
      <c r="H374" s="39"/>
      <c r="I374" s="191"/>
      <c r="J374" s="39"/>
      <c r="K374" s="39"/>
      <c r="L374" s="42"/>
      <c r="M374" s="192"/>
      <c r="N374" s="193"/>
      <c r="O374" s="67"/>
      <c r="P374" s="67"/>
      <c r="Q374" s="67"/>
      <c r="R374" s="67"/>
      <c r="S374" s="67"/>
      <c r="T374" s="68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T374" s="20" t="s">
        <v>149</v>
      </c>
      <c r="AU374" s="20" t="s">
        <v>82</v>
      </c>
    </row>
    <row r="375" spans="1:65" s="2" customFormat="1" ht="24.2" customHeight="1">
      <c r="A375" s="37"/>
      <c r="B375" s="38"/>
      <c r="C375" s="176" t="s">
        <v>1376</v>
      </c>
      <c r="D375" s="176" t="s">
        <v>142</v>
      </c>
      <c r="E375" s="177" t="s">
        <v>1377</v>
      </c>
      <c r="F375" s="178" t="s">
        <v>1378</v>
      </c>
      <c r="G375" s="179" t="s">
        <v>170</v>
      </c>
      <c r="H375" s="180">
        <v>0.443</v>
      </c>
      <c r="I375" s="181"/>
      <c r="J375" s="182">
        <f>ROUND(I375*H375,2)</f>
        <v>0</v>
      </c>
      <c r="K375" s="178" t="s">
        <v>146</v>
      </c>
      <c r="L375" s="42"/>
      <c r="M375" s="183" t="s">
        <v>19</v>
      </c>
      <c r="N375" s="184" t="s">
        <v>43</v>
      </c>
      <c r="O375" s="67"/>
      <c r="P375" s="185">
        <f>O375*H375</f>
        <v>0</v>
      </c>
      <c r="Q375" s="185">
        <v>0</v>
      </c>
      <c r="R375" s="185">
        <f>Q375*H375</f>
        <v>0</v>
      </c>
      <c r="S375" s="185">
        <v>0</v>
      </c>
      <c r="T375" s="186">
        <f>S375*H375</f>
        <v>0</v>
      </c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R375" s="187" t="s">
        <v>236</v>
      </c>
      <c r="AT375" s="187" t="s">
        <v>142</v>
      </c>
      <c r="AU375" s="187" t="s">
        <v>82</v>
      </c>
      <c r="AY375" s="20" t="s">
        <v>140</v>
      </c>
      <c r="BE375" s="188">
        <f>IF(N375="základní",J375,0)</f>
        <v>0</v>
      </c>
      <c r="BF375" s="188">
        <f>IF(N375="snížená",J375,0)</f>
        <v>0</v>
      </c>
      <c r="BG375" s="188">
        <f>IF(N375="zákl. přenesená",J375,0)</f>
        <v>0</v>
      </c>
      <c r="BH375" s="188">
        <f>IF(N375="sníž. přenesená",J375,0)</f>
        <v>0</v>
      </c>
      <c r="BI375" s="188">
        <f>IF(N375="nulová",J375,0)</f>
        <v>0</v>
      </c>
      <c r="BJ375" s="20" t="s">
        <v>80</v>
      </c>
      <c r="BK375" s="188">
        <f>ROUND(I375*H375,2)</f>
        <v>0</v>
      </c>
      <c r="BL375" s="20" t="s">
        <v>236</v>
      </c>
      <c r="BM375" s="187" t="s">
        <v>1379</v>
      </c>
    </row>
    <row r="376" spans="1:65" s="2" customFormat="1" ht="11.25">
      <c r="A376" s="37"/>
      <c r="B376" s="38"/>
      <c r="C376" s="39"/>
      <c r="D376" s="189" t="s">
        <v>149</v>
      </c>
      <c r="E376" s="39"/>
      <c r="F376" s="190" t="s">
        <v>1380</v>
      </c>
      <c r="G376" s="39"/>
      <c r="H376" s="39"/>
      <c r="I376" s="191"/>
      <c r="J376" s="39"/>
      <c r="K376" s="39"/>
      <c r="L376" s="42"/>
      <c r="M376" s="192"/>
      <c r="N376" s="193"/>
      <c r="O376" s="67"/>
      <c r="P376" s="67"/>
      <c r="Q376" s="67"/>
      <c r="R376" s="67"/>
      <c r="S376" s="67"/>
      <c r="T376" s="68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T376" s="20" t="s">
        <v>149</v>
      </c>
      <c r="AU376" s="20" t="s">
        <v>82</v>
      </c>
    </row>
    <row r="377" spans="1:65" s="12" customFormat="1" ht="22.9" customHeight="1">
      <c r="B377" s="160"/>
      <c r="C377" s="161"/>
      <c r="D377" s="162" t="s">
        <v>71</v>
      </c>
      <c r="E377" s="174" t="s">
        <v>1381</v>
      </c>
      <c r="F377" s="174" t="s">
        <v>1382</v>
      </c>
      <c r="G377" s="161"/>
      <c r="H377" s="161"/>
      <c r="I377" s="164"/>
      <c r="J377" s="175">
        <f>BK377</f>
        <v>0</v>
      </c>
      <c r="K377" s="161"/>
      <c r="L377" s="166"/>
      <c r="M377" s="167"/>
      <c r="N377" s="168"/>
      <c r="O377" s="168"/>
      <c r="P377" s="169">
        <f>SUM(P378:P437)</f>
        <v>0</v>
      </c>
      <c r="Q377" s="168"/>
      <c r="R377" s="169">
        <f>SUM(R378:R437)</f>
        <v>0.25373000000000001</v>
      </c>
      <c r="S377" s="168"/>
      <c r="T377" s="170">
        <f>SUM(T378:T437)</f>
        <v>0</v>
      </c>
      <c r="AR377" s="171" t="s">
        <v>82</v>
      </c>
      <c r="AT377" s="172" t="s">
        <v>71</v>
      </c>
      <c r="AU377" s="172" t="s">
        <v>80</v>
      </c>
      <c r="AY377" s="171" t="s">
        <v>140</v>
      </c>
      <c r="BK377" s="173">
        <f>SUM(BK378:BK437)</f>
        <v>0</v>
      </c>
    </row>
    <row r="378" spans="1:65" s="2" customFormat="1" ht="16.5" customHeight="1">
      <c r="A378" s="37"/>
      <c r="B378" s="38"/>
      <c r="C378" s="176" t="s">
        <v>1383</v>
      </c>
      <c r="D378" s="176" t="s">
        <v>142</v>
      </c>
      <c r="E378" s="177" t="s">
        <v>1384</v>
      </c>
      <c r="F378" s="178" t="s">
        <v>1385</v>
      </c>
      <c r="G378" s="179" t="s">
        <v>412</v>
      </c>
      <c r="H378" s="180">
        <v>1</v>
      </c>
      <c r="I378" s="181"/>
      <c r="J378" s="182">
        <f>ROUND(I378*H378,2)</f>
        <v>0</v>
      </c>
      <c r="K378" s="178" t="s">
        <v>19</v>
      </c>
      <c r="L378" s="42"/>
      <c r="M378" s="183" t="s">
        <v>19</v>
      </c>
      <c r="N378" s="184" t="s">
        <v>43</v>
      </c>
      <c r="O378" s="67"/>
      <c r="P378" s="185">
        <f>O378*H378</f>
        <v>0</v>
      </c>
      <c r="Q378" s="185">
        <v>2.9739999999999999E-2</v>
      </c>
      <c r="R378" s="185">
        <f>Q378*H378</f>
        <v>2.9739999999999999E-2</v>
      </c>
      <c r="S378" s="185">
        <v>0</v>
      </c>
      <c r="T378" s="186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187" t="s">
        <v>236</v>
      </c>
      <c r="AT378" s="187" t="s">
        <v>142</v>
      </c>
      <c r="AU378" s="187" t="s">
        <v>82</v>
      </c>
      <c r="AY378" s="20" t="s">
        <v>140</v>
      </c>
      <c r="BE378" s="188">
        <f>IF(N378="základní",J378,0)</f>
        <v>0</v>
      </c>
      <c r="BF378" s="188">
        <f>IF(N378="snížená",J378,0)</f>
        <v>0</v>
      </c>
      <c r="BG378" s="188">
        <f>IF(N378="zákl. přenesená",J378,0)</f>
        <v>0</v>
      </c>
      <c r="BH378" s="188">
        <f>IF(N378="sníž. přenesená",J378,0)</f>
        <v>0</v>
      </c>
      <c r="BI378" s="188">
        <f>IF(N378="nulová",J378,0)</f>
        <v>0</v>
      </c>
      <c r="BJ378" s="20" t="s">
        <v>80</v>
      </c>
      <c r="BK378" s="188">
        <f>ROUND(I378*H378,2)</f>
        <v>0</v>
      </c>
      <c r="BL378" s="20" t="s">
        <v>236</v>
      </c>
      <c r="BM378" s="187" t="s">
        <v>1386</v>
      </c>
    </row>
    <row r="379" spans="1:65" s="2" customFormat="1" ht="21.75" customHeight="1">
      <c r="A379" s="37"/>
      <c r="B379" s="38"/>
      <c r="C379" s="176" t="s">
        <v>1387</v>
      </c>
      <c r="D379" s="176" t="s">
        <v>142</v>
      </c>
      <c r="E379" s="177" t="s">
        <v>1388</v>
      </c>
      <c r="F379" s="178" t="s">
        <v>1389</v>
      </c>
      <c r="G379" s="179" t="s">
        <v>412</v>
      </c>
      <c r="H379" s="180">
        <v>4</v>
      </c>
      <c r="I379" s="181"/>
      <c r="J379" s="182">
        <f>ROUND(I379*H379,2)</f>
        <v>0</v>
      </c>
      <c r="K379" s="178" t="s">
        <v>146</v>
      </c>
      <c r="L379" s="42"/>
      <c r="M379" s="183" t="s">
        <v>19</v>
      </c>
      <c r="N379" s="184" t="s">
        <v>43</v>
      </c>
      <c r="O379" s="67"/>
      <c r="P379" s="185">
        <f>O379*H379</f>
        <v>0</v>
      </c>
      <c r="Q379" s="185">
        <v>1.159E-2</v>
      </c>
      <c r="R379" s="185">
        <f>Q379*H379</f>
        <v>4.6359999999999998E-2</v>
      </c>
      <c r="S379" s="185">
        <v>0</v>
      </c>
      <c r="T379" s="186">
        <f>S379*H379</f>
        <v>0</v>
      </c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R379" s="187" t="s">
        <v>236</v>
      </c>
      <c r="AT379" s="187" t="s">
        <v>142</v>
      </c>
      <c r="AU379" s="187" t="s">
        <v>82</v>
      </c>
      <c r="AY379" s="20" t="s">
        <v>140</v>
      </c>
      <c r="BE379" s="188">
        <f>IF(N379="základní",J379,0)</f>
        <v>0</v>
      </c>
      <c r="BF379" s="188">
        <f>IF(N379="snížená",J379,0)</f>
        <v>0</v>
      </c>
      <c r="BG379" s="188">
        <f>IF(N379="zákl. přenesená",J379,0)</f>
        <v>0</v>
      </c>
      <c r="BH379" s="188">
        <f>IF(N379="sníž. přenesená",J379,0)</f>
        <v>0</v>
      </c>
      <c r="BI379" s="188">
        <f>IF(N379="nulová",J379,0)</f>
        <v>0</v>
      </c>
      <c r="BJ379" s="20" t="s">
        <v>80</v>
      </c>
      <c r="BK379" s="188">
        <f>ROUND(I379*H379,2)</f>
        <v>0</v>
      </c>
      <c r="BL379" s="20" t="s">
        <v>236</v>
      </c>
      <c r="BM379" s="187" t="s">
        <v>1390</v>
      </c>
    </row>
    <row r="380" spans="1:65" s="2" customFormat="1" ht="11.25">
      <c r="A380" s="37"/>
      <c r="B380" s="38"/>
      <c r="C380" s="39"/>
      <c r="D380" s="189" t="s">
        <v>149</v>
      </c>
      <c r="E380" s="39"/>
      <c r="F380" s="190" t="s">
        <v>1391</v>
      </c>
      <c r="G380" s="39"/>
      <c r="H380" s="39"/>
      <c r="I380" s="191"/>
      <c r="J380" s="39"/>
      <c r="K380" s="39"/>
      <c r="L380" s="42"/>
      <c r="M380" s="192"/>
      <c r="N380" s="193"/>
      <c r="O380" s="67"/>
      <c r="P380" s="67"/>
      <c r="Q380" s="67"/>
      <c r="R380" s="67"/>
      <c r="S380" s="67"/>
      <c r="T380" s="68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T380" s="20" t="s">
        <v>149</v>
      </c>
      <c r="AU380" s="20" t="s">
        <v>82</v>
      </c>
    </row>
    <row r="381" spans="1:65" s="2" customFormat="1" ht="21.75" customHeight="1">
      <c r="A381" s="37"/>
      <c r="B381" s="38"/>
      <c r="C381" s="176" t="s">
        <v>1392</v>
      </c>
      <c r="D381" s="176" t="s">
        <v>142</v>
      </c>
      <c r="E381" s="177" t="s">
        <v>1393</v>
      </c>
      <c r="F381" s="178" t="s">
        <v>1394</v>
      </c>
      <c r="G381" s="179" t="s">
        <v>412</v>
      </c>
      <c r="H381" s="180">
        <v>4</v>
      </c>
      <c r="I381" s="181"/>
      <c r="J381" s="182">
        <f>ROUND(I381*H381,2)</f>
        <v>0</v>
      </c>
      <c r="K381" s="178" t="s">
        <v>146</v>
      </c>
      <c r="L381" s="42"/>
      <c r="M381" s="183" t="s">
        <v>19</v>
      </c>
      <c r="N381" s="184" t="s">
        <v>43</v>
      </c>
      <c r="O381" s="67"/>
      <c r="P381" s="185">
        <f>O381*H381</f>
        <v>0</v>
      </c>
      <c r="Q381" s="185">
        <v>1.4670000000000001E-2</v>
      </c>
      <c r="R381" s="185">
        <f>Q381*H381</f>
        <v>5.8680000000000003E-2</v>
      </c>
      <c r="S381" s="185">
        <v>0</v>
      </c>
      <c r="T381" s="186">
        <f>S381*H381</f>
        <v>0</v>
      </c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R381" s="187" t="s">
        <v>236</v>
      </c>
      <c r="AT381" s="187" t="s">
        <v>142</v>
      </c>
      <c r="AU381" s="187" t="s">
        <v>82</v>
      </c>
      <c r="AY381" s="20" t="s">
        <v>140</v>
      </c>
      <c r="BE381" s="188">
        <f>IF(N381="základní",J381,0)</f>
        <v>0</v>
      </c>
      <c r="BF381" s="188">
        <f>IF(N381="snížená",J381,0)</f>
        <v>0</v>
      </c>
      <c r="BG381" s="188">
        <f>IF(N381="zákl. přenesená",J381,0)</f>
        <v>0</v>
      </c>
      <c r="BH381" s="188">
        <f>IF(N381="sníž. přenesená",J381,0)</f>
        <v>0</v>
      </c>
      <c r="BI381" s="188">
        <f>IF(N381="nulová",J381,0)</f>
        <v>0</v>
      </c>
      <c r="BJ381" s="20" t="s">
        <v>80</v>
      </c>
      <c r="BK381" s="188">
        <f>ROUND(I381*H381,2)</f>
        <v>0</v>
      </c>
      <c r="BL381" s="20" t="s">
        <v>236</v>
      </c>
      <c r="BM381" s="187" t="s">
        <v>1395</v>
      </c>
    </row>
    <row r="382" spans="1:65" s="2" customFormat="1" ht="11.25">
      <c r="A382" s="37"/>
      <c r="B382" s="38"/>
      <c r="C382" s="39"/>
      <c r="D382" s="189" t="s">
        <v>149</v>
      </c>
      <c r="E382" s="39"/>
      <c r="F382" s="190" t="s">
        <v>1396</v>
      </c>
      <c r="G382" s="39"/>
      <c r="H382" s="39"/>
      <c r="I382" s="191"/>
      <c r="J382" s="39"/>
      <c r="K382" s="39"/>
      <c r="L382" s="42"/>
      <c r="M382" s="192"/>
      <c r="N382" s="193"/>
      <c r="O382" s="67"/>
      <c r="P382" s="67"/>
      <c r="Q382" s="67"/>
      <c r="R382" s="67"/>
      <c r="S382" s="67"/>
      <c r="T382" s="68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T382" s="20" t="s">
        <v>149</v>
      </c>
      <c r="AU382" s="20" t="s">
        <v>82</v>
      </c>
    </row>
    <row r="383" spans="1:65" s="2" customFormat="1" ht="16.5" customHeight="1">
      <c r="A383" s="37"/>
      <c r="B383" s="38"/>
      <c r="C383" s="176" t="s">
        <v>1397</v>
      </c>
      <c r="D383" s="176" t="s">
        <v>142</v>
      </c>
      <c r="E383" s="177" t="s">
        <v>1398</v>
      </c>
      <c r="F383" s="178" t="s">
        <v>1399</v>
      </c>
      <c r="G383" s="179" t="s">
        <v>296</v>
      </c>
      <c r="H383" s="180">
        <v>4</v>
      </c>
      <c r="I383" s="181"/>
      <c r="J383" s="182">
        <f>ROUND(I383*H383,2)</f>
        <v>0</v>
      </c>
      <c r="K383" s="178" t="s">
        <v>146</v>
      </c>
      <c r="L383" s="42"/>
      <c r="M383" s="183" t="s">
        <v>19</v>
      </c>
      <c r="N383" s="184" t="s">
        <v>43</v>
      </c>
      <c r="O383" s="67"/>
      <c r="P383" s="185">
        <f>O383*H383</f>
        <v>0</v>
      </c>
      <c r="Q383" s="185">
        <v>5.0000000000000002E-5</v>
      </c>
      <c r="R383" s="185">
        <f>Q383*H383</f>
        <v>2.0000000000000001E-4</v>
      </c>
      <c r="S383" s="185">
        <v>0</v>
      </c>
      <c r="T383" s="186">
        <f>S383*H383</f>
        <v>0</v>
      </c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R383" s="187" t="s">
        <v>236</v>
      </c>
      <c r="AT383" s="187" t="s">
        <v>142</v>
      </c>
      <c r="AU383" s="187" t="s">
        <v>82</v>
      </c>
      <c r="AY383" s="20" t="s">
        <v>140</v>
      </c>
      <c r="BE383" s="188">
        <f>IF(N383="základní",J383,0)</f>
        <v>0</v>
      </c>
      <c r="BF383" s="188">
        <f>IF(N383="snížená",J383,0)</f>
        <v>0</v>
      </c>
      <c r="BG383" s="188">
        <f>IF(N383="zákl. přenesená",J383,0)</f>
        <v>0</v>
      </c>
      <c r="BH383" s="188">
        <f>IF(N383="sníž. přenesená",J383,0)</f>
        <v>0</v>
      </c>
      <c r="BI383" s="188">
        <f>IF(N383="nulová",J383,0)</f>
        <v>0</v>
      </c>
      <c r="BJ383" s="20" t="s">
        <v>80</v>
      </c>
      <c r="BK383" s="188">
        <f>ROUND(I383*H383,2)</f>
        <v>0</v>
      </c>
      <c r="BL383" s="20" t="s">
        <v>236</v>
      </c>
      <c r="BM383" s="187" t="s">
        <v>1400</v>
      </c>
    </row>
    <row r="384" spans="1:65" s="2" customFormat="1" ht="11.25">
      <c r="A384" s="37"/>
      <c r="B384" s="38"/>
      <c r="C384" s="39"/>
      <c r="D384" s="189" t="s">
        <v>149</v>
      </c>
      <c r="E384" s="39"/>
      <c r="F384" s="190" t="s">
        <v>1401</v>
      </c>
      <c r="G384" s="39"/>
      <c r="H384" s="39"/>
      <c r="I384" s="191"/>
      <c r="J384" s="39"/>
      <c r="K384" s="39"/>
      <c r="L384" s="42"/>
      <c r="M384" s="192"/>
      <c r="N384" s="193"/>
      <c r="O384" s="67"/>
      <c r="P384" s="67"/>
      <c r="Q384" s="67"/>
      <c r="R384" s="67"/>
      <c r="S384" s="67"/>
      <c r="T384" s="68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T384" s="20" t="s">
        <v>149</v>
      </c>
      <c r="AU384" s="20" t="s">
        <v>82</v>
      </c>
    </row>
    <row r="385" spans="1:65" s="2" customFormat="1" ht="16.5" customHeight="1">
      <c r="A385" s="37"/>
      <c r="B385" s="38"/>
      <c r="C385" s="176" t="s">
        <v>1402</v>
      </c>
      <c r="D385" s="176" t="s">
        <v>142</v>
      </c>
      <c r="E385" s="177" t="s">
        <v>1403</v>
      </c>
      <c r="F385" s="178" t="s">
        <v>1404</v>
      </c>
      <c r="G385" s="179" t="s">
        <v>296</v>
      </c>
      <c r="H385" s="180">
        <v>2</v>
      </c>
      <c r="I385" s="181"/>
      <c r="J385" s="182">
        <f>ROUND(I385*H385,2)</f>
        <v>0</v>
      </c>
      <c r="K385" s="178" t="s">
        <v>146</v>
      </c>
      <c r="L385" s="42"/>
      <c r="M385" s="183" t="s">
        <v>19</v>
      </c>
      <c r="N385" s="184" t="s">
        <v>43</v>
      </c>
      <c r="O385" s="67"/>
      <c r="P385" s="185">
        <f>O385*H385</f>
        <v>0</v>
      </c>
      <c r="Q385" s="185">
        <v>2.7E-4</v>
      </c>
      <c r="R385" s="185">
        <f>Q385*H385</f>
        <v>5.4000000000000001E-4</v>
      </c>
      <c r="S385" s="185">
        <v>0</v>
      </c>
      <c r="T385" s="186">
        <f>S385*H385</f>
        <v>0</v>
      </c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R385" s="187" t="s">
        <v>236</v>
      </c>
      <c r="AT385" s="187" t="s">
        <v>142</v>
      </c>
      <c r="AU385" s="187" t="s">
        <v>82</v>
      </c>
      <c r="AY385" s="20" t="s">
        <v>140</v>
      </c>
      <c r="BE385" s="188">
        <f>IF(N385="základní",J385,0)</f>
        <v>0</v>
      </c>
      <c r="BF385" s="188">
        <f>IF(N385="snížená",J385,0)</f>
        <v>0</v>
      </c>
      <c r="BG385" s="188">
        <f>IF(N385="zákl. přenesená",J385,0)</f>
        <v>0</v>
      </c>
      <c r="BH385" s="188">
        <f>IF(N385="sníž. přenesená",J385,0)</f>
        <v>0</v>
      </c>
      <c r="BI385" s="188">
        <f>IF(N385="nulová",J385,0)</f>
        <v>0</v>
      </c>
      <c r="BJ385" s="20" t="s">
        <v>80</v>
      </c>
      <c r="BK385" s="188">
        <f>ROUND(I385*H385,2)</f>
        <v>0</v>
      </c>
      <c r="BL385" s="20" t="s">
        <v>236</v>
      </c>
      <c r="BM385" s="187" t="s">
        <v>1405</v>
      </c>
    </row>
    <row r="386" spans="1:65" s="2" customFormat="1" ht="11.25">
      <c r="A386" s="37"/>
      <c r="B386" s="38"/>
      <c r="C386" s="39"/>
      <c r="D386" s="189" t="s">
        <v>149</v>
      </c>
      <c r="E386" s="39"/>
      <c r="F386" s="190" t="s">
        <v>1406</v>
      </c>
      <c r="G386" s="39"/>
      <c r="H386" s="39"/>
      <c r="I386" s="191"/>
      <c r="J386" s="39"/>
      <c r="K386" s="39"/>
      <c r="L386" s="42"/>
      <c r="M386" s="192"/>
      <c r="N386" s="193"/>
      <c r="O386" s="67"/>
      <c r="P386" s="67"/>
      <c r="Q386" s="67"/>
      <c r="R386" s="67"/>
      <c r="S386" s="67"/>
      <c r="T386" s="68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T386" s="20" t="s">
        <v>149</v>
      </c>
      <c r="AU386" s="20" t="s">
        <v>82</v>
      </c>
    </row>
    <row r="387" spans="1:65" s="2" customFormat="1" ht="24.2" customHeight="1">
      <c r="A387" s="37"/>
      <c r="B387" s="38"/>
      <c r="C387" s="176" t="s">
        <v>1407</v>
      </c>
      <c r="D387" s="176" t="s">
        <v>142</v>
      </c>
      <c r="E387" s="177" t="s">
        <v>1408</v>
      </c>
      <c r="F387" s="178" t="s">
        <v>1409</v>
      </c>
      <c r="G387" s="179" t="s">
        <v>296</v>
      </c>
      <c r="H387" s="180">
        <v>4</v>
      </c>
      <c r="I387" s="181"/>
      <c r="J387" s="182">
        <f>ROUND(I387*H387,2)</f>
        <v>0</v>
      </c>
      <c r="K387" s="178" t="s">
        <v>146</v>
      </c>
      <c r="L387" s="42"/>
      <c r="M387" s="183" t="s">
        <v>19</v>
      </c>
      <c r="N387" s="184" t="s">
        <v>43</v>
      </c>
      <c r="O387" s="67"/>
      <c r="P387" s="185">
        <f>O387*H387</f>
        <v>0</v>
      </c>
      <c r="Q387" s="185">
        <v>1.3999999999999999E-4</v>
      </c>
      <c r="R387" s="185">
        <f>Q387*H387</f>
        <v>5.5999999999999995E-4</v>
      </c>
      <c r="S387" s="185">
        <v>0</v>
      </c>
      <c r="T387" s="186">
        <f>S387*H387</f>
        <v>0</v>
      </c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R387" s="187" t="s">
        <v>236</v>
      </c>
      <c r="AT387" s="187" t="s">
        <v>142</v>
      </c>
      <c r="AU387" s="187" t="s">
        <v>82</v>
      </c>
      <c r="AY387" s="20" t="s">
        <v>140</v>
      </c>
      <c r="BE387" s="188">
        <f>IF(N387="základní",J387,0)</f>
        <v>0</v>
      </c>
      <c r="BF387" s="188">
        <f>IF(N387="snížená",J387,0)</f>
        <v>0</v>
      </c>
      <c r="BG387" s="188">
        <f>IF(N387="zákl. přenesená",J387,0)</f>
        <v>0</v>
      </c>
      <c r="BH387" s="188">
        <f>IF(N387="sníž. přenesená",J387,0)</f>
        <v>0</v>
      </c>
      <c r="BI387" s="188">
        <f>IF(N387="nulová",J387,0)</f>
        <v>0</v>
      </c>
      <c r="BJ387" s="20" t="s">
        <v>80</v>
      </c>
      <c r="BK387" s="188">
        <f>ROUND(I387*H387,2)</f>
        <v>0</v>
      </c>
      <c r="BL387" s="20" t="s">
        <v>236</v>
      </c>
      <c r="BM387" s="187" t="s">
        <v>1410</v>
      </c>
    </row>
    <row r="388" spans="1:65" s="2" customFormat="1" ht="11.25">
      <c r="A388" s="37"/>
      <c r="B388" s="38"/>
      <c r="C388" s="39"/>
      <c r="D388" s="189" t="s">
        <v>149</v>
      </c>
      <c r="E388" s="39"/>
      <c r="F388" s="190" t="s">
        <v>1411</v>
      </c>
      <c r="G388" s="39"/>
      <c r="H388" s="39"/>
      <c r="I388" s="191"/>
      <c r="J388" s="39"/>
      <c r="K388" s="39"/>
      <c r="L388" s="42"/>
      <c r="M388" s="192"/>
      <c r="N388" s="193"/>
      <c r="O388" s="67"/>
      <c r="P388" s="67"/>
      <c r="Q388" s="67"/>
      <c r="R388" s="67"/>
      <c r="S388" s="67"/>
      <c r="T388" s="68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T388" s="20" t="s">
        <v>149</v>
      </c>
      <c r="AU388" s="20" t="s">
        <v>82</v>
      </c>
    </row>
    <row r="389" spans="1:65" s="2" customFormat="1" ht="16.5" customHeight="1">
      <c r="A389" s="37"/>
      <c r="B389" s="38"/>
      <c r="C389" s="176" t="s">
        <v>1412</v>
      </c>
      <c r="D389" s="176" t="s">
        <v>142</v>
      </c>
      <c r="E389" s="177" t="s">
        <v>1413</v>
      </c>
      <c r="F389" s="178" t="s">
        <v>1414</v>
      </c>
      <c r="G389" s="179" t="s">
        <v>296</v>
      </c>
      <c r="H389" s="180">
        <v>1</v>
      </c>
      <c r="I389" s="181"/>
      <c r="J389" s="182">
        <f>ROUND(I389*H389,2)</f>
        <v>0</v>
      </c>
      <c r="K389" s="178" t="s">
        <v>146</v>
      </c>
      <c r="L389" s="42"/>
      <c r="M389" s="183" t="s">
        <v>19</v>
      </c>
      <c r="N389" s="184" t="s">
        <v>43</v>
      </c>
      <c r="O389" s="67"/>
      <c r="P389" s="185">
        <f>O389*H389</f>
        <v>0</v>
      </c>
      <c r="Q389" s="185">
        <v>5.2999999999999998E-4</v>
      </c>
      <c r="R389" s="185">
        <f>Q389*H389</f>
        <v>5.2999999999999998E-4</v>
      </c>
      <c r="S389" s="185">
        <v>0</v>
      </c>
      <c r="T389" s="186">
        <f>S389*H389</f>
        <v>0</v>
      </c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R389" s="187" t="s">
        <v>236</v>
      </c>
      <c r="AT389" s="187" t="s">
        <v>142</v>
      </c>
      <c r="AU389" s="187" t="s">
        <v>82</v>
      </c>
      <c r="AY389" s="20" t="s">
        <v>140</v>
      </c>
      <c r="BE389" s="188">
        <f>IF(N389="základní",J389,0)</f>
        <v>0</v>
      </c>
      <c r="BF389" s="188">
        <f>IF(N389="snížená",J389,0)</f>
        <v>0</v>
      </c>
      <c r="BG389" s="188">
        <f>IF(N389="zákl. přenesená",J389,0)</f>
        <v>0</v>
      </c>
      <c r="BH389" s="188">
        <f>IF(N389="sníž. přenesená",J389,0)</f>
        <v>0</v>
      </c>
      <c r="BI389" s="188">
        <f>IF(N389="nulová",J389,0)</f>
        <v>0</v>
      </c>
      <c r="BJ389" s="20" t="s">
        <v>80</v>
      </c>
      <c r="BK389" s="188">
        <f>ROUND(I389*H389,2)</f>
        <v>0</v>
      </c>
      <c r="BL389" s="20" t="s">
        <v>236</v>
      </c>
      <c r="BM389" s="187" t="s">
        <v>1415</v>
      </c>
    </row>
    <row r="390" spans="1:65" s="2" customFormat="1" ht="11.25">
      <c r="A390" s="37"/>
      <c r="B390" s="38"/>
      <c r="C390" s="39"/>
      <c r="D390" s="189" t="s">
        <v>149</v>
      </c>
      <c r="E390" s="39"/>
      <c r="F390" s="190" t="s">
        <v>1416</v>
      </c>
      <c r="G390" s="39"/>
      <c r="H390" s="39"/>
      <c r="I390" s="191"/>
      <c r="J390" s="39"/>
      <c r="K390" s="39"/>
      <c r="L390" s="42"/>
      <c r="M390" s="192"/>
      <c r="N390" s="193"/>
      <c r="O390" s="67"/>
      <c r="P390" s="67"/>
      <c r="Q390" s="67"/>
      <c r="R390" s="67"/>
      <c r="S390" s="67"/>
      <c r="T390" s="68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T390" s="20" t="s">
        <v>149</v>
      </c>
      <c r="AU390" s="20" t="s">
        <v>82</v>
      </c>
    </row>
    <row r="391" spans="1:65" s="2" customFormat="1" ht="16.5" customHeight="1">
      <c r="A391" s="37"/>
      <c r="B391" s="38"/>
      <c r="C391" s="176" t="s">
        <v>1417</v>
      </c>
      <c r="D391" s="176" t="s">
        <v>142</v>
      </c>
      <c r="E391" s="177" t="s">
        <v>1418</v>
      </c>
      <c r="F391" s="178" t="s">
        <v>1419</v>
      </c>
      <c r="G391" s="179" t="s">
        <v>296</v>
      </c>
      <c r="H391" s="180">
        <v>2</v>
      </c>
      <c r="I391" s="181"/>
      <c r="J391" s="182">
        <f>ROUND(I391*H391,2)</f>
        <v>0</v>
      </c>
      <c r="K391" s="178" t="s">
        <v>146</v>
      </c>
      <c r="L391" s="42"/>
      <c r="M391" s="183" t="s">
        <v>19</v>
      </c>
      <c r="N391" s="184" t="s">
        <v>43</v>
      </c>
      <c r="O391" s="67"/>
      <c r="P391" s="185">
        <f>O391*H391</f>
        <v>0</v>
      </c>
      <c r="Q391" s="185">
        <v>5.8E-4</v>
      </c>
      <c r="R391" s="185">
        <f>Q391*H391</f>
        <v>1.16E-3</v>
      </c>
      <c r="S391" s="185">
        <v>0</v>
      </c>
      <c r="T391" s="186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187" t="s">
        <v>236</v>
      </c>
      <c r="AT391" s="187" t="s">
        <v>142</v>
      </c>
      <c r="AU391" s="187" t="s">
        <v>82</v>
      </c>
      <c r="AY391" s="20" t="s">
        <v>140</v>
      </c>
      <c r="BE391" s="188">
        <f>IF(N391="základní",J391,0)</f>
        <v>0</v>
      </c>
      <c r="BF391" s="188">
        <f>IF(N391="snížená",J391,0)</f>
        <v>0</v>
      </c>
      <c r="BG391" s="188">
        <f>IF(N391="zákl. přenesená",J391,0)</f>
        <v>0</v>
      </c>
      <c r="BH391" s="188">
        <f>IF(N391="sníž. přenesená",J391,0)</f>
        <v>0</v>
      </c>
      <c r="BI391" s="188">
        <f>IF(N391="nulová",J391,0)</f>
        <v>0</v>
      </c>
      <c r="BJ391" s="20" t="s">
        <v>80</v>
      </c>
      <c r="BK391" s="188">
        <f>ROUND(I391*H391,2)</f>
        <v>0</v>
      </c>
      <c r="BL391" s="20" t="s">
        <v>236</v>
      </c>
      <c r="BM391" s="187" t="s">
        <v>1420</v>
      </c>
    </row>
    <row r="392" spans="1:65" s="2" customFormat="1" ht="11.25">
      <c r="A392" s="37"/>
      <c r="B392" s="38"/>
      <c r="C392" s="39"/>
      <c r="D392" s="189" t="s">
        <v>149</v>
      </c>
      <c r="E392" s="39"/>
      <c r="F392" s="190" t="s">
        <v>1421</v>
      </c>
      <c r="G392" s="39"/>
      <c r="H392" s="39"/>
      <c r="I392" s="191"/>
      <c r="J392" s="39"/>
      <c r="K392" s="39"/>
      <c r="L392" s="42"/>
      <c r="M392" s="192"/>
      <c r="N392" s="193"/>
      <c r="O392" s="67"/>
      <c r="P392" s="67"/>
      <c r="Q392" s="67"/>
      <c r="R392" s="67"/>
      <c r="S392" s="67"/>
      <c r="T392" s="68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T392" s="20" t="s">
        <v>149</v>
      </c>
      <c r="AU392" s="20" t="s">
        <v>82</v>
      </c>
    </row>
    <row r="393" spans="1:65" s="2" customFormat="1" ht="16.5" customHeight="1">
      <c r="A393" s="37"/>
      <c r="B393" s="38"/>
      <c r="C393" s="176" t="s">
        <v>1422</v>
      </c>
      <c r="D393" s="176" t="s">
        <v>142</v>
      </c>
      <c r="E393" s="177" t="s">
        <v>1423</v>
      </c>
      <c r="F393" s="178" t="s">
        <v>1424</v>
      </c>
      <c r="G393" s="179" t="s">
        <v>296</v>
      </c>
      <c r="H393" s="180">
        <v>1</v>
      </c>
      <c r="I393" s="181"/>
      <c r="J393" s="182">
        <f>ROUND(I393*H393,2)</f>
        <v>0</v>
      </c>
      <c r="K393" s="178" t="s">
        <v>146</v>
      </c>
      <c r="L393" s="42"/>
      <c r="M393" s="183" t="s">
        <v>19</v>
      </c>
      <c r="N393" s="184" t="s">
        <v>43</v>
      </c>
      <c r="O393" s="67"/>
      <c r="P393" s="185">
        <f>O393*H393</f>
        <v>0</v>
      </c>
      <c r="Q393" s="185">
        <v>6.9999999999999999E-4</v>
      </c>
      <c r="R393" s="185">
        <f>Q393*H393</f>
        <v>6.9999999999999999E-4</v>
      </c>
      <c r="S393" s="185">
        <v>0</v>
      </c>
      <c r="T393" s="186">
        <f>S393*H393</f>
        <v>0</v>
      </c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R393" s="187" t="s">
        <v>236</v>
      </c>
      <c r="AT393" s="187" t="s">
        <v>142</v>
      </c>
      <c r="AU393" s="187" t="s">
        <v>82</v>
      </c>
      <c r="AY393" s="20" t="s">
        <v>140</v>
      </c>
      <c r="BE393" s="188">
        <f>IF(N393="základní",J393,0)</f>
        <v>0</v>
      </c>
      <c r="BF393" s="188">
        <f>IF(N393="snížená",J393,0)</f>
        <v>0</v>
      </c>
      <c r="BG393" s="188">
        <f>IF(N393="zákl. přenesená",J393,0)</f>
        <v>0</v>
      </c>
      <c r="BH393" s="188">
        <f>IF(N393="sníž. přenesená",J393,0)</f>
        <v>0</v>
      </c>
      <c r="BI393" s="188">
        <f>IF(N393="nulová",J393,0)</f>
        <v>0</v>
      </c>
      <c r="BJ393" s="20" t="s">
        <v>80</v>
      </c>
      <c r="BK393" s="188">
        <f>ROUND(I393*H393,2)</f>
        <v>0</v>
      </c>
      <c r="BL393" s="20" t="s">
        <v>236</v>
      </c>
      <c r="BM393" s="187" t="s">
        <v>1425</v>
      </c>
    </row>
    <row r="394" spans="1:65" s="2" customFormat="1" ht="11.25">
      <c r="A394" s="37"/>
      <c r="B394" s="38"/>
      <c r="C394" s="39"/>
      <c r="D394" s="189" t="s">
        <v>149</v>
      </c>
      <c r="E394" s="39"/>
      <c r="F394" s="190" t="s">
        <v>1426</v>
      </c>
      <c r="G394" s="39"/>
      <c r="H394" s="39"/>
      <c r="I394" s="191"/>
      <c r="J394" s="39"/>
      <c r="K394" s="39"/>
      <c r="L394" s="42"/>
      <c r="M394" s="192"/>
      <c r="N394" s="193"/>
      <c r="O394" s="67"/>
      <c r="P394" s="67"/>
      <c r="Q394" s="67"/>
      <c r="R394" s="67"/>
      <c r="S394" s="67"/>
      <c r="T394" s="68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T394" s="20" t="s">
        <v>149</v>
      </c>
      <c r="AU394" s="20" t="s">
        <v>82</v>
      </c>
    </row>
    <row r="395" spans="1:65" s="2" customFormat="1" ht="16.5" customHeight="1">
      <c r="A395" s="37"/>
      <c r="B395" s="38"/>
      <c r="C395" s="176" t="s">
        <v>1427</v>
      </c>
      <c r="D395" s="176" t="s">
        <v>142</v>
      </c>
      <c r="E395" s="177" t="s">
        <v>1428</v>
      </c>
      <c r="F395" s="178" t="s">
        <v>1429</v>
      </c>
      <c r="G395" s="179" t="s">
        <v>296</v>
      </c>
      <c r="H395" s="180">
        <v>1</v>
      </c>
      <c r="I395" s="181"/>
      <c r="J395" s="182">
        <f>ROUND(I395*H395,2)</f>
        <v>0</v>
      </c>
      <c r="K395" s="178" t="s">
        <v>146</v>
      </c>
      <c r="L395" s="42"/>
      <c r="M395" s="183" t="s">
        <v>19</v>
      </c>
      <c r="N395" s="184" t="s">
        <v>43</v>
      </c>
      <c r="O395" s="67"/>
      <c r="P395" s="185">
        <f>O395*H395</f>
        <v>0</v>
      </c>
      <c r="Q395" s="185">
        <v>7.7999999999999999E-4</v>
      </c>
      <c r="R395" s="185">
        <f>Q395*H395</f>
        <v>7.7999999999999999E-4</v>
      </c>
      <c r="S395" s="185">
        <v>0</v>
      </c>
      <c r="T395" s="186">
        <f>S395*H395</f>
        <v>0</v>
      </c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R395" s="187" t="s">
        <v>236</v>
      </c>
      <c r="AT395" s="187" t="s">
        <v>142</v>
      </c>
      <c r="AU395" s="187" t="s">
        <v>82</v>
      </c>
      <c r="AY395" s="20" t="s">
        <v>140</v>
      </c>
      <c r="BE395" s="188">
        <f>IF(N395="základní",J395,0)</f>
        <v>0</v>
      </c>
      <c r="BF395" s="188">
        <f>IF(N395="snížená",J395,0)</f>
        <v>0</v>
      </c>
      <c r="BG395" s="188">
        <f>IF(N395="zákl. přenesená",J395,0)</f>
        <v>0</v>
      </c>
      <c r="BH395" s="188">
        <f>IF(N395="sníž. přenesená",J395,0)</f>
        <v>0</v>
      </c>
      <c r="BI395" s="188">
        <f>IF(N395="nulová",J395,0)</f>
        <v>0</v>
      </c>
      <c r="BJ395" s="20" t="s">
        <v>80</v>
      </c>
      <c r="BK395" s="188">
        <f>ROUND(I395*H395,2)</f>
        <v>0</v>
      </c>
      <c r="BL395" s="20" t="s">
        <v>236</v>
      </c>
      <c r="BM395" s="187" t="s">
        <v>1430</v>
      </c>
    </row>
    <row r="396" spans="1:65" s="2" customFormat="1" ht="11.25">
      <c r="A396" s="37"/>
      <c r="B396" s="38"/>
      <c r="C396" s="39"/>
      <c r="D396" s="189" t="s">
        <v>149</v>
      </c>
      <c r="E396" s="39"/>
      <c r="F396" s="190" t="s">
        <v>1431</v>
      </c>
      <c r="G396" s="39"/>
      <c r="H396" s="39"/>
      <c r="I396" s="191"/>
      <c r="J396" s="39"/>
      <c r="K396" s="39"/>
      <c r="L396" s="42"/>
      <c r="M396" s="192"/>
      <c r="N396" s="193"/>
      <c r="O396" s="67"/>
      <c r="P396" s="67"/>
      <c r="Q396" s="67"/>
      <c r="R396" s="67"/>
      <c r="S396" s="67"/>
      <c r="T396" s="68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T396" s="20" t="s">
        <v>149</v>
      </c>
      <c r="AU396" s="20" t="s">
        <v>82</v>
      </c>
    </row>
    <row r="397" spans="1:65" s="2" customFormat="1" ht="16.5" customHeight="1">
      <c r="A397" s="37"/>
      <c r="B397" s="38"/>
      <c r="C397" s="176" t="s">
        <v>1432</v>
      </c>
      <c r="D397" s="176" t="s">
        <v>142</v>
      </c>
      <c r="E397" s="177" t="s">
        <v>1433</v>
      </c>
      <c r="F397" s="178" t="s">
        <v>1434</v>
      </c>
      <c r="G397" s="179" t="s">
        <v>296</v>
      </c>
      <c r="H397" s="180">
        <v>2</v>
      </c>
      <c r="I397" s="181"/>
      <c r="J397" s="182">
        <f>ROUND(I397*H397,2)</f>
        <v>0</v>
      </c>
      <c r="K397" s="178" t="s">
        <v>146</v>
      </c>
      <c r="L397" s="42"/>
      <c r="M397" s="183" t="s">
        <v>19</v>
      </c>
      <c r="N397" s="184" t="s">
        <v>43</v>
      </c>
      <c r="O397" s="67"/>
      <c r="P397" s="185">
        <f>O397*H397</f>
        <v>0</v>
      </c>
      <c r="Q397" s="185">
        <v>9.3999999999999997E-4</v>
      </c>
      <c r="R397" s="185">
        <f>Q397*H397</f>
        <v>1.8799999999999999E-3</v>
      </c>
      <c r="S397" s="185">
        <v>0</v>
      </c>
      <c r="T397" s="186">
        <f>S397*H397</f>
        <v>0</v>
      </c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R397" s="187" t="s">
        <v>236</v>
      </c>
      <c r="AT397" s="187" t="s">
        <v>142</v>
      </c>
      <c r="AU397" s="187" t="s">
        <v>82</v>
      </c>
      <c r="AY397" s="20" t="s">
        <v>140</v>
      </c>
      <c r="BE397" s="188">
        <f>IF(N397="základní",J397,0)</f>
        <v>0</v>
      </c>
      <c r="BF397" s="188">
        <f>IF(N397="snížená",J397,0)</f>
        <v>0</v>
      </c>
      <c r="BG397" s="188">
        <f>IF(N397="zákl. přenesená",J397,0)</f>
        <v>0</v>
      </c>
      <c r="BH397" s="188">
        <f>IF(N397="sníž. přenesená",J397,0)</f>
        <v>0</v>
      </c>
      <c r="BI397" s="188">
        <f>IF(N397="nulová",J397,0)</f>
        <v>0</v>
      </c>
      <c r="BJ397" s="20" t="s">
        <v>80</v>
      </c>
      <c r="BK397" s="188">
        <f>ROUND(I397*H397,2)</f>
        <v>0</v>
      </c>
      <c r="BL397" s="20" t="s">
        <v>236</v>
      </c>
      <c r="BM397" s="187" t="s">
        <v>1435</v>
      </c>
    </row>
    <row r="398" spans="1:65" s="2" customFormat="1" ht="11.25">
      <c r="A398" s="37"/>
      <c r="B398" s="38"/>
      <c r="C398" s="39"/>
      <c r="D398" s="189" t="s">
        <v>149</v>
      </c>
      <c r="E398" s="39"/>
      <c r="F398" s="190" t="s">
        <v>1436</v>
      </c>
      <c r="G398" s="39"/>
      <c r="H398" s="39"/>
      <c r="I398" s="191"/>
      <c r="J398" s="39"/>
      <c r="K398" s="39"/>
      <c r="L398" s="42"/>
      <c r="M398" s="192"/>
      <c r="N398" s="193"/>
      <c r="O398" s="67"/>
      <c r="P398" s="67"/>
      <c r="Q398" s="67"/>
      <c r="R398" s="67"/>
      <c r="S398" s="67"/>
      <c r="T398" s="68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T398" s="20" t="s">
        <v>149</v>
      </c>
      <c r="AU398" s="20" t="s">
        <v>82</v>
      </c>
    </row>
    <row r="399" spans="1:65" s="2" customFormat="1" ht="16.5" customHeight="1">
      <c r="A399" s="37"/>
      <c r="B399" s="38"/>
      <c r="C399" s="176" t="s">
        <v>1437</v>
      </c>
      <c r="D399" s="176" t="s">
        <v>142</v>
      </c>
      <c r="E399" s="177" t="s">
        <v>1438</v>
      </c>
      <c r="F399" s="178" t="s">
        <v>1439</v>
      </c>
      <c r="G399" s="179" t="s">
        <v>296</v>
      </c>
      <c r="H399" s="180">
        <v>4</v>
      </c>
      <c r="I399" s="181"/>
      <c r="J399" s="182">
        <f>ROUND(I399*H399,2)</f>
        <v>0</v>
      </c>
      <c r="K399" s="178" t="s">
        <v>146</v>
      </c>
      <c r="L399" s="42"/>
      <c r="M399" s="183" t="s">
        <v>19</v>
      </c>
      <c r="N399" s="184" t="s">
        <v>43</v>
      </c>
      <c r="O399" s="67"/>
      <c r="P399" s="185">
        <f>O399*H399</f>
        <v>0</v>
      </c>
      <c r="Q399" s="185">
        <v>2.5999999999999998E-4</v>
      </c>
      <c r="R399" s="185">
        <f>Q399*H399</f>
        <v>1.0399999999999999E-3</v>
      </c>
      <c r="S399" s="185">
        <v>0</v>
      </c>
      <c r="T399" s="186">
        <f>S399*H399</f>
        <v>0</v>
      </c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R399" s="187" t="s">
        <v>236</v>
      </c>
      <c r="AT399" s="187" t="s">
        <v>142</v>
      </c>
      <c r="AU399" s="187" t="s">
        <v>82</v>
      </c>
      <c r="AY399" s="20" t="s">
        <v>140</v>
      </c>
      <c r="BE399" s="188">
        <f>IF(N399="základní",J399,0)</f>
        <v>0</v>
      </c>
      <c r="BF399" s="188">
        <f>IF(N399="snížená",J399,0)</f>
        <v>0</v>
      </c>
      <c r="BG399" s="188">
        <f>IF(N399="zákl. přenesená",J399,0)</f>
        <v>0</v>
      </c>
      <c r="BH399" s="188">
        <f>IF(N399="sníž. přenesená",J399,0)</f>
        <v>0</v>
      </c>
      <c r="BI399" s="188">
        <f>IF(N399="nulová",J399,0)</f>
        <v>0</v>
      </c>
      <c r="BJ399" s="20" t="s">
        <v>80</v>
      </c>
      <c r="BK399" s="188">
        <f>ROUND(I399*H399,2)</f>
        <v>0</v>
      </c>
      <c r="BL399" s="20" t="s">
        <v>236</v>
      </c>
      <c r="BM399" s="187" t="s">
        <v>1440</v>
      </c>
    </row>
    <row r="400" spans="1:65" s="2" customFormat="1" ht="11.25">
      <c r="A400" s="37"/>
      <c r="B400" s="38"/>
      <c r="C400" s="39"/>
      <c r="D400" s="189" t="s">
        <v>149</v>
      </c>
      <c r="E400" s="39"/>
      <c r="F400" s="190" t="s">
        <v>1441</v>
      </c>
      <c r="G400" s="39"/>
      <c r="H400" s="39"/>
      <c r="I400" s="191"/>
      <c r="J400" s="39"/>
      <c r="K400" s="39"/>
      <c r="L400" s="42"/>
      <c r="M400" s="192"/>
      <c r="N400" s="193"/>
      <c r="O400" s="67"/>
      <c r="P400" s="67"/>
      <c r="Q400" s="67"/>
      <c r="R400" s="67"/>
      <c r="S400" s="67"/>
      <c r="T400" s="68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T400" s="20" t="s">
        <v>149</v>
      </c>
      <c r="AU400" s="20" t="s">
        <v>82</v>
      </c>
    </row>
    <row r="401" spans="1:65" s="2" customFormat="1" ht="16.5" customHeight="1">
      <c r="A401" s="37"/>
      <c r="B401" s="38"/>
      <c r="C401" s="176" t="s">
        <v>1442</v>
      </c>
      <c r="D401" s="176" t="s">
        <v>142</v>
      </c>
      <c r="E401" s="177" t="s">
        <v>1443</v>
      </c>
      <c r="F401" s="178" t="s">
        <v>1444</v>
      </c>
      <c r="G401" s="179" t="s">
        <v>296</v>
      </c>
      <c r="H401" s="180">
        <v>18</v>
      </c>
      <c r="I401" s="181"/>
      <c r="J401" s="182">
        <f>ROUND(I401*H401,2)</f>
        <v>0</v>
      </c>
      <c r="K401" s="178" t="s">
        <v>146</v>
      </c>
      <c r="L401" s="42"/>
      <c r="M401" s="183" t="s">
        <v>19</v>
      </c>
      <c r="N401" s="184" t="s">
        <v>43</v>
      </c>
      <c r="O401" s="67"/>
      <c r="P401" s="185">
        <f>O401*H401</f>
        <v>0</v>
      </c>
      <c r="Q401" s="185">
        <v>2.2000000000000001E-4</v>
      </c>
      <c r="R401" s="185">
        <f>Q401*H401</f>
        <v>3.96E-3</v>
      </c>
      <c r="S401" s="185">
        <v>0</v>
      </c>
      <c r="T401" s="186">
        <f>S401*H401</f>
        <v>0</v>
      </c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R401" s="187" t="s">
        <v>236</v>
      </c>
      <c r="AT401" s="187" t="s">
        <v>142</v>
      </c>
      <c r="AU401" s="187" t="s">
        <v>82</v>
      </c>
      <c r="AY401" s="20" t="s">
        <v>140</v>
      </c>
      <c r="BE401" s="188">
        <f>IF(N401="základní",J401,0)</f>
        <v>0</v>
      </c>
      <c r="BF401" s="188">
        <f>IF(N401="snížená",J401,0)</f>
        <v>0</v>
      </c>
      <c r="BG401" s="188">
        <f>IF(N401="zákl. přenesená",J401,0)</f>
        <v>0</v>
      </c>
      <c r="BH401" s="188">
        <f>IF(N401="sníž. přenesená",J401,0)</f>
        <v>0</v>
      </c>
      <c r="BI401" s="188">
        <f>IF(N401="nulová",J401,0)</f>
        <v>0</v>
      </c>
      <c r="BJ401" s="20" t="s">
        <v>80</v>
      </c>
      <c r="BK401" s="188">
        <f>ROUND(I401*H401,2)</f>
        <v>0</v>
      </c>
      <c r="BL401" s="20" t="s">
        <v>236</v>
      </c>
      <c r="BM401" s="187" t="s">
        <v>1445</v>
      </c>
    </row>
    <row r="402" spans="1:65" s="2" customFormat="1" ht="11.25">
      <c r="A402" s="37"/>
      <c r="B402" s="38"/>
      <c r="C402" s="39"/>
      <c r="D402" s="189" t="s">
        <v>149</v>
      </c>
      <c r="E402" s="39"/>
      <c r="F402" s="190" t="s">
        <v>1446</v>
      </c>
      <c r="G402" s="39"/>
      <c r="H402" s="39"/>
      <c r="I402" s="191"/>
      <c r="J402" s="39"/>
      <c r="K402" s="39"/>
      <c r="L402" s="42"/>
      <c r="M402" s="192"/>
      <c r="N402" s="193"/>
      <c r="O402" s="67"/>
      <c r="P402" s="67"/>
      <c r="Q402" s="67"/>
      <c r="R402" s="67"/>
      <c r="S402" s="67"/>
      <c r="T402" s="68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T402" s="20" t="s">
        <v>149</v>
      </c>
      <c r="AU402" s="20" t="s">
        <v>82</v>
      </c>
    </row>
    <row r="403" spans="1:65" s="2" customFormat="1" ht="24.2" customHeight="1">
      <c r="A403" s="37"/>
      <c r="B403" s="38"/>
      <c r="C403" s="176" t="s">
        <v>1447</v>
      </c>
      <c r="D403" s="176" t="s">
        <v>142</v>
      </c>
      <c r="E403" s="177" t="s">
        <v>1448</v>
      </c>
      <c r="F403" s="178" t="s">
        <v>1449</v>
      </c>
      <c r="G403" s="179" t="s">
        <v>296</v>
      </c>
      <c r="H403" s="180">
        <v>1</v>
      </c>
      <c r="I403" s="181"/>
      <c r="J403" s="182">
        <f>ROUND(I403*H403,2)</f>
        <v>0</v>
      </c>
      <c r="K403" s="178" t="s">
        <v>146</v>
      </c>
      <c r="L403" s="42"/>
      <c r="M403" s="183" t="s">
        <v>19</v>
      </c>
      <c r="N403" s="184" t="s">
        <v>43</v>
      </c>
      <c r="O403" s="67"/>
      <c r="P403" s="185">
        <f>O403*H403</f>
        <v>0</v>
      </c>
      <c r="Q403" s="185">
        <v>5.6999999999999998E-4</v>
      </c>
      <c r="R403" s="185">
        <f>Q403*H403</f>
        <v>5.6999999999999998E-4</v>
      </c>
      <c r="S403" s="185">
        <v>0</v>
      </c>
      <c r="T403" s="186">
        <f>S403*H403</f>
        <v>0</v>
      </c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R403" s="187" t="s">
        <v>236</v>
      </c>
      <c r="AT403" s="187" t="s">
        <v>142</v>
      </c>
      <c r="AU403" s="187" t="s">
        <v>82</v>
      </c>
      <c r="AY403" s="20" t="s">
        <v>140</v>
      </c>
      <c r="BE403" s="188">
        <f>IF(N403="základní",J403,0)</f>
        <v>0</v>
      </c>
      <c r="BF403" s="188">
        <f>IF(N403="snížená",J403,0)</f>
        <v>0</v>
      </c>
      <c r="BG403" s="188">
        <f>IF(N403="zákl. přenesená",J403,0)</f>
        <v>0</v>
      </c>
      <c r="BH403" s="188">
        <f>IF(N403="sníž. přenesená",J403,0)</f>
        <v>0</v>
      </c>
      <c r="BI403" s="188">
        <f>IF(N403="nulová",J403,0)</f>
        <v>0</v>
      </c>
      <c r="BJ403" s="20" t="s">
        <v>80</v>
      </c>
      <c r="BK403" s="188">
        <f>ROUND(I403*H403,2)</f>
        <v>0</v>
      </c>
      <c r="BL403" s="20" t="s">
        <v>236</v>
      </c>
      <c r="BM403" s="187" t="s">
        <v>1450</v>
      </c>
    </row>
    <row r="404" spans="1:65" s="2" customFormat="1" ht="11.25">
      <c r="A404" s="37"/>
      <c r="B404" s="38"/>
      <c r="C404" s="39"/>
      <c r="D404" s="189" t="s">
        <v>149</v>
      </c>
      <c r="E404" s="39"/>
      <c r="F404" s="190" t="s">
        <v>1451</v>
      </c>
      <c r="G404" s="39"/>
      <c r="H404" s="39"/>
      <c r="I404" s="191"/>
      <c r="J404" s="39"/>
      <c r="K404" s="39"/>
      <c r="L404" s="42"/>
      <c r="M404" s="192"/>
      <c r="N404" s="193"/>
      <c r="O404" s="67"/>
      <c r="P404" s="67"/>
      <c r="Q404" s="67"/>
      <c r="R404" s="67"/>
      <c r="S404" s="67"/>
      <c r="T404" s="68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T404" s="20" t="s">
        <v>149</v>
      </c>
      <c r="AU404" s="20" t="s">
        <v>82</v>
      </c>
    </row>
    <row r="405" spans="1:65" s="2" customFormat="1" ht="24.2" customHeight="1">
      <c r="A405" s="37"/>
      <c r="B405" s="38"/>
      <c r="C405" s="176" t="s">
        <v>1452</v>
      </c>
      <c r="D405" s="176" t="s">
        <v>142</v>
      </c>
      <c r="E405" s="177" t="s">
        <v>1453</v>
      </c>
      <c r="F405" s="178" t="s">
        <v>1454</v>
      </c>
      <c r="G405" s="179" t="s">
        <v>296</v>
      </c>
      <c r="H405" s="180">
        <v>2</v>
      </c>
      <c r="I405" s="181"/>
      <c r="J405" s="182">
        <f>ROUND(I405*H405,2)</f>
        <v>0</v>
      </c>
      <c r="K405" s="178" t="s">
        <v>146</v>
      </c>
      <c r="L405" s="42"/>
      <c r="M405" s="183" t="s">
        <v>19</v>
      </c>
      <c r="N405" s="184" t="s">
        <v>43</v>
      </c>
      <c r="O405" s="67"/>
      <c r="P405" s="185">
        <f>O405*H405</f>
        <v>0</v>
      </c>
      <c r="Q405" s="185">
        <v>1.14E-3</v>
      </c>
      <c r="R405" s="185">
        <f>Q405*H405</f>
        <v>2.2799999999999999E-3</v>
      </c>
      <c r="S405" s="185">
        <v>0</v>
      </c>
      <c r="T405" s="186">
        <f>S405*H405</f>
        <v>0</v>
      </c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R405" s="187" t="s">
        <v>236</v>
      </c>
      <c r="AT405" s="187" t="s">
        <v>142</v>
      </c>
      <c r="AU405" s="187" t="s">
        <v>82</v>
      </c>
      <c r="AY405" s="20" t="s">
        <v>140</v>
      </c>
      <c r="BE405" s="188">
        <f>IF(N405="základní",J405,0)</f>
        <v>0</v>
      </c>
      <c r="BF405" s="188">
        <f>IF(N405="snížená",J405,0)</f>
        <v>0</v>
      </c>
      <c r="BG405" s="188">
        <f>IF(N405="zákl. přenesená",J405,0)</f>
        <v>0</v>
      </c>
      <c r="BH405" s="188">
        <f>IF(N405="sníž. přenesená",J405,0)</f>
        <v>0</v>
      </c>
      <c r="BI405" s="188">
        <f>IF(N405="nulová",J405,0)</f>
        <v>0</v>
      </c>
      <c r="BJ405" s="20" t="s">
        <v>80</v>
      </c>
      <c r="BK405" s="188">
        <f>ROUND(I405*H405,2)</f>
        <v>0</v>
      </c>
      <c r="BL405" s="20" t="s">
        <v>236</v>
      </c>
      <c r="BM405" s="187" t="s">
        <v>1455</v>
      </c>
    </row>
    <row r="406" spans="1:65" s="2" customFormat="1" ht="11.25">
      <c r="A406" s="37"/>
      <c r="B406" s="38"/>
      <c r="C406" s="39"/>
      <c r="D406" s="189" t="s">
        <v>149</v>
      </c>
      <c r="E406" s="39"/>
      <c r="F406" s="190" t="s">
        <v>1456</v>
      </c>
      <c r="G406" s="39"/>
      <c r="H406" s="39"/>
      <c r="I406" s="191"/>
      <c r="J406" s="39"/>
      <c r="K406" s="39"/>
      <c r="L406" s="42"/>
      <c r="M406" s="192"/>
      <c r="N406" s="193"/>
      <c r="O406" s="67"/>
      <c r="P406" s="67"/>
      <c r="Q406" s="67"/>
      <c r="R406" s="67"/>
      <c r="S406" s="67"/>
      <c r="T406" s="68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T406" s="20" t="s">
        <v>149</v>
      </c>
      <c r="AU406" s="20" t="s">
        <v>82</v>
      </c>
    </row>
    <row r="407" spans="1:65" s="2" customFormat="1" ht="24.2" customHeight="1">
      <c r="A407" s="37"/>
      <c r="B407" s="38"/>
      <c r="C407" s="176" t="s">
        <v>1457</v>
      </c>
      <c r="D407" s="176" t="s">
        <v>142</v>
      </c>
      <c r="E407" s="177" t="s">
        <v>1458</v>
      </c>
      <c r="F407" s="178" t="s">
        <v>1459</v>
      </c>
      <c r="G407" s="179" t="s">
        <v>296</v>
      </c>
      <c r="H407" s="180">
        <v>1</v>
      </c>
      <c r="I407" s="181"/>
      <c r="J407" s="182">
        <f>ROUND(I407*H407,2)</f>
        <v>0</v>
      </c>
      <c r="K407" s="178" t="s">
        <v>146</v>
      </c>
      <c r="L407" s="42"/>
      <c r="M407" s="183" t="s">
        <v>19</v>
      </c>
      <c r="N407" s="184" t="s">
        <v>43</v>
      </c>
      <c r="O407" s="67"/>
      <c r="P407" s="185">
        <f>O407*H407</f>
        <v>0</v>
      </c>
      <c r="Q407" s="185">
        <v>1.24E-3</v>
      </c>
      <c r="R407" s="185">
        <f>Q407*H407</f>
        <v>1.24E-3</v>
      </c>
      <c r="S407" s="185">
        <v>0</v>
      </c>
      <c r="T407" s="186">
        <f>S407*H407</f>
        <v>0</v>
      </c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R407" s="187" t="s">
        <v>236</v>
      </c>
      <c r="AT407" s="187" t="s">
        <v>142</v>
      </c>
      <c r="AU407" s="187" t="s">
        <v>82</v>
      </c>
      <c r="AY407" s="20" t="s">
        <v>140</v>
      </c>
      <c r="BE407" s="188">
        <f>IF(N407="základní",J407,0)</f>
        <v>0</v>
      </c>
      <c r="BF407" s="188">
        <f>IF(N407="snížená",J407,0)</f>
        <v>0</v>
      </c>
      <c r="BG407" s="188">
        <f>IF(N407="zákl. přenesená",J407,0)</f>
        <v>0</v>
      </c>
      <c r="BH407" s="188">
        <f>IF(N407="sníž. přenesená",J407,0)</f>
        <v>0</v>
      </c>
      <c r="BI407" s="188">
        <f>IF(N407="nulová",J407,0)</f>
        <v>0</v>
      </c>
      <c r="BJ407" s="20" t="s">
        <v>80</v>
      </c>
      <c r="BK407" s="188">
        <f>ROUND(I407*H407,2)</f>
        <v>0</v>
      </c>
      <c r="BL407" s="20" t="s">
        <v>236</v>
      </c>
      <c r="BM407" s="187" t="s">
        <v>1460</v>
      </c>
    </row>
    <row r="408" spans="1:65" s="2" customFormat="1" ht="11.25">
      <c r="A408" s="37"/>
      <c r="B408" s="38"/>
      <c r="C408" s="39"/>
      <c r="D408" s="189" t="s">
        <v>149</v>
      </c>
      <c r="E408" s="39"/>
      <c r="F408" s="190" t="s">
        <v>1461</v>
      </c>
      <c r="G408" s="39"/>
      <c r="H408" s="39"/>
      <c r="I408" s="191"/>
      <c r="J408" s="39"/>
      <c r="K408" s="39"/>
      <c r="L408" s="42"/>
      <c r="M408" s="192"/>
      <c r="N408" s="193"/>
      <c r="O408" s="67"/>
      <c r="P408" s="67"/>
      <c r="Q408" s="67"/>
      <c r="R408" s="67"/>
      <c r="S408" s="67"/>
      <c r="T408" s="68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T408" s="20" t="s">
        <v>149</v>
      </c>
      <c r="AU408" s="20" t="s">
        <v>82</v>
      </c>
    </row>
    <row r="409" spans="1:65" s="2" customFormat="1" ht="24.2" customHeight="1">
      <c r="A409" s="37"/>
      <c r="B409" s="38"/>
      <c r="C409" s="176" t="s">
        <v>1462</v>
      </c>
      <c r="D409" s="176" t="s">
        <v>142</v>
      </c>
      <c r="E409" s="177" t="s">
        <v>1463</v>
      </c>
      <c r="F409" s="178" t="s">
        <v>1464</v>
      </c>
      <c r="G409" s="179" t="s">
        <v>296</v>
      </c>
      <c r="H409" s="180">
        <v>1</v>
      </c>
      <c r="I409" s="181"/>
      <c r="J409" s="182">
        <f>ROUND(I409*H409,2)</f>
        <v>0</v>
      </c>
      <c r="K409" s="178" t="s">
        <v>146</v>
      </c>
      <c r="L409" s="42"/>
      <c r="M409" s="183" t="s">
        <v>19</v>
      </c>
      <c r="N409" s="184" t="s">
        <v>43</v>
      </c>
      <c r="O409" s="67"/>
      <c r="P409" s="185">
        <f>O409*H409</f>
        <v>0</v>
      </c>
      <c r="Q409" s="185">
        <v>1.73E-3</v>
      </c>
      <c r="R409" s="185">
        <f>Q409*H409</f>
        <v>1.73E-3</v>
      </c>
      <c r="S409" s="185">
        <v>0</v>
      </c>
      <c r="T409" s="186">
        <f>S409*H409</f>
        <v>0</v>
      </c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R409" s="187" t="s">
        <v>236</v>
      </c>
      <c r="AT409" s="187" t="s">
        <v>142</v>
      </c>
      <c r="AU409" s="187" t="s">
        <v>82</v>
      </c>
      <c r="AY409" s="20" t="s">
        <v>140</v>
      </c>
      <c r="BE409" s="188">
        <f>IF(N409="základní",J409,0)</f>
        <v>0</v>
      </c>
      <c r="BF409" s="188">
        <f>IF(N409="snížená",J409,0)</f>
        <v>0</v>
      </c>
      <c r="BG409" s="188">
        <f>IF(N409="zákl. přenesená",J409,0)</f>
        <v>0</v>
      </c>
      <c r="BH409" s="188">
        <f>IF(N409="sníž. přenesená",J409,0)</f>
        <v>0</v>
      </c>
      <c r="BI409" s="188">
        <f>IF(N409="nulová",J409,0)</f>
        <v>0</v>
      </c>
      <c r="BJ409" s="20" t="s">
        <v>80</v>
      </c>
      <c r="BK409" s="188">
        <f>ROUND(I409*H409,2)</f>
        <v>0</v>
      </c>
      <c r="BL409" s="20" t="s">
        <v>236</v>
      </c>
      <c r="BM409" s="187" t="s">
        <v>1465</v>
      </c>
    </row>
    <row r="410" spans="1:65" s="2" customFormat="1" ht="11.25">
      <c r="A410" s="37"/>
      <c r="B410" s="38"/>
      <c r="C410" s="39"/>
      <c r="D410" s="189" t="s">
        <v>149</v>
      </c>
      <c r="E410" s="39"/>
      <c r="F410" s="190" t="s">
        <v>1466</v>
      </c>
      <c r="G410" s="39"/>
      <c r="H410" s="39"/>
      <c r="I410" s="191"/>
      <c r="J410" s="39"/>
      <c r="K410" s="39"/>
      <c r="L410" s="42"/>
      <c r="M410" s="192"/>
      <c r="N410" s="193"/>
      <c r="O410" s="67"/>
      <c r="P410" s="67"/>
      <c r="Q410" s="67"/>
      <c r="R410" s="67"/>
      <c r="S410" s="67"/>
      <c r="T410" s="68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T410" s="20" t="s">
        <v>149</v>
      </c>
      <c r="AU410" s="20" t="s">
        <v>82</v>
      </c>
    </row>
    <row r="411" spans="1:65" s="2" customFormat="1" ht="16.5" customHeight="1">
      <c r="A411" s="37"/>
      <c r="B411" s="38"/>
      <c r="C411" s="176" t="s">
        <v>1467</v>
      </c>
      <c r="D411" s="176" t="s">
        <v>142</v>
      </c>
      <c r="E411" s="177" t="s">
        <v>1468</v>
      </c>
      <c r="F411" s="178" t="s">
        <v>1469</v>
      </c>
      <c r="G411" s="179" t="s">
        <v>296</v>
      </c>
      <c r="H411" s="180">
        <v>5</v>
      </c>
      <c r="I411" s="181"/>
      <c r="J411" s="182">
        <f>ROUND(I411*H411,2)</f>
        <v>0</v>
      </c>
      <c r="K411" s="178" t="s">
        <v>146</v>
      </c>
      <c r="L411" s="42"/>
      <c r="M411" s="183" t="s">
        <v>19</v>
      </c>
      <c r="N411" s="184" t="s">
        <v>43</v>
      </c>
      <c r="O411" s="67"/>
      <c r="P411" s="185">
        <f>O411*H411</f>
        <v>0</v>
      </c>
      <c r="Q411" s="185">
        <v>5.0000000000000001E-4</v>
      </c>
      <c r="R411" s="185">
        <f>Q411*H411</f>
        <v>2.5000000000000001E-3</v>
      </c>
      <c r="S411" s="185">
        <v>0</v>
      </c>
      <c r="T411" s="186">
        <f>S411*H411</f>
        <v>0</v>
      </c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R411" s="187" t="s">
        <v>236</v>
      </c>
      <c r="AT411" s="187" t="s">
        <v>142</v>
      </c>
      <c r="AU411" s="187" t="s">
        <v>82</v>
      </c>
      <c r="AY411" s="20" t="s">
        <v>140</v>
      </c>
      <c r="BE411" s="188">
        <f>IF(N411="základní",J411,0)</f>
        <v>0</v>
      </c>
      <c r="BF411" s="188">
        <f>IF(N411="snížená",J411,0)</f>
        <v>0</v>
      </c>
      <c r="BG411" s="188">
        <f>IF(N411="zákl. přenesená",J411,0)</f>
        <v>0</v>
      </c>
      <c r="BH411" s="188">
        <f>IF(N411="sníž. přenesená",J411,0)</f>
        <v>0</v>
      </c>
      <c r="BI411" s="188">
        <f>IF(N411="nulová",J411,0)</f>
        <v>0</v>
      </c>
      <c r="BJ411" s="20" t="s">
        <v>80</v>
      </c>
      <c r="BK411" s="188">
        <f>ROUND(I411*H411,2)</f>
        <v>0</v>
      </c>
      <c r="BL411" s="20" t="s">
        <v>236</v>
      </c>
      <c r="BM411" s="187" t="s">
        <v>1470</v>
      </c>
    </row>
    <row r="412" spans="1:65" s="2" customFormat="1" ht="11.25">
      <c r="A412" s="37"/>
      <c r="B412" s="38"/>
      <c r="C412" s="39"/>
      <c r="D412" s="189" t="s">
        <v>149</v>
      </c>
      <c r="E412" s="39"/>
      <c r="F412" s="190" t="s">
        <v>1471</v>
      </c>
      <c r="G412" s="39"/>
      <c r="H412" s="39"/>
      <c r="I412" s="191"/>
      <c r="J412" s="39"/>
      <c r="K412" s="39"/>
      <c r="L412" s="42"/>
      <c r="M412" s="192"/>
      <c r="N412" s="193"/>
      <c r="O412" s="67"/>
      <c r="P412" s="67"/>
      <c r="Q412" s="67"/>
      <c r="R412" s="67"/>
      <c r="S412" s="67"/>
      <c r="T412" s="68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T412" s="20" t="s">
        <v>149</v>
      </c>
      <c r="AU412" s="20" t="s">
        <v>82</v>
      </c>
    </row>
    <row r="413" spans="1:65" s="2" customFormat="1" ht="16.5" customHeight="1">
      <c r="A413" s="37"/>
      <c r="B413" s="38"/>
      <c r="C413" s="176" t="s">
        <v>1472</v>
      </c>
      <c r="D413" s="176" t="s">
        <v>142</v>
      </c>
      <c r="E413" s="177" t="s">
        <v>1473</v>
      </c>
      <c r="F413" s="178" t="s">
        <v>1474</v>
      </c>
      <c r="G413" s="179" t="s">
        <v>296</v>
      </c>
      <c r="H413" s="180">
        <v>8</v>
      </c>
      <c r="I413" s="181"/>
      <c r="J413" s="182">
        <f>ROUND(I413*H413,2)</f>
        <v>0</v>
      </c>
      <c r="K413" s="178" t="s">
        <v>146</v>
      </c>
      <c r="L413" s="42"/>
      <c r="M413" s="183" t="s">
        <v>19</v>
      </c>
      <c r="N413" s="184" t="s">
        <v>43</v>
      </c>
      <c r="O413" s="67"/>
      <c r="P413" s="185">
        <f>O413*H413</f>
        <v>0</v>
      </c>
      <c r="Q413" s="185">
        <v>6.9999999999999999E-4</v>
      </c>
      <c r="R413" s="185">
        <f>Q413*H413</f>
        <v>5.5999999999999999E-3</v>
      </c>
      <c r="S413" s="185">
        <v>0</v>
      </c>
      <c r="T413" s="186">
        <f>S413*H413</f>
        <v>0</v>
      </c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R413" s="187" t="s">
        <v>236</v>
      </c>
      <c r="AT413" s="187" t="s">
        <v>142</v>
      </c>
      <c r="AU413" s="187" t="s">
        <v>82</v>
      </c>
      <c r="AY413" s="20" t="s">
        <v>140</v>
      </c>
      <c r="BE413" s="188">
        <f>IF(N413="základní",J413,0)</f>
        <v>0</v>
      </c>
      <c r="BF413" s="188">
        <f>IF(N413="snížená",J413,0)</f>
        <v>0</v>
      </c>
      <c r="BG413" s="188">
        <f>IF(N413="zákl. přenesená",J413,0)</f>
        <v>0</v>
      </c>
      <c r="BH413" s="188">
        <f>IF(N413="sníž. přenesená",J413,0)</f>
        <v>0</v>
      </c>
      <c r="BI413" s="188">
        <f>IF(N413="nulová",J413,0)</f>
        <v>0</v>
      </c>
      <c r="BJ413" s="20" t="s">
        <v>80</v>
      </c>
      <c r="BK413" s="188">
        <f>ROUND(I413*H413,2)</f>
        <v>0</v>
      </c>
      <c r="BL413" s="20" t="s">
        <v>236</v>
      </c>
      <c r="BM413" s="187" t="s">
        <v>1475</v>
      </c>
    </row>
    <row r="414" spans="1:65" s="2" customFormat="1" ht="11.25">
      <c r="A414" s="37"/>
      <c r="B414" s="38"/>
      <c r="C414" s="39"/>
      <c r="D414" s="189" t="s">
        <v>149</v>
      </c>
      <c r="E414" s="39"/>
      <c r="F414" s="190" t="s">
        <v>1476</v>
      </c>
      <c r="G414" s="39"/>
      <c r="H414" s="39"/>
      <c r="I414" s="191"/>
      <c r="J414" s="39"/>
      <c r="K414" s="39"/>
      <c r="L414" s="42"/>
      <c r="M414" s="192"/>
      <c r="N414" s="193"/>
      <c r="O414" s="67"/>
      <c r="P414" s="67"/>
      <c r="Q414" s="67"/>
      <c r="R414" s="67"/>
      <c r="S414" s="67"/>
      <c r="T414" s="68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T414" s="20" t="s">
        <v>149</v>
      </c>
      <c r="AU414" s="20" t="s">
        <v>82</v>
      </c>
    </row>
    <row r="415" spans="1:65" s="2" customFormat="1" ht="16.5" customHeight="1">
      <c r="A415" s="37"/>
      <c r="B415" s="38"/>
      <c r="C415" s="176" t="s">
        <v>1477</v>
      </c>
      <c r="D415" s="176" t="s">
        <v>142</v>
      </c>
      <c r="E415" s="177" t="s">
        <v>1478</v>
      </c>
      <c r="F415" s="178" t="s">
        <v>1479</v>
      </c>
      <c r="G415" s="179" t="s">
        <v>296</v>
      </c>
      <c r="H415" s="180">
        <v>4</v>
      </c>
      <c r="I415" s="181"/>
      <c r="J415" s="182">
        <f>ROUND(I415*H415,2)</f>
        <v>0</v>
      </c>
      <c r="K415" s="178" t="s">
        <v>146</v>
      </c>
      <c r="L415" s="42"/>
      <c r="M415" s="183" t="s">
        <v>19</v>
      </c>
      <c r="N415" s="184" t="s">
        <v>43</v>
      </c>
      <c r="O415" s="67"/>
      <c r="P415" s="185">
        <f>O415*H415</f>
        <v>0</v>
      </c>
      <c r="Q415" s="185">
        <v>1.07E-3</v>
      </c>
      <c r="R415" s="185">
        <f>Q415*H415</f>
        <v>4.28E-3</v>
      </c>
      <c r="S415" s="185">
        <v>0</v>
      </c>
      <c r="T415" s="186">
        <f>S415*H415</f>
        <v>0</v>
      </c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R415" s="187" t="s">
        <v>236</v>
      </c>
      <c r="AT415" s="187" t="s">
        <v>142</v>
      </c>
      <c r="AU415" s="187" t="s">
        <v>82</v>
      </c>
      <c r="AY415" s="20" t="s">
        <v>140</v>
      </c>
      <c r="BE415" s="188">
        <f>IF(N415="základní",J415,0)</f>
        <v>0</v>
      </c>
      <c r="BF415" s="188">
        <f>IF(N415="snížená",J415,0)</f>
        <v>0</v>
      </c>
      <c r="BG415" s="188">
        <f>IF(N415="zákl. přenesená",J415,0)</f>
        <v>0</v>
      </c>
      <c r="BH415" s="188">
        <f>IF(N415="sníž. přenesená",J415,0)</f>
        <v>0</v>
      </c>
      <c r="BI415" s="188">
        <f>IF(N415="nulová",J415,0)</f>
        <v>0</v>
      </c>
      <c r="BJ415" s="20" t="s">
        <v>80</v>
      </c>
      <c r="BK415" s="188">
        <f>ROUND(I415*H415,2)</f>
        <v>0</v>
      </c>
      <c r="BL415" s="20" t="s">
        <v>236</v>
      </c>
      <c r="BM415" s="187" t="s">
        <v>1480</v>
      </c>
    </row>
    <row r="416" spans="1:65" s="2" customFormat="1" ht="11.25">
      <c r="A416" s="37"/>
      <c r="B416" s="38"/>
      <c r="C416" s="39"/>
      <c r="D416" s="189" t="s">
        <v>149</v>
      </c>
      <c r="E416" s="39"/>
      <c r="F416" s="190" t="s">
        <v>1481</v>
      </c>
      <c r="G416" s="39"/>
      <c r="H416" s="39"/>
      <c r="I416" s="191"/>
      <c r="J416" s="39"/>
      <c r="K416" s="39"/>
      <c r="L416" s="42"/>
      <c r="M416" s="192"/>
      <c r="N416" s="193"/>
      <c r="O416" s="67"/>
      <c r="P416" s="67"/>
      <c r="Q416" s="67"/>
      <c r="R416" s="67"/>
      <c r="S416" s="67"/>
      <c r="T416" s="68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T416" s="20" t="s">
        <v>149</v>
      </c>
      <c r="AU416" s="20" t="s">
        <v>82</v>
      </c>
    </row>
    <row r="417" spans="1:65" s="2" customFormat="1" ht="16.5" customHeight="1">
      <c r="A417" s="37"/>
      <c r="B417" s="38"/>
      <c r="C417" s="176" t="s">
        <v>1482</v>
      </c>
      <c r="D417" s="176" t="s">
        <v>142</v>
      </c>
      <c r="E417" s="177" t="s">
        <v>1483</v>
      </c>
      <c r="F417" s="178" t="s">
        <v>1484</v>
      </c>
      <c r="G417" s="179" t="s">
        <v>296</v>
      </c>
      <c r="H417" s="180">
        <v>4</v>
      </c>
      <c r="I417" s="181"/>
      <c r="J417" s="182">
        <f>ROUND(I417*H417,2)</f>
        <v>0</v>
      </c>
      <c r="K417" s="178" t="s">
        <v>146</v>
      </c>
      <c r="L417" s="42"/>
      <c r="M417" s="183" t="s">
        <v>19</v>
      </c>
      <c r="N417" s="184" t="s">
        <v>43</v>
      </c>
      <c r="O417" s="67"/>
      <c r="P417" s="185">
        <f>O417*H417</f>
        <v>0</v>
      </c>
      <c r="Q417" s="185">
        <v>1.6800000000000001E-3</v>
      </c>
      <c r="R417" s="185">
        <f>Q417*H417</f>
        <v>6.7200000000000003E-3</v>
      </c>
      <c r="S417" s="185">
        <v>0</v>
      </c>
      <c r="T417" s="186">
        <f>S417*H417</f>
        <v>0</v>
      </c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R417" s="187" t="s">
        <v>236</v>
      </c>
      <c r="AT417" s="187" t="s">
        <v>142</v>
      </c>
      <c r="AU417" s="187" t="s">
        <v>82</v>
      </c>
      <c r="AY417" s="20" t="s">
        <v>140</v>
      </c>
      <c r="BE417" s="188">
        <f>IF(N417="základní",J417,0)</f>
        <v>0</v>
      </c>
      <c r="BF417" s="188">
        <f>IF(N417="snížená",J417,0)</f>
        <v>0</v>
      </c>
      <c r="BG417" s="188">
        <f>IF(N417="zákl. přenesená",J417,0)</f>
        <v>0</v>
      </c>
      <c r="BH417" s="188">
        <f>IF(N417="sníž. přenesená",J417,0)</f>
        <v>0</v>
      </c>
      <c r="BI417" s="188">
        <f>IF(N417="nulová",J417,0)</f>
        <v>0</v>
      </c>
      <c r="BJ417" s="20" t="s">
        <v>80</v>
      </c>
      <c r="BK417" s="188">
        <f>ROUND(I417*H417,2)</f>
        <v>0</v>
      </c>
      <c r="BL417" s="20" t="s">
        <v>236</v>
      </c>
      <c r="BM417" s="187" t="s">
        <v>1485</v>
      </c>
    </row>
    <row r="418" spans="1:65" s="2" customFormat="1" ht="11.25">
      <c r="A418" s="37"/>
      <c r="B418" s="38"/>
      <c r="C418" s="39"/>
      <c r="D418" s="189" t="s">
        <v>149</v>
      </c>
      <c r="E418" s="39"/>
      <c r="F418" s="190" t="s">
        <v>1486</v>
      </c>
      <c r="G418" s="39"/>
      <c r="H418" s="39"/>
      <c r="I418" s="191"/>
      <c r="J418" s="39"/>
      <c r="K418" s="39"/>
      <c r="L418" s="42"/>
      <c r="M418" s="192"/>
      <c r="N418" s="193"/>
      <c r="O418" s="67"/>
      <c r="P418" s="67"/>
      <c r="Q418" s="67"/>
      <c r="R418" s="67"/>
      <c r="S418" s="67"/>
      <c r="T418" s="68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T418" s="20" t="s">
        <v>149</v>
      </c>
      <c r="AU418" s="20" t="s">
        <v>82</v>
      </c>
    </row>
    <row r="419" spans="1:65" s="2" customFormat="1" ht="24.2" customHeight="1">
      <c r="A419" s="37"/>
      <c r="B419" s="38"/>
      <c r="C419" s="176" t="s">
        <v>1487</v>
      </c>
      <c r="D419" s="176" t="s">
        <v>142</v>
      </c>
      <c r="E419" s="177" t="s">
        <v>1488</v>
      </c>
      <c r="F419" s="178" t="s">
        <v>1489</v>
      </c>
      <c r="G419" s="179" t="s">
        <v>296</v>
      </c>
      <c r="H419" s="180">
        <v>2</v>
      </c>
      <c r="I419" s="181"/>
      <c r="J419" s="182">
        <f>ROUND(I419*H419,2)</f>
        <v>0</v>
      </c>
      <c r="K419" s="178" t="s">
        <v>146</v>
      </c>
      <c r="L419" s="42"/>
      <c r="M419" s="183" t="s">
        <v>19</v>
      </c>
      <c r="N419" s="184" t="s">
        <v>43</v>
      </c>
      <c r="O419" s="67"/>
      <c r="P419" s="185">
        <f>O419*H419</f>
        <v>0</v>
      </c>
      <c r="Q419" s="185">
        <v>9.5E-4</v>
      </c>
      <c r="R419" s="185">
        <f>Q419*H419</f>
        <v>1.9E-3</v>
      </c>
      <c r="S419" s="185">
        <v>0</v>
      </c>
      <c r="T419" s="186">
        <f>S419*H419</f>
        <v>0</v>
      </c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R419" s="187" t="s">
        <v>236</v>
      </c>
      <c r="AT419" s="187" t="s">
        <v>142</v>
      </c>
      <c r="AU419" s="187" t="s">
        <v>82</v>
      </c>
      <c r="AY419" s="20" t="s">
        <v>140</v>
      </c>
      <c r="BE419" s="188">
        <f>IF(N419="základní",J419,0)</f>
        <v>0</v>
      </c>
      <c r="BF419" s="188">
        <f>IF(N419="snížená",J419,0)</f>
        <v>0</v>
      </c>
      <c r="BG419" s="188">
        <f>IF(N419="zákl. přenesená",J419,0)</f>
        <v>0</v>
      </c>
      <c r="BH419" s="188">
        <f>IF(N419="sníž. přenesená",J419,0)</f>
        <v>0</v>
      </c>
      <c r="BI419" s="188">
        <f>IF(N419="nulová",J419,0)</f>
        <v>0</v>
      </c>
      <c r="BJ419" s="20" t="s">
        <v>80</v>
      </c>
      <c r="BK419" s="188">
        <f>ROUND(I419*H419,2)</f>
        <v>0</v>
      </c>
      <c r="BL419" s="20" t="s">
        <v>236</v>
      </c>
      <c r="BM419" s="187" t="s">
        <v>1490</v>
      </c>
    </row>
    <row r="420" spans="1:65" s="2" customFormat="1" ht="11.25">
      <c r="A420" s="37"/>
      <c r="B420" s="38"/>
      <c r="C420" s="39"/>
      <c r="D420" s="189" t="s">
        <v>149</v>
      </c>
      <c r="E420" s="39"/>
      <c r="F420" s="190" t="s">
        <v>1491</v>
      </c>
      <c r="G420" s="39"/>
      <c r="H420" s="39"/>
      <c r="I420" s="191"/>
      <c r="J420" s="39"/>
      <c r="K420" s="39"/>
      <c r="L420" s="42"/>
      <c r="M420" s="192"/>
      <c r="N420" s="193"/>
      <c r="O420" s="67"/>
      <c r="P420" s="67"/>
      <c r="Q420" s="67"/>
      <c r="R420" s="67"/>
      <c r="S420" s="67"/>
      <c r="T420" s="68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T420" s="20" t="s">
        <v>149</v>
      </c>
      <c r="AU420" s="20" t="s">
        <v>82</v>
      </c>
    </row>
    <row r="421" spans="1:65" s="2" customFormat="1" ht="24.2" customHeight="1">
      <c r="A421" s="37"/>
      <c r="B421" s="38"/>
      <c r="C421" s="176" t="s">
        <v>1492</v>
      </c>
      <c r="D421" s="176" t="s">
        <v>142</v>
      </c>
      <c r="E421" s="177" t="s">
        <v>1493</v>
      </c>
      <c r="F421" s="178" t="s">
        <v>1494</v>
      </c>
      <c r="G421" s="179" t="s">
        <v>296</v>
      </c>
      <c r="H421" s="180">
        <v>1</v>
      </c>
      <c r="I421" s="181"/>
      <c r="J421" s="182">
        <f>ROUND(I421*H421,2)</f>
        <v>0</v>
      </c>
      <c r="K421" s="178" t="s">
        <v>146</v>
      </c>
      <c r="L421" s="42"/>
      <c r="M421" s="183" t="s">
        <v>19</v>
      </c>
      <c r="N421" s="184" t="s">
        <v>43</v>
      </c>
      <c r="O421" s="67"/>
      <c r="P421" s="185">
        <f>O421*H421</f>
        <v>0</v>
      </c>
      <c r="Q421" s="185">
        <v>1.1299999999999999E-3</v>
      </c>
      <c r="R421" s="185">
        <f>Q421*H421</f>
        <v>1.1299999999999999E-3</v>
      </c>
      <c r="S421" s="185">
        <v>0</v>
      </c>
      <c r="T421" s="186">
        <f>S421*H421</f>
        <v>0</v>
      </c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R421" s="187" t="s">
        <v>236</v>
      </c>
      <c r="AT421" s="187" t="s">
        <v>142</v>
      </c>
      <c r="AU421" s="187" t="s">
        <v>82</v>
      </c>
      <c r="AY421" s="20" t="s">
        <v>140</v>
      </c>
      <c r="BE421" s="188">
        <f>IF(N421="základní",J421,0)</f>
        <v>0</v>
      </c>
      <c r="BF421" s="188">
        <f>IF(N421="snížená",J421,0)</f>
        <v>0</v>
      </c>
      <c r="BG421" s="188">
        <f>IF(N421="zákl. přenesená",J421,0)</f>
        <v>0</v>
      </c>
      <c r="BH421" s="188">
        <f>IF(N421="sníž. přenesená",J421,0)</f>
        <v>0</v>
      </c>
      <c r="BI421" s="188">
        <f>IF(N421="nulová",J421,0)</f>
        <v>0</v>
      </c>
      <c r="BJ421" s="20" t="s">
        <v>80</v>
      </c>
      <c r="BK421" s="188">
        <f>ROUND(I421*H421,2)</f>
        <v>0</v>
      </c>
      <c r="BL421" s="20" t="s">
        <v>236</v>
      </c>
      <c r="BM421" s="187" t="s">
        <v>1495</v>
      </c>
    </row>
    <row r="422" spans="1:65" s="2" customFormat="1" ht="11.25">
      <c r="A422" s="37"/>
      <c r="B422" s="38"/>
      <c r="C422" s="39"/>
      <c r="D422" s="189" t="s">
        <v>149</v>
      </c>
      <c r="E422" s="39"/>
      <c r="F422" s="190" t="s">
        <v>1496</v>
      </c>
      <c r="G422" s="39"/>
      <c r="H422" s="39"/>
      <c r="I422" s="191"/>
      <c r="J422" s="39"/>
      <c r="K422" s="39"/>
      <c r="L422" s="42"/>
      <c r="M422" s="192"/>
      <c r="N422" s="193"/>
      <c r="O422" s="67"/>
      <c r="P422" s="67"/>
      <c r="Q422" s="67"/>
      <c r="R422" s="67"/>
      <c r="S422" s="67"/>
      <c r="T422" s="68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T422" s="20" t="s">
        <v>149</v>
      </c>
      <c r="AU422" s="20" t="s">
        <v>82</v>
      </c>
    </row>
    <row r="423" spans="1:65" s="2" customFormat="1" ht="24.2" customHeight="1">
      <c r="A423" s="37"/>
      <c r="B423" s="38"/>
      <c r="C423" s="176" t="s">
        <v>1497</v>
      </c>
      <c r="D423" s="176" t="s">
        <v>142</v>
      </c>
      <c r="E423" s="177" t="s">
        <v>1498</v>
      </c>
      <c r="F423" s="178" t="s">
        <v>1499</v>
      </c>
      <c r="G423" s="179" t="s">
        <v>296</v>
      </c>
      <c r="H423" s="180">
        <v>1</v>
      </c>
      <c r="I423" s="181"/>
      <c r="J423" s="182">
        <f>ROUND(I423*H423,2)</f>
        <v>0</v>
      </c>
      <c r="K423" s="178" t="s">
        <v>146</v>
      </c>
      <c r="L423" s="42"/>
      <c r="M423" s="183" t="s">
        <v>19</v>
      </c>
      <c r="N423" s="184" t="s">
        <v>43</v>
      </c>
      <c r="O423" s="67"/>
      <c r="P423" s="185">
        <f>O423*H423</f>
        <v>0</v>
      </c>
      <c r="Q423" s="185">
        <v>3.1800000000000001E-3</v>
      </c>
      <c r="R423" s="185">
        <f>Q423*H423</f>
        <v>3.1800000000000001E-3</v>
      </c>
      <c r="S423" s="185">
        <v>0</v>
      </c>
      <c r="T423" s="186">
        <f>S423*H423</f>
        <v>0</v>
      </c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R423" s="187" t="s">
        <v>236</v>
      </c>
      <c r="AT423" s="187" t="s">
        <v>142</v>
      </c>
      <c r="AU423" s="187" t="s">
        <v>82</v>
      </c>
      <c r="AY423" s="20" t="s">
        <v>140</v>
      </c>
      <c r="BE423" s="188">
        <f>IF(N423="základní",J423,0)</f>
        <v>0</v>
      </c>
      <c r="BF423" s="188">
        <f>IF(N423="snížená",J423,0)</f>
        <v>0</v>
      </c>
      <c r="BG423" s="188">
        <f>IF(N423="zákl. přenesená",J423,0)</f>
        <v>0</v>
      </c>
      <c r="BH423" s="188">
        <f>IF(N423="sníž. přenesená",J423,0)</f>
        <v>0</v>
      </c>
      <c r="BI423" s="188">
        <f>IF(N423="nulová",J423,0)</f>
        <v>0</v>
      </c>
      <c r="BJ423" s="20" t="s">
        <v>80</v>
      </c>
      <c r="BK423" s="188">
        <f>ROUND(I423*H423,2)</f>
        <v>0</v>
      </c>
      <c r="BL423" s="20" t="s">
        <v>236</v>
      </c>
      <c r="BM423" s="187" t="s">
        <v>1500</v>
      </c>
    </row>
    <row r="424" spans="1:65" s="2" customFormat="1" ht="11.25">
      <c r="A424" s="37"/>
      <c r="B424" s="38"/>
      <c r="C424" s="39"/>
      <c r="D424" s="189" t="s">
        <v>149</v>
      </c>
      <c r="E424" s="39"/>
      <c r="F424" s="190" t="s">
        <v>1501</v>
      </c>
      <c r="G424" s="39"/>
      <c r="H424" s="39"/>
      <c r="I424" s="191"/>
      <c r="J424" s="39"/>
      <c r="K424" s="39"/>
      <c r="L424" s="42"/>
      <c r="M424" s="192"/>
      <c r="N424" s="193"/>
      <c r="O424" s="67"/>
      <c r="P424" s="67"/>
      <c r="Q424" s="67"/>
      <c r="R424" s="67"/>
      <c r="S424" s="67"/>
      <c r="T424" s="68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T424" s="20" t="s">
        <v>149</v>
      </c>
      <c r="AU424" s="20" t="s">
        <v>82</v>
      </c>
    </row>
    <row r="425" spans="1:65" s="2" customFormat="1" ht="24.2" customHeight="1">
      <c r="A425" s="37"/>
      <c r="B425" s="38"/>
      <c r="C425" s="176" t="s">
        <v>1502</v>
      </c>
      <c r="D425" s="176" t="s">
        <v>142</v>
      </c>
      <c r="E425" s="177" t="s">
        <v>1503</v>
      </c>
      <c r="F425" s="178" t="s">
        <v>1504</v>
      </c>
      <c r="G425" s="179" t="s">
        <v>296</v>
      </c>
      <c r="H425" s="180">
        <v>14</v>
      </c>
      <c r="I425" s="181"/>
      <c r="J425" s="182">
        <f>ROUND(I425*H425,2)</f>
        <v>0</v>
      </c>
      <c r="K425" s="178" t="s">
        <v>146</v>
      </c>
      <c r="L425" s="42"/>
      <c r="M425" s="183" t="s">
        <v>19</v>
      </c>
      <c r="N425" s="184" t="s">
        <v>43</v>
      </c>
      <c r="O425" s="67"/>
      <c r="P425" s="185">
        <f>O425*H425</f>
        <v>0</v>
      </c>
      <c r="Q425" s="185">
        <v>5.4000000000000001E-4</v>
      </c>
      <c r="R425" s="185">
        <f>Q425*H425</f>
        <v>7.5599999999999999E-3</v>
      </c>
      <c r="S425" s="185">
        <v>0</v>
      </c>
      <c r="T425" s="186">
        <f>S425*H425</f>
        <v>0</v>
      </c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R425" s="187" t="s">
        <v>236</v>
      </c>
      <c r="AT425" s="187" t="s">
        <v>142</v>
      </c>
      <c r="AU425" s="187" t="s">
        <v>82</v>
      </c>
      <c r="AY425" s="20" t="s">
        <v>140</v>
      </c>
      <c r="BE425" s="188">
        <f>IF(N425="základní",J425,0)</f>
        <v>0</v>
      </c>
      <c r="BF425" s="188">
        <f>IF(N425="snížená",J425,0)</f>
        <v>0</v>
      </c>
      <c r="BG425" s="188">
        <f>IF(N425="zákl. přenesená",J425,0)</f>
        <v>0</v>
      </c>
      <c r="BH425" s="188">
        <f>IF(N425="sníž. přenesená",J425,0)</f>
        <v>0</v>
      </c>
      <c r="BI425" s="188">
        <f>IF(N425="nulová",J425,0)</f>
        <v>0</v>
      </c>
      <c r="BJ425" s="20" t="s">
        <v>80</v>
      </c>
      <c r="BK425" s="188">
        <f>ROUND(I425*H425,2)</f>
        <v>0</v>
      </c>
      <c r="BL425" s="20" t="s">
        <v>236</v>
      </c>
      <c r="BM425" s="187" t="s">
        <v>1505</v>
      </c>
    </row>
    <row r="426" spans="1:65" s="2" customFormat="1" ht="11.25">
      <c r="A426" s="37"/>
      <c r="B426" s="38"/>
      <c r="C426" s="39"/>
      <c r="D426" s="189" t="s">
        <v>149</v>
      </c>
      <c r="E426" s="39"/>
      <c r="F426" s="190" t="s">
        <v>1506</v>
      </c>
      <c r="G426" s="39"/>
      <c r="H426" s="39"/>
      <c r="I426" s="191"/>
      <c r="J426" s="39"/>
      <c r="K426" s="39"/>
      <c r="L426" s="42"/>
      <c r="M426" s="192"/>
      <c r="N426" s="193"/>
      <c r="O426" s="67"/>
      <c r="P426" s="67"/>
      <c r="Q426" s="67"/>
      <c r="R426" s="67"/>
      <c r="S426" s="67"/>
      <c r="T426" s="68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T426" s="20" t="s">
        <v>149</v>
      </c>
      <c r="AU426" s="20" t="s">
        <v>82</v>
      </c>
    </row>
    <row r="427" spans="1:65" s="2" customFormat="1" ht="16.5" customHeight="1">
      <c r="A427" s="37"/>
      <c r="B427" s="38"/>
      <c r="C427" s="176" t="s">
        <v>1507</v>
      </c>
      <c r="D427" s="176" t="s">
        <v>142</v>
      </c>
      <c r="E427" s="177" t="s">
        <v>1508</v>
      </c>
      <c r="F427" s="178" t="s">
        <v>1509</v>
      </c>
      <c r="G427" s="179" t="s">
        <v>296</v>
      </c>
      <c r="H427" s="180">
        <v>14</v>
      </c>
      <c r="I427" s="181"/>
      <c r="J427" s="182">
        <f>ROUND(I427*H427,2)</f>
        <v>0</v>
      </c>
      <c r="K427" s="178" t="s">
        <v>146</v>
      </c>
      <c r="L427" s="42"/>
      <c r="M427" s="183" t="s">
        <v>19</v>
      </c>
      <c r="N427" s="184" t="s">
        <v>43</v>
      </c>
      <c r="O427" s="67"/>
      <c r="P427" s="185">
        <f>O427*H427</f>
        <v>0</v>
      </c>
      <c r="Q427" s="185">
        <v>3.1199999999999999E-3</v>
      </c>
      <c r="R427" s="185">
        <f>Q427*H427</f>
        <v>4.3679999999999997E-2</v>
      </c>
      <c r="S427" s="185">
        <v>0</v>
      </c>
      <c r="T427" s="186">
        <f>S427*H427</f>
        <v>0</v>
      </c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R427" s="187" t="s">
        <v>236</v>
      </c>
      <c r="AT427" s="187" t="s">
        <v>142</v>
      </c>
      <c r="AU427" s="187" t="s">
        <v>82</v>
      </c>
      <c r="AY427" s="20" t="s">
        <v>140</v>
      </c>
      <c r="BE427" s="188">
        <f>IF(N427="základní",J427,0)</f>
        <v>0</v>
      </c>
      <c r="BF427" s="188">
        <f>IF(N427="snížená",J427,0)</f>
        <v>0</v>
      </c>
      <c r="BG427" s="188">
        <f>IF(N427="zákl. přenesená",J427,0)</f>
        <v>0</v>
      </c>
      <c r="BH427" s="188">
        <f>IF(N427="sníž. přenesená",J427,0)</f>
        <v>0</v>
      </c>
      <c r="BI427" s="188">
        <f>IF(N427="nulová",J427,0)</f>
        <v>0</v>
      </c>
      <c r="BJ427" s="20" t="s">
        <v>80</v>
      </c>
      <c r="BK427" s="188">
        <f>ROUND(I427*H427,2)</f>
        <v>0</v>
      </c>
      <c r="BL427" s="20" t="s">
        <v>236</v>
      </c>
      <c r="BM427" s="187" t="s">
        <v>1510</v>
      </c>
    </row>
    <row r="428" spans="1:65" s="2" customFormat="1" ht="11.25">
      <c r="A428" s="37"/>
      <c r="B428" s="38"/>
      <c r="C428" s="39"/>
      <c r="D428" s="189" t="s">
        <v>149</v>
      </c>
      <c r="E428" s="39"/>
      <c r="F428" s="190" t="s">
        <v>1511</v>
      </c>
      <c r="G428" s="39"/>
      <c r="H428" s="39"/>
      <c r="I428" s="191"/>
      <c r="J428" s="39"/>
      <c r="K428" s="39"/>
      <c r="L428" s="42"/>
      <c r="M428" s="192"/>
      <c r="N428" s="193"/>
      <c r="O428" s="67"/>
      <c r="P428" s="67"/>
      <c r="Q428" s="67"/>
      <c r="R428" s="67"/>
      <c r="S428" s="67"/>
      <c r="T428" s="68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T428" s="20" t="s">
        <v>149</v>
      </c>
      <c r="AU428" s="20" t="s">
        <v>82</v>
      </c>
    </row>
    <row r="429" spans="1:65" s="2" customFormat="1" ht="16.5" customHeight="1">
      <c r="A429" s="37"/>
      <c r="B429" s="38"/>
      <c r="C429" s="176" t="s">
        <v>1512</v>
      </c>
      <c r="D429" s="176" t="s">
        <v>142</v>
      </c>
      <c r="E429" s="177" t="s">
        <v>1513</v>
      </c>
      <c r="F429" s="178" t="s">
        <v>1514</v>
      </c>
      <c r="G429" s="179" t="s">
        <v>296</v>
      </c>
      <c r="H429" s="180">
        <v>5</v>
      </c>
      <c r="I429" s="181"/>
      <c r="J429" s="182">
        <f>ROUND(I429*H429,2)</f>
        <v>0</v>
      </c>
      <c r="K429" s="178" t="s">
        <v>19</v>
      </c>
      <c r="L429" s="42"/>
      <c r="M429" s="183" t="s">
        <v>19</v>
      </c>
      <c r="N429" s="184" t="s">
        <v>43</v>
      </c>
      <c r="O429" s="67"/>
      <c r="P429" s="185">
        <f>O429*H429</f>
        <v>0</v>
      </c>
      <c r="Q429" s="185">
        <v>1.47E-3</v>
      </c>
      <c r="R429" s="185">
        <f>Q429*H429</f>
        <v>7.3499999999999998E-3</v>
      </c>
      <c r="S429" s="185">
        <v>0</v>
      </c>
      <c r="T429" s="186">
        <f>S429*H429</f>
        <v>0</v>
      </c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R429" s="187" t="s">
        <v>236</v>
      </c>
      <c r="AT429" s="187" t="s">
        <v>142</v>
      </c>
      <c r="AU429" s="187" t="s">
        <v>82</v>
      </c>
      <c r="AY429" s="20" t="s">
        <v>140</v>
      </c>
      <c r="BE429" s="188">
        <f>IF(N429="základní",J429,0)</f>
        <v>0</v>
      </c>
      <c r="BF429" s="188">
        <f>IF(N429="snížená",J429,0)</f>
        <v>0</v>
      </c>
      <c r="BG429" s="188">
        <f>IF(N429="zákl. přenesená",J429,0)</f>
        <v>0</v>
      </c>
      <c r="BH429" s="188">
        <f>IF(N429="sníž. přenesená",J429,0)</f>
        <v>0</v>
      </c>
      <c r="BI429" s="188">
        <f>IF(N429="nulová",J429,0)</f>
        <v>0</v>
      </c>
      <c r="BJ429" s="20" t="s">
        <v>80</v>
      </c>
      <c r="BK429" s="188">
        <f>ROUND(I429*H429,2)</f>
        <v>0</v>
      </c>
      <c r="BL429" s="20" t="s">
        <v>236</v>
      </c>
      <c r="BM429" s="187" t="s">
        <v>1515</v>
      </c>
    </row>
    <row r="430" spans="1:65" s="2" customFormat="1" ht="21.75" customHeight="1">
      <c r="A430" s="37"/>
      <c r="B430" s="38"/>
      <c r="C430" s="176" t="s">
        <v>1516</v>
      </c>
      <c r="D430" s="176" t="s">
        <v>142</v>
      </c>
      <c r="E430" s="177" t="s">
        <v>1517</v>
      </c>
      <c r="F430" s="178" t="s">
        <v>1518</v>
      </c>
      <c r="G430" s="179" t="s">
        <v>296</v>
      </c>
      <c r="H430" s="180">
        <v>3</v>
      </c>
      <c r="I430" s="181"/>
      <c r="J430" s="182">
        <f>ROUND(I430*H430,2)</f>
        <v>0</v>
      </c>
      <c r="K430" s="178" t="s">
        <v>146</v>
      </c>
      <c r="L430" s="42"/>
      <c r="M430" s="183" t="s">
        <v>19</v>
      </c>
      <c r="N430" s="184" t="s">
        <v>43</v>
      </c>
      <c r="O430" s="67"/>
      <c r="P430" s="185">
        <f>O430*H430</f>
        <v>0</v>
      </c>
      <c r="Q430" s="185">
        <v>1.47E-3</v>
      </c>
      <c r="R430" s="185">
        <f>Q430*H430</f>
        <v>4.4099999999999999E-3</v>
      </c>
      <c r="S430" s="185">
        <v>0</v>
      </c>
      <c r="T430" s="186">
        <f>S430*H430</f>
        <v>0</v>
      </c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R430" s="187" t="s">
        <v>236</v>
      </c>
      <c r="AT430" s="187" t="s">
        <v>142</v>
      </c>
      <c r="AU430" s="187" t="s">
        <v>82</v>
      </c>
      <c r="AY430" s="20" t="s">
        <v>140</v>
      </c>
      <c r="BE430" s="188">
        <f>IF(N430="základní",J430,0)</f>
        <v>0</v>
      </c>
      <c r="BF430" s="188">
        <f>IF(N430="snížená",J430,0)</f>
        <v>0</v>
      </c>
      <c r="BG430" s="188">
        <f>IF(N430="zákl. přenesená",J430,0)</f>
        <v>0</v>
      </c>
      <c r="BH430" s="188">
        <f>IF(N430="sníž. přenesená",J430,0)</f>
        <v>0</v>
      </c>
      <c r="BI430" s="188">
        <f>IF(N430="nulová",J430,0)</f>
        <v>0</v>
      </c>
      <c r="BJ430" s="20" t="s">
        <v>80</v>
      </c>
      <c r="BK430" s="188">
        <f>ROUND(I430*H430,2)</f>
        <v>0</v>
      </c>
      <c r="BL430" s="20" t="s">
        <v>236</v>
      </c>
      <c r="BM430" s="187" t="s">
        <v>1519</v>
      </c>
    </row>
    <row r="431" spans="1:65" s="2" customFormat="1" ht="11.25">
      <c r="A431" s="37"/>
      <c r="B431" s="38"/>
      <c r="C431" s="39"/>
      <c r="D431" s="189" t="s">
        <v>149</v>
      </c>
      <c r="E431" s="39"/>
      <c r="F431" s="190" t="s">
        <v>1520</v>
      </c>
      <c r="G431" s="39"/>
      <c r="H431" s="39"/>
      <c r="I431" s="191"/>
      <c r="J431" s="39"/>
      <c r="K431" s="39"/>
      <c r="L431" s="42"/>
      <c r="M431" s="192"/>
      <c r="N431" s="193"/>
      <c r="O431" s="67"/>
      <c r="P431" s="67"/>
      <c r="Q431" s="67"/>
      <c r="R431" s="67"/>
      <c r="S431" s="67"/>
      <c r="T431" s="68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T431" s="20" t="s">
        <v>149</v>
      </c>
      <c r="AU431" s="20" t="s">
        <v>82</v>
      </c>
    </row>
    <row r="432" spans="1:65" s="2" customFormat="1" ht="16.5" customHeight="1">
      <c r="A432" s="37"/>
      <c r="B432" s="38"/>
      <c r="C432" s="176" t="s">
        <v>1521</v>
      </c>
      <c r="D432" s="176" t="s">
        <v>142</v>
      </c>
      <c r="E432" s="177" t="s">
        <v>1522</v>
      </c>
      <c r="F432" s="178" t="s">
        <v>1523</v>
      </c>
      <c r="G432" s="179" t="s">
        <v>296</v>
      </c>
      <c r="H432" s="180">
        <v>3</v>
      </c>
      <c r="I432" s="181"/>
      <c r="J432" s="182">
        <f>ROUND(I432*H432,2)</f>
        <v>0</v>
      </c>
      <c r="K432" s="178" t="s">
        <v>146</v>
      </c>
      <c r="L432" s="42"/>
      <c r="M432" s="183" t="s">
        <v>19</v>
      </c>
      <c r="N432" s="184" t="s">
        <v>43</v>
      </c>
      <c r="O432" s="67"/>
      <c r="P432" s="185">
        <f>O432*H432</f>
        <v>0</v>
      </c>
      <c r="Q432" s="185">
        <v>7.5000000000000002E-4</v>
      </c>
      <c r="R432" s="185">
        <f>Q432*H432</f>
        <v>2.2500000000000003E-3</v>
      </c>
      <c r="S432" s="185">
        <v>0</v>
      </c>
      <c r="T432" s="186">
        <f>S432*H432</f>
        <v>0</v>
      </c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R432" s="187" t="s">
        <v>236</v>
      </c>
      <c r="AT432" s="187" t="s">
        <v>142</v>
      </c>
      <c r="AU432" s="187" t="s">
        <v>82</v>
      </c>
      <c r="AY432" s="20" t="s">
        <v>140</v>
      </c>
      <c r="BE432" s="188">
        <f>IF(N432="základní",J432,0)</f>
        <v>0</v>
      </c>
      <c r="BF432" s="188">
        <f>IF(N432="snížená",J432,0)</f>
        <v>0</v>
      </c>
      <c r="BG432" s="188">
        <f>IF(N432="zákl. přenesená",J432,0)</f>
        <v>0</v>
      </c>
      <c r="BH432" s="188">
        <f>IF(N432="sníž. přenesená",J432,0)</f>
        <v>0</v>
      </c>
      <c r="BI432" s="188">
        <f>IF(N432="nulová",J432,0)</f>
        <v>0</v>
      </c>
      <c r="BJ432" s="20" t="s">
        <v>80</v>
      </c>
      <c r="BK432" s="188">
        <f>ROUND(I432*H432,2)</f>
        <v>0</v>
      </c>
      <c r="BL432" s="20" t="s">
        <v>236</v>
      </c>
      <c r="BM432" s="187" t="s">
        <v>1524</v>
      </c>
    </row>
    <row r="433" spans="1:65" s="2" customFormat="1" ht="11.25">
      <c r="A433" s="37"/>
      <c r="B433" s="38"/>
      <c r="C433" s="39"/>
      <c r="D433" s="189" t="s">
        <v>149</v>
      </c>
      <c r="E433" s="39"/>
      <c r="F433" s="190" t="s">
        <v>1525</v>
      </c>
      <c r="G433" s="39"/>
      <c r="H433" s="39"/>
      <c r="I433" s="191"/>
      <c r="J433" s="39"/>
      <c r="K433" s="39"/>
      <c r="L433" s="42"/>
      <c r="M433" s="192"/>
      <c r="N433" s="193"/>
      <c r="O433" s="67"/>
      <c r="P433" s="67"/>
      <c r="Q433" s="67"/>
      <c r="R433" s="67"/>
      <c r="S433" s="67"/>
      <c r="T433" s="68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T433" s="20" t="s">
        <v>149</v>
      </c>
      <c r="AU433" s="20" t="s">
        <v>82</v>
      </c>
    </row>
    <row r="434" spans="1:65" s="2" customFormat="1" ht="16.5" customHeight="1">
      <c r="A434" s="37"/>
      <c r="B434" s="38"/>
      <c r="C434" s="176" t="s">
        <v>1526</v>
      </c>
      <c r="D434" s="176" t="s">
        <v>142</v>
      </c>
      <c r="E434" s="177" t="s">
        <v>1527</v>
      </c>
      <c r="F434" s="178" t="s">
        <v>1528</v>
      </c>
      <c r="G434" s="179" t="s">
        <v>296</v>
      </c>
      <c r="H434" s="180">
        <v>22</v>
      </c>
      <c r="I434" s="181"/>
      <c r="J434" s="182">
        <f>ROUND(I434*H434,2)</f>
        <v>0</v>
      </c>
      <c r="K434" s="178" t="s">
        <v>146</v>
      </c>
      <c r="L434" s="42"/>
      <c r="M434" s="183" t="s">
        <v>19</v>
      </c>
      <c r="N434" s="184" t="s">
        <v>43</v>
      </c>
      <c r="O434" s="67"/>
      <c r="P434" s="185">
        <f>O434*H434</f>
        <v>0</v>
      </c>
      <c r="Q434" s="185">
        <v>5.1000000000000004E-4</v>
      </c>
      <c r="R434" s="185">
        <f>Q434*H434</f>
        <v>1.1220000000000001E-2</v>
      </c>
      <c r="S434" s="185">
        <v>0</v>
      </c>
      <c r="T434" s="186">
        <f>S434*H434</f>
        <v>0</v>
      </c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R434" s="187" t="s">
        <v>236</v>
      </c>
      <c r="AT434" s="187" t="s">
        <v>142</v>
      </c>
      <c r="AU434" s="187" t="s">
        <v>82</v>
      </c>
      <c r="AY434" s="20" t="s">
        <v>140</v>
      </c>
      <c r="BE434" s="188">
        <f>IF(N434="základní",J434,0)</f>
        <v>0</v>
      </c>
      <c r="BF434" s="188">
        <f>IF(N434="snížená",J434,0)</f>
        <v>0</v>
      </c>
      <c r="BG434" s="188">
        <f>IF(N434="zákl. přenesená",J434,0)</f>
        <v>0</v>
      </c>
      <c r="BH434" s="188">
        <f>IF(N434="sníž. přenesená",J434,0)</f>
        <v>0</v>
      </c>
      <c r="BI434" s="188">
        <f>IF(N434="nulová",J434,0)</f>
        <v>0</v>
      </c>
      <c r="BJ434" s="20" t="s">
        <v>80</v>
      </c>
      <c r="BK434" s="188">
        <f>ROUND(I434*H434,2)</f>
        <v>0</v>
      </c>
      <c r="BL434" s="20" t="s">
        <v>236</v>
      </c>
      <c r="BM434" s="187" t="s">
        <v>1529</v>
      </c>
    </row>
    <row r="435" spans="1:65" s="2" customFormat="1" ht="11.25">
      <c r="A435" s="37"/>
      <c r="B435" s="38"/>
      <c r="C435" s="39"/>
      <c r="D435" s="189" t="s">
        <v>149</v>
      </c>
      <c r="E435" s="39"/>
      <c r="F435" s="190" t="s">
        <v>1530</v>
      </c>
      <c r="G435" s="39"/>
      <c r="H435" s="39"/>
      <c r="I435" s="191"/>
      <c r="J435" s="39"/>
      <c r="K435" s="39"/>
      <c r="L435" s="42"/>
      <c r="M435" s="192"/>
      <c r="N435" s="193"/>
      <c r="O435" s="67"/>
      <c r="P435" s="67"/>
      <c r="Q435" s="67"/>
      <c r="R435" s="67"/>
      <c r="S435" s="67"/>
      <c r="T435" s="68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T435" s="20" t="s">
        <v>149</v>
      </c>
      <c r="AU435" s="20" t="s">
        <v>82</v>
      </c>
    </row>
    <row r="436" spans="1:65" s="2" customFormat="1" ht="24.2" customHeight="1">
      <c r="A436" s="37"/>
      <c r="B436" s="38"/>
      <c r="C436" s="176" t="s">
        <v>1531</v>
      </c>
      <c r="D436" s="176" t="s">
        <v>142</v>
      </c>
      <c r="E436" s="177" t="s">
        <v>1532</v>
      </c>
      <c r="F436" s="178" t="s">
        <v>1533</v>
      </c>
      <c r="G436" s="179" t="s">
        <v>170</v>
      </c>
      <c r="H436" s="180">
        <v>0.254</v>
      </c>
      <c r="I436" s="181"/>
      <c r="J436" s="182">
        <f>ROUND(I436*H436,2)</f>
        <v>0</v>
      </c>
      <c r="K436" s="178" t="s">
        <v>146</v>
      </c>
      <c r="L436" s="42"/>
      <c r="M436" s="183" t="s">
        <v>19</v>
      </c>
      <c r="N436" s="184" t="s">
        <v>43</v>
      </c>
      <c r="O436" s="67"/>
      <c r="P436" s="185">
        <f>O436*H436</f>
        <v>0</v>
      </c>
      <c r="Q436" s="185">
        <v>0</v>
      </c>
      <c r="R436" s="185">
        <f>Q436*H436</f>
        <v>0</v>
      </c>
      <c r="S436" s="185">
        <v>0</v>
      </c>
      <c r="T436" s="186">
        <f>S436*H436</f>
        <v>0</v>
      </c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R436" s="187" t="s">
        <v>236</v>
      </c>
      <c r="AT436" s="187" t="s">
        <v>142</v>
      </c>
      <c r="AU436" s="187" t="s">
        <v>82</v>
      </c>
      <c r="AY436" s="20" t="s">
        <v>140</v>
      </c>
      <c r="BE436" s="188">
        <f>IF(N436="základní",J436,0)</f>
        <v>0</v>
      </c>
      <c r="BF436" s="188">
        <f>IF(N436="snížená",J436,0)</f>
        <v>0</v>
      </c>
      <c r="BG436" s="188">
        <f>IF(N436="zákl. přenesená",J436,0)</f>
        <v>0</v>
      </c>
      <c r="BH436" s="188">
        <f>IF(N436="sníž. přenesená",J436,0)</f>
        <v>0</v>
      </c>
      <c r="BI436" s="188">
        <f>IF(N436="nulová",J436,0)</f>
        <v>0</v>
      </c>
      <c r="BJ436" s="20" t="s">
        <v>80</v>
      </c>
      <c r="BK436" s="188">
        <f>ROUND(I436*H436,2)</f>
        <v>0</v>
      </c>
      <c r="BL436" s="20" t="s">
        <v>236</v>
      </c>
      <c r="BM436" s="187" t="s">
        <v>1534</v>
      </c>
    </row>
    <row r="437" spans="1:65" s="2" customFormat="1" ht="11.25">
      <c r="A437" s="37"/>
      <c r="B437" s="38"/>
      <c r="C437" s="39"/>
      <c r="D437" s="189" t="s">
        <v>149</v>
      </c>
      <c r="E437" s="39"/>
      <c r="F437" s="190" t="s">
        <v>1535</v>
      </c>
      <c r="G437" s="39"/>
      <c r="H437" s="39"/>
      <c r="I437" s="191"/>
      <c r="J437" s="39"/>
      <c r="K437" s="39"/>
      <c r="L437" s="42"/>
      <c r="M437" s="192"/>
      <c r="N437" s="193"/>
      <c r="O437" s="67"/>
      <c r="P437" s="67"/>
      <c r="Q437" s="67"/>
      <c r="R437" s="67"/>
      <c r="S437" s="67"/>
      <c r="T437" s="68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T437" s="20" t="s">
        <v>149</v>
      </c>
      <c r="AU437" s="20" t="s">
        <v>82</v>
      </c>
    </row>
    <row r="438" spans="1:65" s="12" customFormat="1" ht="22.9" customHeight="1">
      <c r="B438" s="160"/>
      <c r="C438" s="161"/>
      <c r="D438" s="162" t="s">
        <v>71</v>
      </c>
      <c r="E438" s="174" t="s">
        <v>1536</v>
      </c>
      <c r="F438" s="174" t="s">
        <v>1537</v>
      </c>
      <c r="G438" s="161"/>
      <c r="H438" s="161"/>
      <c r="I438" s="164"/>
      <c r="J438" s="175">
        <f>BK438</f>
        <v>0</v>
      </c>
      <c r="K438" s="161"/>
      <c r="L438" s="166"/>
      <c r="M438" s="167"/>
      <c r="N438" s="168"/>
      <c r="O438" s="168"/>
      <c r="P438" s="169">
        <f>SUM(P439:P449)</f>
        <v>0</v>
      </c>
      <c r="Q438" s="168"/>
      <c r="R438" s="169">
        <f>SUM(R439:R449)</f>
        <v>0.56340400000000002</v>
      </c>
      <c r="S438" s="168"/>
      <c r="T438" s="170">
        <f>SUM(T439:T449)</f>
        <v>0.33320000000000005</v>
      </c>
      <c r="AR438" s="171" t="s">
        <v>82</v>
      </c>
      <c r="AT438" s="172" t="s">
        <v>71</v>
      </c>
      <c r="AU438" s="172" t="s">
        <v>80</v>
      </c>
      <c r="AY438" s="171" t="s">
        <v>140</v>
      </c>
      <c r="BK438" s="173">
        <f>SUM(BK439:BK449)</f>
        <v>0</v>
      </c>
    </row>
    <row r="439" spans="1:65" s="2" customFormat="1" ht="16.5" customHeight="1">
      <c r="A439" s="37"/>
      <c r="B439" s="38"/>
      <c r="C439" s="176" t="s">
        <v>1538</v>
      </c>
      <c r="D439" s="176" t="s">
        <v>142</v>
      </c>
      <c r="E439" s="177" t="s">
        <v>1539</v>
      </c>
      <c r="F439" s="178" t="s">
        <v>1540</v>
      </c>
      <c r="G439" s="179" t="s">
        <v>186</v>
      </c>
      <c r="H439" s="180">
        <v>14</v>
      </c>
      <c r="I439" s="181"/>
      <c r="J439" s="182">
        <f>ROUND(I439*H439,2)</f>
        <v>0</v>
      </c>
      <c r="K439" s="178" t="s">
        <v>146</v>
      </c>
      <c r="L439" s="42"/>
      <c r="M439" s="183" t="s">
        <v>19</v>
      </c>
      <c r="N439" s="184" t="s">
        <v>43</v>
      </c>
      <c r="O439" s="67"/>
      <c r="P439" s="185">
        <f>O439*H439</f>
        <v>0</v>
      </c>
      <c r="Q439" s="185">
        <v>0</v>
      </c>
      <c r="R439" s="185">
        <f>Q439*H439</f>
        <v>0</v>
      </c>
      <c r="S439" s="185">
        <v>2.3800000000000002E-2</v>
      </c>
      <c r="T439" s="186">
        <f>S439*H439</f>
        <v>0.33320000000000005</v>
      </c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R439" s="187" t="s">
        <v>236</v>
      </c>
      <c r="AT439" s="187" t="s">
        <v>142</v>
      </c>
      <c r="AU439" s="187" t="s">
        <v>82</v>
      </c>
      <c r="AY439" s="20" t="s">
        <v>140</v>
      </c>
      <c r="BE439" s="188">
        <f>IF(N439="základní",J439,0)</f>
        <v>0</v>
      </c>
      <c r="BF439" s="188">
        <f>IF(N439="snížená",J439,0)</f>
        <v>0</v>
      </c>
      <c r="BG439" s="188">
        <f>IF(N439="zákl. přenesená",J439,0)</f>
        <v>0</v>
      </c>
      <c r="BH439" s="188">
        <f>IF(N439="sníž. přenesená",J439,0)</f>
        <v>0</v>
      </c>
      <c r="BI439" s="188">
        <f>IF(N439="nulová",J439,0)</f>
        <v>0</v>
      </c>
      <c r="BJ439" s="20" t="s">
        <v>80</v>
      </c>
      <c r="BK439" s="188">
        <f>ROUND(I439*H439,2)</f>
        <v>0</v>
      </c>
      <c r="BL439" s="20" t="s">
        <v>236</v>
      </c>
      <c r="BM439" s="187" t="s">
        <v>1541</v>
      </c>
    </row>
    <row r="440" spans="1:65" s="2" customFormat="1" ht="11.25">
      <c r="A440" s="37"/>
      <c r="B440" s="38"/>
      <c r="C440" s="39"/>
      <c r="D440" s="189" t="s">
        <v>149</v>
      </c>
      <c r="E440" s="39"/>
      <c r="F440" s="190" t="s">
        <v>1542</v>
      </c>
      <c r="G440" s="39"/>
      <c r="H440" s="39"/>
      <c r="I440" s="191"/>
      <c r="J440" s="39"/>
      <c r="K440" s="39"/>
      <c r="L440" s="42"/>
      <c r="M440" s="192"/>
      <c r="N440" s="193"/>
      <c r="O440" s="67"/>
      <c r="P440" s="67"/>
      <c r="Q440" s="67"/>
      <c r="R440" s="67"/>
      <c r="S440" s="67"/>
      <c r="T440" s="68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T440" s="20" t="s">
        <v>149</v>
      </c>
      <c r="AU440" s="20" t="s">
        <v>82</v>
      </c>
    </row>
    <row r="441" spans="1:65" s="2" customFormat="1" ht="21.75" customHeight="1">
      <c r="A441" s="37"/>
      <c r="B441" s="38"/>
      <c r="C441" s="176" t="s">
        <v>1543</v>
      </c>
      <c r="D441" s="176" t="s">
        <v>142</v>
      </c>
      <c r="E441" s="177" t="s">
        <v>1544</v>
      </c>
      <c r="F441" s="178" t="s">
        <v>1545</v>
      </c>
      <c r="G441" s="179" t="s">
        <v>186</v>
      </c>
      <c r="H441" s="180">
        <v>23.4</v>
      </c>
      <c r="I441" s="181"/>
      <c r="J441" s="182">
        <f>ROUND(I441*H441,2)</f>
        <v>0</v>
      </c>
      <c r="K441" s="178" t="s">
        <v>146</v>
      </c>
      <c r="L441" s="42"/>
      <c r="M441" s="183" t="s">
        <v>19</v>
      </c>
      <c r="N441" s="184" t="s">
        <v>43</v>
      </c>
      <c r="O441" s="67"/>
      <c r="P441" s="185">
        <f>O441*H441</f>
        <v>0</v>
      </c>
      <c r="Q441" s="185">
        <v>0</v>
      </c>
      <c r="R441" s="185">
        <f>Q441*H441</f>
        <v>0</v>
      </c>
      <c r="S441" s="185">
        <v>0</v>
      </c>
      <c r="T441" s="186">
        <f>S441*H441</f>
        <v>0</v>
      </c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R441" s="187" t="s">
        <v>236</v>
      </c>
      <c r="AT441" s="187" t="s">
        <v>142</v>
      </c>
      <c r="AU441" s="187" t="s">
        <v>82</v>
      </c>
      <c r="AY441" s="20" t="s">
        <v>140</v>
      </c>
      <c r="BE441" s="188">
        <f>IF(N441="základní",J441,0)</f>
        <v>0</v>
      </c>
      <c r="BF441" s="188">
        <f>IF(N441="snížená",J441,0)</f>
        <v>0</v>
      </c>
      <c r="BG441" s="188">
        <f>IF(N441="zákl. přenesená",J441,0)</f>
        <v>0</v>
      </c>
      <c r="BH441" s="188">
        <f>IF(N441="sníž. přenesená",J441,0)</f>
        <v>0</v>
      </c>
      <c r="BI441" s="188">
        <f>IF(N441="nulová",J441,0)</f>
        <v>0</v>
      </c>
      <c r="BJ441" s="20" t="s">
        <v>80</v>
      </c>
      <c r="BK441" s="188">
        <f>ROUND(I441*H441,2)</f>
        <v>0</v>
      </c>
      <c r="BL441" s="20" t="s">
        <v>236</v>
      </c>
      <c r="BM441" s="187" t="s">
        <v>1546</v>
      </c>
    </row>
    <row r="442" spans="1:65" s="2" customFormat="1" ht="11.25">
      <c r="A442" s="37"/>
      <c r="B442" s="38"/>
      <c r="C442" s="39"/>
      <c r="D442" s="189" t="s">
        <v>149</v>
      </c>
      <c r="E442" s="39"/>
      <c r="F442" s="190" t="s">
        <v>1547</v>
      </c>
      <c r="G442" s="39"/>
      <c r="H442" s="39"/>
      <c r="I442" s="191"/>
      <c r="J442" s="39"/>
      <c r="K442" s="39"/>
      <c r="L442" s="42"/>
      <c r="M442" s="192"/>
      <c r="N442" s="193"/>
      <c r="O442" s="67"/>
      <c r="P442" s="67"/>
      <c r="Q442" s="67"/>
      <c r="R442" s="67"/>
      <c r="S442" s="67"/>
      <c r="T442" s="68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T442" s="20" t="s">
        <v>149</v>
      </c>
      <c r="AU442" s="20" t="s">
        <v>82</v>
      </c>
    </row>
    <row r="443" spans="1:65" s="2" customFormat="1" ht="16.5" customHeight="1">
      <c r="A443" s="37"/>
      <c r="B443" s="38"/>
      <c r="C443" s="176" t="s">
        <v>1548</v>
      </c>
      <c r="D443" s="176" t="s">
        <v>142</v>
      </c>
      <c r="E443" s="177" t="s">
        <v>1549</v>
      </c>
      <c r="F443" s="178" t="s">
        <v>1550</v>
      </c>
      <c r="G443" s="179" t="s">
        <v>186</v>
      </c>
      <c r="H443" s="180">
        <v>23.4</v>
      </c>
      <c r="I443" s="181"/>
      <c r="J443" s="182">
        <f>ROUND(I443*H443,2)</f>
        <v>0</v>
      </c>
      <c r="K443" s="178" t="s">
        <v>146</v>
      </c>
      <c r="L443" s="42"/>
      <c r="M443" s="183" t="s">
        <v>19</v>
      </c>
      <c r="N443" s="184" t="s">
        <v>43</v>
      </c>
      <c r="O443" s="67"/>
      <c r="P443" s="185">
        <f>O443*H443</f>
        <v>0</v>
      </c>
      <c r="Q443" s="185">
        <v>0</v>
      </c>
      <c r="R443" s="185">
        <f>Q443*H443</f>
        <v>0</v>
      </c>
      <c r="S443" s="185">
        <v>0</v>
      </c>
      <c r="T443" s="186">
        <f>S443*H443</f>
        <v>0</v>
      </c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R443" s="187" t="s">
        <v>236</v>
      </c>
      <c r="AT443" s="187" t="s">
        <v>142</v>
      </c>
      <c r="AU443" s="187" t="s">
        <v>82</v>
      </c>
      <c r="AY443" s="20" t="s">
        <v>140</v>
      </c>
      <c r="BE443" s="188">
        <f>IF(N443="základní",J443,0)</f>
        <v>0</v>
      </c>
      <c r="BF443" s="188">
        <f>IF(N443="snížená",J443,0)</f>
        <v>0</v>
      </c>
      <c r="BG443" s="188">
        <f>IF(N443="zákl. přenesená",J443,0)</f>
        <v>0</v>
      </c>
      <c r="BH443" s="188">
        <f>IF(N443="sníž. přenesená",J443,0)</f>
        <v>0</v>
      </c>
      <c r="BI443" s="188">
        <f>IF(N443="nulová",J443,0)</f>
        <v>0</v>
      </c>
      <c r="BJ443" s="20" t="s">
        <v>80</v>
      </c>
      <c r="BK443" s="188">
        <f>ROUND(I443*H443,2)</f>
        <v>0</v>
      </c>
      <c r="BL443" s="20" t="s">
        <v>236</v>
      </c>
      <c r="BM443" s="187" t="s">
        <v>1551</v>
      </c>
    </row>
    <row r="444" spans="1:65" s="2" customFormat="1" ht="11.25">
      <c r="A444" s="37"/>
      <c r="B444" s="38"/>
      <c r="C444" s="39"/>
      <c r="D444" s="189" t="s">
        <v>149</v>
      </c>
      <c r="E444" s="39"/>
      <c r="F444" s="190" t="s">
        <v>1552</v>
      </c>
      <c r="G444" s="39"/>
      <c r="H444" s="39"/>
      <c r="I444" s="191"/>
      <c r="J444" s="39"/>
      <c r="K444" s="39"/>
      <c r="L444" s="42"/>
      <c r="M444" s="192"/>
      <c r="N444" s="193"/>
      <c r="O444" s="67"/>
      <c r="P444" s="67"/>
      <c r="Q444" s="67"/>
      <c r="R444" s="67"/>
      <c r="S444" s="67"/>
      <c r="T444" s="68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T444" s="20" t="s">
        <v>149</v>
      </c>
      <c r="AU444" s="20" t="s">
        <v>82</v>
      </c>
    </row>
    <row r="445" spans="1:65" s="2" customFormat="1" ht="16.5" customHeight="1">
      <c r="A445" s="37"/>
      <c r="B445" s="38"/>
      <c r="C445" s="176" t="s">
        <v>1553</v>
      </c>
      <c r="D445" s="176" t="s">
        <v>142</v>
      </c>
      <c r="E445" s="177" t="s">
        <v>1554</v>
      </c>
      <c r="F445" s="178" t="s">
        <v>1555</v>
      </c>
      <c r="G445" s="179" t="s">
        <v>186</v>
      </c>
      <c r="H445" s="180">
        <v>23.4</v>
      </c>
      <c r="I445" s="181"/>
      <c r="J445" s="182">
        <f>ROUND(I445*H445,2)</f>
        <v>0</v>
      </c>
      <c r="K445" s="178" t="s">
        <v>146</v>
      </c>
      <c r="L445" s="42"/>
      <c r="M445" s="183" t="s">
        <v>19</v>
      </c>
      <c r="N445" s="184" t="s">
        <v>43</v>
      </c>
      <c r="O445" s="67"/>
      <c r="P445" s="185">
        <f>O445*H445</f>
        <v>0</v>
      </c>
      <c r="Q445" s="185">
        <v>2.0600000000000002E-3</v>
      </c>
      <c r="R445" s="185">
        <f>Q445*H445</f>
        <v>4.8204000000000004E-2</v>
      </c>
      <c r="S445" s="185">
        <v>0</v>
      </c>
      <c r="T445" s="186">
        <f>S445*H445</f>
        <v>0</v>
      </c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R445" s="187" t="s">
        <v>236</v>
      </c>
      <c r="AT445" s="187" t="s">
        <v>142</v>
      </c>
      <c r="AU445" s="187" t="s">
        <v>82</v>
      </c>
      <c r="AY445" s="20" t="s">
        <v>140</v>
      </c>
      <c r="BE445" s="188">
        <f>IF(N445="základní",J445,0)</f>
        <v>0</v>
      </c>
      <c r="BF445" s="188">
        <f>IF(N445="snížená",J445,0)</f>
        <v>0</v>
      </c>
      <c r="BG445" s="188">
        <f>IF(N445="zákl. přenesená",J445,0)</f>
        <v>0</v>
      </c>
      <c r="BH445" s="188">
        <f>IF(N445="sníž. přenesená",J445,0)</f>
        <v>0</v>
      </c>
      <c r="BI445" s="188">
        <f>IF(N445="nulová",J445,0)</f>
        <v>0</v>
      </c>
      <c r="BJ445" s="20" t="s">
        <v>80</v>
      </c>
      <c r="BK445" s="188">
        <f>ROUND(I445*H445,2)</f>
        <v>0</v>
      </c>
      <c r="BL445" s="20" t="s">
        <v>236</v>
      </c>
      <c r="BM445" s="187" t="s">
        <v>1556</v>
      </c>
    </row>
    <row r="446" spans="1:65" s="2" customFormat="1" ht="11.25">
      <c r="A446" s="37"/>
      <c r="B446" s="38"/>
      <c r="C446" s="39"/>
      <c r="D446" s="189" t="s">
        <v>149</v>
      </c>
      <c r="E446" s="39"/>
      <c r="F446" s="190" t="s">
        <v>1557</v>
      </c>
      <c r="G446" s="39"/>
      <c r="H446" s="39"/>
      <c r="I446" s="191"/>
      <c r="J446" s="39"/>
      <c r="K446" s="39"/>
      <c r="L446" s="42"/>
      <c r="M446" s="192"/>
      <c r="N446" s="193"/>
      <c r="O446" s="67"/>
      <c r="P446" s="67"/>
      <c r="Q446" s="67"/>
      <c r="R446" s="67"/>
      <c r="S446" s="67"/>
      <c r="T446" s="68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T446" s="20" t="s">
        <v>149</v>
      </c>
      <c r="AU446" s="20" t="s">
        <v>82</v>
      </c>
    </row>
    <row r="447" spans="1:65" s="2" customFormat="1" ht="16.5" customHeight="1">
      <c r="A447" s="37"/>
      <c r="B447" s="38"/>
      <c r="C447" s="227" t="s">
        <v>1558</v>
      </c>
      <c r="D447" s="227" t="s">
        <v>251</v>
      </c>
      <c r="E447" s="228" t="s">
        <v>1559</v>
      </c>
      <c r="F447" s="229" t="s">
        <v>1560</v>
      </c>
      <c r="G447" s="230" t="s">
        <v>296</v>
      </c>
      <c r="H447" s="231">
        <v>92</v>
      </c>
      <c r="I447" s="232"/>
      <c r="J447" s="233">
        <f>ROUND(I447*H447,2)</f>
        <v>0</v>
      </c>
      <c r="K447" s="229" t="s">
        <v>146</v>
      </c>
      <c r="L447" s="234"/>
      <c r="M447" s="235" t="s">
        <v>19</v>
      </c>
      <c r="N447" s="236" t="s">
        <v>43</v>
      </c>
      <c r="O447" s="67"/>
      <c r="P447" s="185">
        <f>O447*H447</f>
        <v>0</v>
      </c>
      <c r="Q447" s="185">
        <v>5.5999999999999999E-3</v>
      </c>
      <c r="R447" s="185">
        <f>Q447*H447</f>
        <v>0.51519999999999999</v>
      </c>
      <c r="S447" s="185">
        <v>0</v>
      </c>
      <c r="T447" s="186">
        <f>S447*H447</f>
        <v>0</v>
      </c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R447" s="187" t="s">
        <v>340</v>
      </c>
      <c r="AT447" s="187" t="s">
        <v>251</v>
      </c>
      <c r="AU447" s="187" t="s">
        <v>82</v>
      </c>
      <c r="AY447" s="20" t="s">
        <v>140</v>
      </c>
      <c r="BE447" s="188">
        <f>IF(N447="základní",J447,0)</f>
        <v>0</v>
      </c>
      <c r="BF447" s="188">
        <f>IF(N447="snížená",J447,0)</f>
        <v>0</v>
      </c>
      <c r="BG447" s="188">
        <f>IF(N447="zákl. přenesená",J447,0)</f>
        <v>0</v>
      </c>
      <c r="BH447" s="188">
        <f>IF(N447="sníž. přenesená",J447,0)</f>
        <v>0</v>
      </c>
      <c r="BI447" s="188">
        <f>IF(N447="nulová",J447,0)</f>
        <v>0</v>
      </c>
      <c r="BJ447" s="20" t="s">
        <v>80</v>
      </c>
      <c r="BK447" s="188">
        <f>ROUND(I447*H447,2)</f>
        <v>0</v>
      </c>
      <c r="BL447" s="20" t="s">
        <v>236</v>
      </c>
      <c r="BM447" s="187" t="s">
        <v>1561</v>
      </c>
    </row>
    <row r="448" spans="1:65" s="2" customFormat="1" ht="24.2" customHeight="1">
      <c r="A448" s="37"/>
      <c r="B448" s="38"/>
      <c r="C448" s="176" t="s">
        <v>1562</v>
      </c>
      <c r="D448" s="176" t="s">
        <v>142</v>
      </c>
      <c r="E448" s="177" t="s">
        <v>1563</v>
      </c>
      <c r="F448" s="178" t="s">
        <v>1564</v>
      </c>
      <c r="G448" s="179" t="s">
        <v>170</v>
      </c>
      <c r="H448" s="180">
        <v>0.56299999999999994</v>
      </c>
      <c r="I448" s="181"/>
      <c r="J448" s="182">
        <f>ROUND(I448*H448,2)</f>
        <v>0</v>
      </c>
      <c r="K448" s="178" t="s">
        <v>146</v>
      </c>
      <c r="L448" s="42"/>
      <c r="M448" s="183" t="s">
        <v>19</v>
      </c>
      <c r="N448" s="184" t="s">
        <v>43</v>
      </c>
      <c r="O448" s="67"/>
      <c r="P448" s="185">
        <f>O448*H448</f>
        <v>0</v>
      </c>
      <c r="Q448" s="185">
        <v>0</v>
      </c>
      <c r="R448" s="185">
        <f>Q448*H448</f>
        <v>0</v>
      </c>
      <c r="S448" s="185">
        <v>0</v>
      </c>
      <c r="T448" s="186">
        <f>S448*H448</f>
        <v>0</v>
      </c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R448" s="187" t="s">
        <v>236</v>
      </c>
      <c r="AT448" s="187" t="s">
        <v>142</v>
      </c>
      <c r="AU448" s="187" t="s">
        <v>82</v>
      </c>
      <c r="AY448" s="20" t="s">
        <v>140</v>
      </c>
      <c r="BE448" s="188">
        <f>IF(N448="základní",J448,0)</f>
        <v>0</v>
      </c>
      <c r="BF448" s="188">
        <f>IF(N448="snížená",J448,0)</f>
        <v>0</v>
      </c>
      <c r="BG448" s="188">
        <f>IF(N448="zákl. přenesená",J448,0)</f>
        <v>0</v>
      </c>
      <c r="BH448" s="188">
        <f>IF(N448="sníž. přenesená",J448,0)</f>
        <v>0</v>
      </c>
      <c r="BI448" s="188">
        <f>IF(N448="nulová",J448,0)</f>
        <v>0</v>
      </c>
      <c r="BJ448" s="20" t="s">
        <v>80</v>
      </c>
      <c r="BK448" s="188">
        <f>ROUND(I448*H448,2)</f>
        <v>0</v>
      </c>
      <c r="BL448" s="20" t="s">
        <v>236</v>
      </c>
      <c r="BM448" s="187" t="s">
        <v>1565</v>
      </c>
    </row>
    <row r="449" spans="1:65" s="2" customFormat="1" ht="11.25">
      <c r="A449" s="37"/>
      <c r="B449" s="38"/>
      <c r="C449" s="39"/>
      <c r="D449" s="189" t="s">
        <v>149</v>
      </c>
      <c r="E449" s="39"/>
      <c r="F449" s="190" t="s">
        <v>1566</v>
      </c>
      <c r="G449" s="39"/>
      <c r="H449" s="39"/>
      <c r="I449" s="191"/>
      <c r="J449" s="39"/>
      <c r="K449" s="39"/>
      <c r="L449" s="42"/>
      <c r="M449" s="192"/>
      <c r="N449" s="193"/>
      <c r="O449" s="67"/>
      <c r="P449" s="67"/>
      <c r="Q449" s="67"/>
      <c r="R449" s="67"/>
      <c r="S449" s="67"/>
      <c r="T449" s="68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T449" s="20" t="s">
        <v>149</v>
      </c>
      <c r="AU449" s="20" t="s">
        <v>82</v>
      </c>
    </row>
    <row r="450" spans="1:65" s="12" customFormat="1" ht="22.9" customHeight="1">
      <c r="B450" s="160"/>
      <c r="C450" s="161"/>
      <c r="D450" s="162" t="s">
        <v>71</v>
      </c>
      <c r="E450" s="174" t="s">
        <v>597</v>
      </c>
      <c r="F450" s="174" t="s">
        <v>598</v>
      </c>
      <c r="G450" s="161"/>
      <c r="H450" s="161"/>
      <c r="I450" s="164"/>
      <c r="J450" s="175">
        <f>BK450</f>
        <v>0</v>
      </c>
      <c r="K450" s="161"/>
      <c r="L450" s="166"/>
      <c r="M450" s="167"/>
      <c r="N450" s="168"/>
      <c r="O450" s="168"/>
      <c r="P450" s="169">
        <f>SUM(P451:P468)</f>
        <v>0</v>
      </c>
      <c r="Q450" s="168"/>
      <c r="R450" s="169">
        <f>SUM(R451:R468)</f>
        <v>9.6409999999999996E-2</v>
      </c>
      <c r="S450" s="168"/>
      <c r="T450" s="170">
        <f>SUM(T451:T468)</f>
        <v>8.5620000000000002E-2</v>
      </c>
      <c r="AR450" s="171" t="s">
        <v>82</v>
      </c>
      <c r="AT450" s="172" t="s">
        <v>71</v>
      </c>
      <c r="AU450" s="172" t="s">
        <v>80</v>
      </c>
      <c r="AY450" s="171" t="s">
        <v>140</v>
      </c>
      <c r="BK450" s="173">
        <f>SUM(BK451:BK468)</f>
        <v>0</v>
      </c>
    </row>
    <row r="451" spans="1:65" s="2" customFormat="1" ht="24.2" customHeight="1">
      <c r="A451" s="37"/>
      <c r="B451" s="38"/>
      <c r="C451" s="176" t="s">
        <v>1567</v>
      </c>
      <c r="D451" s="176" t="s">
        <v>142</v>
      </c>
      <c r="E451" s="177" t="s">
        <v>1568</v>
      </c>
      <c r="F451" s="178" t="s">
        <v>1569</v>
      </c>
      <c r="G451" s="179" t="s">
        <v>179</v>
      </c>
      <c r="H451" s="180">
        <v>22</v>
      </c>
      <c r="I451" s="181"/>
      <c r="J451" s="182">
        <f>ROUND(I451*H451,2)</f>
        <v>0</v>
      </c>
      <c r="K451" s="178" t="s">
        <v>146</v>
      </c>
      <c r="L451" s="42"/>
      <c r="M451" s="183" t="s">
        <v>19</v>
      </c>
      <c r="N451" s="184" t="s">
        <v>43</v>
      </c>
      <c r="O451" s="67"/>
      <c r="P451" s="185">
        <f>O451*H451</f>
        <v>0</v>
      </c>
      <c r="Q451" s="185">
        <v>3.4499999999999999E-3</v>
      </c>
      <c r="R451" s="185">
        <f>Q451*H451</f>
        <v>7.5899999999999995E-2</v>
      </c>
      <c r="S451" s="185">
        <v>0</v>
      </c>
      <c r="T451" s="186">
        <f>S451*H451</f>
        <v>0</v>
      </c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R451" s="187" t="s">
        <v>236</v>
      </c>
      <c r="AT451" s="187" t="s">
        <v>142</v>
      </c>
      <c r="AU451" s="187" t="s">
        <v>82</v>
      </c>
      <c r="AY451" s="20" t="s">
        <v>140</v>
      </c>
      <c r="BE451" s="188">
        <f>IF(N451="základní",J451,0)</f>
        <v>0</v>
      </c>
      <c r="BF451" s="188">
        <f>IF(N451="snížená",J451,0)</f>
        <v>0</v>
      </c>
      <c r="BG451" s="188">
        <f>IF(N451="zákl. přenesená",J451,0)</f>
        <v>0</v>
      </c>
      <c r="BH451" s="188">
        <f>IF(N451="sníž. přenesená",J451,0)</f>
        <v>0</v>
      </c>
      <c r="BI451" s="188">
        <f>IF(N451="nulová",J451,0)</f>
        <v>0</v>
      </c>
      <c r="BJ451" s="20" t="s">
        <v>80</v>
      </c>
      <c r="BK451" s="188">
        <f>ROUND(I451*H451,2)</f>
        <v>0</v>
      </c>
      <c r="BL451" s="20" t="s">
        <v>236</v>
      </c>
      <c r="BM451" s="187" t="s">
        <v>1570</v>
      </c>
    </row>
    <row r="452" spans="1:65" s="2" customFormat="1" ht="11.25">
      <c r="A452" s="37"/>
      <c r="B452" s="38"/>
      <c r="C452" s="39"/>
      <c r="D452" s="189" t="s">
        <v>149</v>
      </c>
      <c r="E452" s="39"/>
      <c r="F452" s="190" t="s">
        <v>1571</v>
      </c>
      <c r="G452" s="39"/>
      <c r="H452" s="39"/>
      <c r="I452" s="191"/>
      <c r="J452" s="39"/>
      <c r="K452" s="39"/>
      <c r="L452" s="42"/>
      <c r="M452" s="192"/>
      <c r="N452" s="193"/>
      <c r="O452" s="67"/>
      <c r="P452" s="67"/>
      <c r="Q452" s="67"/>
      <c r="R452" s="67"/>
      <c r="S452" s="67"/>
      <c r="T452" s="68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T452" s="20" t="s">
        <v>149</v>
      </c>
      <c r="AU452" s="20" t="s">
        <v>82</v>
      </c>
    </row>
    <row r="453" spans="1:65" s="2" customFormat="1" ht="24.2" customHeight="1">
      <c r="A453" s="37"/>
      <c r="B453" s="38"/>
      <c r="C453" s="176" t="s">
        <v>1572</v>
      </c>
      <c r="D453" s="176" t="s">
        <v>142</v>
      </c>
      <c r="E453" s="177" t="s">
        <v>1573</v>
      </c>
      <c r="F453" s="178" t="s">
        <v>1574</v>
      </c>
      <c r="G453" s="179" t="s">
        <v>179</v>
      </c>
      <c r="H453" s="180">
        <v>3</v>
      </c>
      <c r="I453" s="181"/>
      <c r="J453" s="182">
        <f>ROUND(I453*H453,2)</f>
        <v>0</v>
      </c>
      <c r="K453" s="178" t="s">
        <v>146</v>
      </c>
      <c r="L453" s="42"/>
      <c r="M453" s="183" t="s">
        <v>19</v>
      </c>
      <c r="N453" s="184" t="s">
        <v>43</v>
      </c>
      <c r="O453" s="67"/>
      <c r="P453" s="185">
        <f>O453*H453</f>
        <v>0</v>
      </c>
      <c r="Q453" s="185">
        <v>5.3099999999999996E-3</v>
      </c>
      <c r="R453" s="185">
        <f>Q453*H453</f>
        <v>1.593E-2</v>
      </c>
      <c r="S453" s="185">
        <v>0</v>
      </c>
      <c r="T453" s="186">
        <f>S453*H453</f>
        <v>0</v>
      </c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R453" s="187" t="s">
        <v>236</v>
      </c>
      <c r="AT453" s="187" t="s">
        <v>142</v>
      </c>
      <c r="AU453" s="187" t="s">
        <v>82</v>
      </c>
      <c r="AY453" s="20" t="s">
        <v>140</v>
      </c>
      <c r="BE453" s="188">
        <f>IF(N453="základní",J453,0)</f>
        <v>0</v>
      </c>
      <c r="BF453" s="188">
        <f>IF(N453="snížená",J453,0)</f>
        <v>0</v>
      </c>
      <c r="BG453" s="188">
        <f>IF(N453="zákl. přenesená",J453,0)</f>
        <v>0</v>
      </c>
      <c r="BH453" s="188">
        <f>IF(N453="sníž. přenesená",J453,0)</f>
        <v>0</v>
      </c>
      <c r="BI453" s="188">
        <f>IF(N453="nulová",J453,0)</f>
        <v>0</v>
      </c>
      <c r="BJ453" s="20" t="s">
        <v>80</v>
      </c>
      <c r="BK453" s="188">
        <f>ROUND(I453*H453,2)</f>
        <v>0</v>
      </c>
      <c r="BL453" s="20" t="s">
        <v>236</v>
      </c>
      <c r="BM453" s="187" t="s">
        <v>1575</v>
      </c>
    </row>
    <row r="454" spans="1:65" s="2" customFormat="1" ht="11.25">
      <c r="A454" s="37"/>
      <c r="B454" s="38"/>
      <c r="C454" s="39"/>
      <c r="D454" s="189" t="s">
        <v>149</v>
      </c>
      <c r="E454" s="39"/>
      <c r="F454" s="190" t="s">
        <v>1576</v>
      </c>
      <c r="G454" s="39"/>
      <c r="H454" s="39"/>
      <c r="I454" s="191"/>
      <c r="J454" s="39"/>
      <c r="K454" s="39"/>
      <c r="L454" s="42"/>
      <c r="M454" s="192"/>
      <c r="N454" s="193"/>
      <c r="O454" s="67"/>
      <c r="P454" s="67"/>
      <c r="Q454" s="67"/>
      <c r="R454" s="67"/>
      <c r="S454" s="67"/>
      <c r="T454" s="68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T454" s="20" t="s">
        <v>149</v>
      </c>
      <c r="AU454" s="20" t="s">
        <v>82</v>
      </c>
    </row>
    <row r="455" spans="1:65" s="2" customFormat="1" ht="24.2" customHeight="1">
      <c r="A455" s="37"/>
      <c r="B455" s="38"/>
      <c r="C455" s="176" t="s">
        <v>1577</v>
      </c>
      <c r="D455" s="176" t="s">
        <v>142</v>
      </c>
      <c r="E455" s="177" t="s">
        <v>1578</v>
      </c>
      <c r="F455" s="178" t="s">
        <v>1579</v>
      </c>
      <c r="G455" s="179" t="s">
        <v>179</v>
      </c>
      <c r="H455" s="180">
        <v>3</v>
      </c>
      <c r="I455" s="181"/>
      <c r="J455" s="182">
        <f>ROUND(I455*H455,2)</f>
        <v>0</v>
      </c>
      <c r="K455" s="178" t="s">
        <v>146</v>
      </c>
      <c r="L455" s="42"/>
      <c r="M455" s="183" t="s">
        <v>19</v>
      </c>
      <c r="N455" s="184" t="s">
        <v>43</v>
      </c>
      <c r="O455" s="67"/>
      <c r="P455" s="185">
        <f>O455*H455</f>
        <v>0</v>
      </c>
      <c r="Q455" s="185">
        <v>0</v>
      </c>
      <c r="R455" s="185">
        <f>Q455*H455</f>
        <v>0</v>
      </c>
      <c r="S455" s="185">
        <v>6.6800000000000002E-3</v>
      </c>
      <c r="T455" s="186">
        <f>S455*H455</f>
        <v>2.0040000000000002E-2</v>
      </c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R455" s="187" t="s">
        <v>236</v>
      </c>
      <c r="AT455" s="187" t="s">
        <v>142</v>
      </c>
      <c r="AU455" s="187" t="s">
        <v>82</v>
      </c>
      <c r="AY455" s="20" t="s">
        <v>140</v>
      </c>
      <c r="BE455" s="188">
        <f>IF(N455="základní",J455,0)</f>
        <v>0</v>
      </c>
      <c r="BF455" s="188">
        <f>IF(N455="snížená",J455,0)</f>
        <v>0</v>
      </c>
      <c r="BG455" s="188">
        <f>IF(N455="zákl. přenesená",J455,0)</f>
        <v>0</v>
      </c>
      <c r="BH455" s="188">
        <f>IF(N455="sníž. přenesená",J455,0)</f>
        <v>0</v>
      </c>
      <c r="BI455" s="188">
        <f>IF(N455="nulová",J455,0)</f>
        <v>0</v>
      </c>
      <c r="BJ455" s="20" t="s">
        <v>80</v>
      </c>
      <c r="BK455" s="188">
        <f>ROUND(I455*H455,2)</f>
        <v>0</v>
      </c>
      <c r="BL455" s="20" t="s">
        <v>236</v>
      </c>
      <c r="BM455" s="187" t="s">
        <v>1580</v>
      </c>
    </row>
    <row r="456" spans="1:65" s="2" customFormat="1" ht="11.25">
      <c r="A456" s="37"/>
      <c r="B456" s="38"/>
      <c r="C456" s="39"/>
      <c r="D456" s="189" t="s">
        <v>149</v>
      </c>
      <c r="E456" s="39"/>
      <c r="F456" s="190" t="s">
        <v>1581</v>
      </c>
      <c r="G456" s="39"/>
      <c r="H456" s="39"/>
      <c r="I456" s="191"/>
      <c r="J456" s="39"/>
      <c r="K456" s="39"/>
      <c r="L456" s="42"/>
      <c r="M456" s="192"/>
      <c r="N456" s="193"/>
      <c r="O456" s="67"/>
      <c r="P456" s="67"/>
      <c r="Q456" s="67"/>
      <c r="R456" s="67"/>
      <c r="S456" s="67"/>
      <c r="T456" s="68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T456" s="20" t="s">
        <v>149</v>
      </c>
      <c r="AU456" s="20" t="s">
        <v>82</v>
      </c>
    </row>
    <row r="457" spans="1:65" s="2" customFormat="1" ht="24.2" customHeight="1">
      <c r="A457" s="37"/>
      <c r="B457" s="38"/>
      <c r="C457" s="176" t="s">
        <v>1582</v>
      </c>
      <c r="D457" s="176" t="s">
        <v>142</v>
      </c>
      <c r="E457" s="177" t="s">
        <v>1583</v>
      </c>
      <c r="F457" s="178" t="s">
        <v>1584</v>
      </c>
      <c r="G457" s="179" t="s">
        <v>179</v>
      </c>
      <c r="H457" s="180">
        <v>6</v>
      </c>
      <c r="I457" s="181"/>
      <c r="J457" s="182">
        <f>ROUND(I457*H457,2)</f>
        <v>0</v>
      </c>
      <c r="K457" s="178" t="s">
        <v>146</v>
      </c>
      <c r="L457" s="42"/>
      <c r="M457" s="183" t="s">
        <v>19</v>
      </c>
      <c r="N457" s="184" t="s">
        <v>43</v>
      </c>
      <c r="O457" s="67"/>
      <c r="P457" s="185">
        <f>O457*H457</f>
        <v>0</v>
      </c>
      <c r="Q457" s="185">
        <v>0</v>
      </c>
      <c r="R457" s="185">
        <f>Q457*H457</f>
        <v>0</v>
      </c>
      <c r="S457" s="185">
        <v>1.093E-2</v>
      </c>
      <c r="T457" s="186">
        <f>S457*H457</f>
        <v>6.5579999999999999E-2</v>
      </c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R457" s="187" t="s">
        <v>236</v>
      </c>
      <c r="AT457" s="187" t="s">
        <v>142</v>
      </c>
      <c r="AU457" s="187" t="s">
        <v>82</v>
      </c>
      <c r="AY457" s="20" t="s">
        <v>140</v>
      </c>
      <c r="BE457" s="188">
        <f>IF(N457="základní",J457,0)</f>
        <v>0</v>
      </c>
      <c r="BF457" s="188">
        <f>IF(N457="snížená",J457,0)</f>
        <v>0</v>
      </c>
      <c r="BG457" s="188">
        <f>IF(N457="zákl. přenesená",J457,0)</f>
        <v>0</v>
      </c>
      <c r="BH457" s="188">
        <f>IF(N457="sníž. přenesená",J457,0)</f>
        <v>0</v>
      </c>
      <c r="BI457" s="188">
        <f>IF(N457="nulová",J457,0)</f>
        <v>0</v>
      </c>
      <c r="BJ457" s="20" t="s">
        <v>80</v>
      </c>
      <c r="BK457" s="188">
        <f>ROUND(I457*H457,2)</f>
        <v>0</v>
      </c>
      <c r="BL457" s="20" t="s">
        <v>236</v>
      </c>
      <c r="BM457" s="187" t="s">
        <v>1585</v>
      </c>
    </row>
    <row r="458" spans="1:65" s="2" customFormat="1" ht="11.25">
      <c r="A458" s="37"/>
      <c r="B458" s="38"/>
      <c r="C458" s="39"/>
      <c r="D458" s="189" t="s">
        <v>149</v>
      </c>
      <c r="E458" s="39"/>
      <c r="F458" s="190" t="s">
        <v>1586</v>
      </c>
      <c r="G458" s="39"/>
      <c r="H458" s="39"/>
      <c r="I458" s="191"/>
      <c r="J458" s="39"/>
      <c r="K458" s="39"/>
      <c r="L458" s="42"/>
      <c r="M458" s="192"/>
      <c r="N458" s="193"/>
      <c r="O458" s="67"/>
      <c r="P458" s="67"/>
      <c r="Q458" s="67"/>
      <c r="R458" s="67"/>
      <c r="S458" s="67"/>
      <c r="T458" s="68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T458" s="20" t="s">
        <v>149</v>
      </c>
      <c r="AU458" s="20" t="s">
        <v>82</v>
      </c>
    </row>
    <row r="459" spans="1:65" s="2" customFormat="1" ht="24.2" customHeight="1">
      <c r="A459" s="37"/>
      <c r="B459" s="38"/>
      <c r="C459" s="176" t="s">
        <v>1587</v>
      </c>
      <c r="D459" s="176" t="s">
        <v>142</v>
      </c>
      <c r="E459" s="177" t="s">
        <v>1588</v>
      </c>
      <c r="F459" s="178" t="s">
        <v>1589</v>
      </c>
      <c r="G459" s="179" t="s">
        <v>179</v>
      </c>
      <c r="H459" s="180">
        <v>3</v>
      </c>
      <c r="I459" s="181"/>
      <c r="J459" s="182">
        <f>ROUND(I459*H459,2)</f>
        <v>0</v>
      </c>
      <c r="K459" s="178" t="s">
        <v>146</v>
      </c>
      <c r="L459" s="42"/>
      <c r="M459" s="183" t="s">
        <v>19</v>
      </c>
      <c r="N459" s="184" t="s">
        <v>43</v>
      </c>
      <c r="O459" s="67"/>
      <c r="P459" s="185">
        <f>O459*H459</f>
        <v>0</v>
      </c>
      <c r="Q459" s="185">
        <v>0</v>
      </c>
      <c r="R459" s="185">
        <f>Q459*H459</f>
        <v>0</v>
      </c>
      <c r="S459" s="185">
        <v>0</v>
      </c>
      <c r="T459" s="186">
        <f>S459*H459</f>
        <v>0</v>
      </c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R459" s="187" t="s">
        <v>236</v>
      </c>
      <c r="AT459" s="187" t="s">
        <v>142</v>
      </c>
      <c r="AU459" s="187" t="s">
        <v>82</v>
      </c>
      <c r="AY459" s="20" t="s">
        <v>140</v>
      </c>
      <c r="BE459" s="188">
        <f>IF(N459="základní",J459,0)</f>
        <v>0</v>
      </c>
      <c r="BF459" s="188">
        <f>IF(N459="snížená",J459,0)</f>
        <v>0</v>
      </c>
      <c r="BG459" s="188">
        <f>IF(N459="zákl. přenesená",J459,0)</f>
        <v>0</v>
      </c>
      <c r="BH459" s="188">
        <f>IF(N459="sníž. přenesená",J459,0)</f>
        <v>0</v>
      </c>
      <c r="BI459" s="188">
        <f>IF(N459="nulová",J459,0)</f>
        <v>0</v>
      </c>
      <c r="BJ459" s="20" t="s">
        <v>80</v>
      </c>
      <c r="BK459" s="188">
        <f>ROUND(I459*H459,2)</f>
        <v>0</v>
      </c>
      <c r="BL459" s="20" t="s">
        <v>236</v>
      </c>
      <c r="BM459" s="187" t="s">
        <v>1590</v>
      </c>
    </row>
    <row r="460" spans="1:65" s="2" customFormat="1" ht="11.25">
      <c r="A460" s="37"/>
      <c r="B460" s="38"/>
      <c r="C460" s="39"/>
      <c r="D460" s="189" t="s">
        <v>149</v>
      </c>
      <c r="E460" s="39"/>
      <c r="F460" s="190" t="s">
        <v>1591</v>
      </c>
      <c r="G460" s="39"/>
      <c r="H460" s="39"/>
      <c r="I460" s="191"/>
      <c r="J460" s="39"/>
      <c r="K460" s="39"/>
      <c r="L460" s="42"/>
      <c r="M460" s="192"/>
      <c r="N460" s="193"/>
      <c r="O460" s="67"/>
      <c r="P460" s="67"/>
      <c r="Q460" s="67"/>
      <c r="R460" s="67"/>
      <c r="S460" s="67"/>
      <c r="T460" s="68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T460" s="20" t="s">
        <v>149</v>
      </c>
      <c r="AU460" s="20" t="s">
        <v>82</v>
      </c>
    </row>
    <row r="461" spans="1:65" s="2" customFormat="1" ht="16.5" customHeight="1">
      <c r="A461" s="37"/>
      <c r="B461" s="38"/>
      <c r="C461" s="227" t="s">
        <v>1592</v>
      </c>
      <c r="D461" s="227" t="s">
        <v>251</v>
      </c>
      <c r="E461" s="228" t="s">
        <v>1593</v>
      </c>
      <c r="F461" s="229" t="s">
        <v>1594</v>
      </c>
      <c r="G461" s="230" t="s">
        <v>296</v>
      </c>
      <c r="H461" s="231">
        <v>0.3</v>
      </c>
      <c r="I461" s="232"/>
      <c r="J461" s="233">
        <f>ROUND(I461*H461,2)</f>
        <v>0</v>
      </c>
      <c r="K461" s="229" t="s">
        <v>146</v>
      </c>
      <c r="L461" s="234"/>
      <c r="M461" s="235" t="s">
        <v>19</v>
      </c>
      <c r="N461" s="236" t="s">
        <v>43</v>
      </c>
      <c r="O461" s="67"/>
      <c r="P461" s="185">
        <f>O461*H461</f>
        <v>0</v>
      </c>
      <c r="Q461" s="185">
        <v>7.7999999999999996E-3</v>
      </c>
      <c r="R461" s="185">
        <f>Q461*H461</f>
        <v>2.3399999999999996E-3</v>
      </c>
      <c r="S461" s="185">
        <v>0</v>
      </c>
      <c r="T461" s="186">
        <f>S461*H461</f>
        <v>0</v>
      </c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R461" s="187" t="s">
        <v>340</v>
      </c>
      <c r="AT461" s="187" t="s">
        <v>251</v>
      </c>
      <c r="AU461" s="187" t="s">
        <v>82</v>
      </c>
      <c r="AY461" s="20" t="s">
        <v>140</v>
      </c>
      <c r="BE461" s="188">
        <f>IF(N461="základní",J461,0)</f>
        <v>0</v>
      </c>
      <c r="BF461" s="188">
        <f>IF(N461="snížená",J461,0)</f>
        <v>0</v>
      </c>
      <c r="BG461" s="188">
        <f>IF(N461="zákl. přenesená",J461,0)</f>
        <v>0</v>
      </c>
      <c r="BH461" s="188">
        <f>IF(N461="sníž. přenesená",J461,0)</f>
        <v>0</v>
      </c>
      <c r="BI461" s="188">
        <f>IF(N461="nulová",J461,0)</f>
        <v>0</v>
      </c>
      <c r="BJ461" s="20" t="s">
        <v>80</v>
      </c>
      <c r="BK461" s="188">
        <f>ROUND(I461*H461,2)</f>
        <v>0</v>
      </c>
      <c r="BL461" s="20" t="s">
        <v>236</v>
      </c>
      <c r="BM461" s="187" t="s">
        <v>1595</v>
      </c>
    </row>
    <row r="462" spans="1:65" s="13" customFormat="1" ht="11.25">
      <c r="B462" s="194"/>
      <c r="C462" s="195"/>
      <c r="D462" s="196" t="s">
        <v>151</v>
      </c>
      <c r="E462" s="195"/>
      <c r="F462" s="198" t="s">
        <v>1596</v>
      </c>
      <c r="G462" s="195"/>
      <c r="H462" s="199">
        <v>0.3</v>
      </c>
      <c r="I462" s="200"/>
      <c r="J462" s="195"/>
      <c r="K462" s="195"/>
      <c r="L462" s="201"/>
      <c r="M462" s="202"/>
      <c r="N462" s="203"/>
      <c r="O462" s="203"/>
      <c r="P462" s="203"/>
      <c r="Q462" s="203"/>
      <c r="R462" s="203"/>
      <c r="S462" s="203"/>
      <c r="T462" s="204"/>
      <c r="AT462" s="205" t="s">
        <v>151</v>
      </c>
      <c r="AU462" s="205" t="s">
        <v>82</v>
      </c>
      <c r="AV462" s="13" t="s">
        <v>82</v>
      </c>
      <c r="AW462" s="13" t="s">
        <v>4</v>
      </c>
      <c r="AX462" s="13" t="s">
        <v>80</v>
      </c>
      <c r="AY462" s="205" t="s">
        <v>140</v>
      </c>
    </row>
    <row r="463" spans="1:65" s="2" customFormat="1" ht="21.75" customHeight="1">
      <c r="A463" s="37"/>
      <c r="B463" s="38"/>
      <c r="C463" s="176" t="s">
        <v>1597</v>
      </c>
      <c r="D463" s="176" t="s">
        <v>142</v>
      </c>
      <c r="E463" s="177" t="s">
        <v>1598</v>
      </c>
      <c r="F463" s="178" t="s">
        <v>1599</v>
      </c>
      <c r="G463" s="179" t="s">
        <v>179</v>
      </c>
      <c r="H463" s="180">
        <v>8</v>
      </c>
      <c r="I463" s="181"/>
      <c r="J463" s="182">
        <f>ROUND(I463*H463,2)</f>
        <v>0</v>
      </c>
      <c r="K463" s="178" t="s">
        <v>146</v>
      </c>
      <c r="L463" s="42"/>
      <c r="M463" s="183" t="s">
        <v>19</v>
      </c>
      <c r="N463" s="184" t="s">
        <v>43</v>
      </c>
      <c r="O463" s="67"/>
      <c r="P463" s="185">
        <f>O463*H463</f>
        <v>0</v>
      </c>
      <c r="Q463" s="185">
        <v>2.1000000000000001E-4</v>
      </c>
      <c r="R463" s="185">
        <f>Q463*H463</f>
        <v>1.6800000000000001E-3</v>
      </c>
      <c r="S463" s="185">
        <v>0</v>
      </c>
      <c r="T463" s="186">
        <f>S463*H463</f>
        <v>0</v>
      </c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R463" s="187" t="s">
        <v>236</v>
      </c>
      <c r="AT463" s="187" t="s">
        <v>142</v>
      </c>
      <c r="AU463" s="187" t="s">
        <v>82</v>
      </c>
      <c r="AY463" s="20" t="s">
        <v>140</v>
      </c>
      <c r="BE463" s="188">
        <f>IF(N463="základní",J463,0)</f>
        <v>0</v>
      </c>
      <c r="BF463" s="188">
        <f>IF(N463="snížená",J463,0)</f>
        <v>0</v>
      </c>
      <c r="BG463" s="188">
        <f>IF(N463="zákl. přenesená",J463,0)</f>
        <v>0</v>
      </c>
      <c r="BH463" s="188">
        <f>IF(N463="sníž. přenesená",J463,0)</f>
        <v>0</v>
      </c>
      <c r="BI463" s="188">
        <f>IF(N463="nulová",J463,0)</f>
        <v>0</v>
      </c>
      <c r="BJ463" s="20" t="s">
        <v>80</v>
      </c>
      <c r="BK463" s="188">
        <f>ROUND(I463*H463,2)</f>
        <v>0</v>
      </c>
      <c r="BL463" s="20" t="s">
        <v>236</v>
      </c>
      <c r="BM463" s="187" t="s">
        <v>1600</v>
      </c>
    </row>
    <row r="464" spans="1:65" s="2" customFormat="1" ht="11.25">
      <c r="A464" s="37"/>
      <c r="B464" s="38"/>
      <c r="C464" s="39"/>
      <c r="D464" s="189" t="s">
        <v>149</v>
      </c>
      <c r="E464" s="39"/>
      <c r="F464" s="190" t="s">
        <v>1601</v>
      </c>
      <c r="G464" s="39"/>
      <c r="H464" s="39"/>
      <c r="I464" s="191"/>
      <c r="J464" s="39"/>
      <c r="K464" s="39"/>
      <c r="L464" s="42"/>
      <c r="M464" s="192"/>
      <c r="N464" s="193"/>
      <c r="O464" s="67"/>
      <c r="P464" s="67"/>
      <c r="Q464" s="67"/>
      <c r="R464" s="67"/>
      <c r="S464" s="67"/>
      <c r="T464" s="68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T464" s="20" t="s">
        <v>149</v>
      </c>
      <c r="AU464" s="20" t="s">
        <v>82</v>
      </c>
    </row>
    <row r="465" spans="1:65" s="2" customFormat="1" ht="21.75" customHeight="1">
      <c r="A465" s="37"/>
      <c r="B465" s="38"/>
      <c r="C465" s="176" t="s">
        <v>1602</v>
      </c>
      <c r="D465" s="176" t="s">
        <v>142</v>
      </c>
      <c r="E465" s="177" t="s">
        <v>1603</v>
      </c>
      <c r="F465" s="178" t="s">
        <v>1604</v>
      </c>
      <c r="G465" s="179" t="s">
        <v>179</v>
      </c>
      <c r="H465" s="180">
        <v>2</v>
      </c>
      <c r="I465" s="181"/>
      <c r="J465" s="182">
        <f>ROUND(I465*H465,2)</f>
        <v>0</v>
      </c>
      <c r="K465" s="178" t="s">
        <v>146</v>
      </c>
      <c r="L465" s="42"/>
      <c r="M465" s="183" t="s">
        <v>19</v>
      </c>
      <c r="N465" s="184" t="s">
        <v>43</v>
      </c>
      <c r="O465" s="67"/>
      <c r="P465" s="185">
        <f>O465*H465</f>
        <v>0</v>
      </c>
      <c r="Q465" s="185">
        <v>2.7999999999999998E-4</v>
      </c>
      <c r="R465" s="185">
        <f>Q465*H465</f>
        <v>5.5999999999999995E-4</v>
      </c>
      <c r="S465" s="185">
        <v>0</v>
      </c>
      <c r="T465" s="186">
        <f>S465*H465</f>
        <v>0</v>
      </c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R465" s="187" t="s">
        <v>236</v>
      </c>
      <c r="AT465" s="187" t="s">
        <v>142</v>
      </c>
      <c r="AU465" s="187" t="s">
        <v>82</v>
      </c>
      <c r="AY465" s="20" t="s">
        <v>140</v>
      </c>
      <c r="BE465" s="188">
        <f>IF(N465="základní",J465,0)</f>
        <v>0</v>
      </c>
      <c r="BF465" s="188">
        <f>IF(N465="snížená",J465,0)</f>
        <v>0</v>
      </c>
      <c r="BG465" s="188">
        <f>IF(N465="zákl. přenesená",J465,0)</f>
        <v>0</v>
      </c>
      <c r="BH465" s="188">
        <f>IF(N465="sníž. přenesená",J465,0)</f>
        <v>0</v>
      </c>
      <c r="BI465" s="188">
        <f>IF(N465="nulová",J465,0)</f>
        <v>0</v>
      </c>
      <c r="BJ465" s="20" t="s">
        <v>80</v>
      </c>
      <c r="BK465" s="188">
        <f>ROUND(I465*H465,2)</f>
        <v>0</v>
      </c>
      <c r="BL465" s="20" t="s">
        <v>236</v>
      </c>
      <c r="BM465" s="187" t="s">
        <v>1605</v>
      </c>
    </row>
    <row r="466" spans="1:65" s="2" customFormat="1" ht="11.25">
      <c r="A466" s="37"/>
      <c r="B466" s="38"/>
      <c r="C466" s="39"/>
      <c r="D466" s="189" t="s">
        <v>149</v>
      </c>
      <c r="E466" s="39"/>
      <c r="F466" s="190" t="s">
        <v>1606</v>
      </c>
      <c r="G466" s="39"/>
      <c r="H466" s="39"/>
      <c r="I466" s="191"/>
      <c r="J466" s="39"/>
      <c r="K466" s="39"/>
      <c r="L466" s="42"/>
      <c r="M466" s="192"/>
      <c r="N466" s="193"/>
      <c r="O466" s="67"/>
      <c r="P466" s="67"/>
      <c r="Q466" s="67"/>
      <c r="R466" s="67"/>
      <c r="S466" s="67"/>
      <c r="T466" s="68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T466" s="20" t="s">
        <v>149</v>
      </c>
      <c r="AU466" s="20" t="s">
        <v>82</v>
      </c>
    </row>
    <row r="467" spans="1:65" s="2" customFormat="1" ht="24.2" customHeight="1">
      <c r="A467" s="37"/>
      <c r="B467" s="38"/>
      <c r="C467" s="176" t="s">
        <v>1607</v>
      </c>
      <c r="D467" s="176" t="s">
        <v>142</v>
      </c>
      <c r="E467" s="177" t="s">
        <v>620</v>
      </c>
      <c r="F467" s="178" t="s">
        <v>621</v>
      </c>
      <c r="G467" s="179" t="s">
        <v>170</v>
      </c>
      <c r="H467" s="180">
        <v>9.6000000000000002E-2</v>
      </c>
      <c r="I467" s="181"/>
      <c r="J467" s="182">
        <f>ROUND(I467*H467,2)</f>
        <v>0</v>
      </c>
      <c r="K467" s="178" t="s">
        <v>146</v>
      </c>
      <c r="L467" s="42"/>
      <c r="M467" s="183" t="s">
        <v>19</v>
      </c>
      <c r="N467" s="184" t="s">
        <v>43</v>
      </c>
      <c r="O467" s="67"/>
      <c r="P467" s="185">
        <f>O467*H467</f>
        <v>0</v>
      </c>
      <c r="Q467" s="185">
        <v>0</v>
      </c>
      <c r="R467" s="185">
        <f>Q467*H467</f>
        <v>0</v>
      </c>
      <c r="S467" s="185">
        <v>0</v>
      </c>
      <c r="T467" s="186">
        <f>S467*H467</f>
        <v>0</v>
      </c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R467" s="187" t="s">
        <v>236</v>
      </c>
      <c r="AT467" s="187" t="s">
        <v>142</v>
      </c>
      <c r="AU467" s="187" t="s">
        <v>82</v>
      </c>
      <c r="AY467" s="20" t="s">
        <v>140</v>
      </c>
      <c r="BE467" s="188">
        <f>IF(N467="základní",J467,0)</f>
        <v>0</v>
      </c>
      <c r="BF467" s="188">
        <f>IF(N467="snížená",J467,0)</f>
        <v>0</v>
      </c>
      <c r="BG467" s="188">
        <f>IF(N467="zákl. přenesená",J467,0)</f>
        <v>0</v>
      </c>
      <c r="BH467" s="188">
        <f>IF(N467="sníž. přenesená",J467,0)</f>
        <v>0</v>
      </c>
      <c r="BI467" s="188">
        <f>IF(N467="nulová",J467,0)</f>
        <v>0</v>
      </c>
      <c r="BJ467" s="20" t="s">
        <v>80</v>
      </c>
      <c r="BK467" s="188">
        <f>ROUND(I467*H467,2)</f>
        <v>0</v>
      </c>
      <c r="BL467" s="20" t="s">
        <v>236</v>
      </c>
      <c r="BM467" s="187" t="s">
        <v>1608</v>
      </c>
    </row>
    <row r="468" spans="1:65" s="2" customFormat="1" ht="11.25">
      <c r="A468" s="37"/>
      <c r="B468" s="38"/>
      <c r="C468" s="39"/>
      <c r="D468" s="189" t="s">
        <v>149</v>
      </c>
      <c r="E468" s="39"/>
      <c r="F468" s="190" t="s">
        <v>623</v>
      </c>
      <c r="G468" s="39"/>
      <c r="H468" s="39"/>
      <c r="I468" s="191"/>
      <c r="J468" s="39"/>
      <c r="K468" s="39"/>
      <c r="L468" s="42"/>
      <c r="M468" s="192"/>
      <c r="N468" s="193"/>
      <c r="O468" s="67"/>
      <c r="P468" s="67"/>
      <c r="Q468" s="67"/>
      <c r="R468" s="67"/>
      <c r="S468" s="67"/>
      <c r="T468" s="68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T468" s="20" t="s">
        <v>149</v>
      </c>
      <c r="AU468" s="20" t="s">
        <v>82</v>
      </c>
    </row>
    <row r="469" spans="1:65" s="12" customFormat="1" ht="22.9" customHeight="1">
      <c r="B469" s="160"/>
      <c r="C469" s="161"/>
      <c r="D469" s="162" t="s">
        <v>71</v>
      </c>
      <c r="E469" s="174" t="s">
        <v>697</v>
      </c>
      <c r="F469" s="174" t="s">
        <v>698</v>
      </c>
      <c r="G469" s="161"/>
      <c r="H469" s="161"/>
      <c r="I469" s="164"/>
      <c r="J469" s="175">
        <f>BK469</f>
        <v>0</v>
      </c>
      <c r="K469" s="161"/>
      <c r="L469" s="166"/>
      <c r="M469" s="167"/>
      <c r="N469" s="168"/>
      <c r="O469" s="168"/>
      <c r="P469" s="169">
        <f>SUM(P470:P487)</f>
        <v>0</v>
      </c>
      <c r="Q469" s="168"/>
      <c r="R469" s="169">
        <f>SUM(R470:R487)</f>
        <v>7.7200000000000012E-3</v>
      </c>
      <c r="S469" s="168"/>
      <c r="T469" s="170">
        <f>SUM(T470:T487)</f>
        <v>0</v>
      </c>
      <c r="AR469" s="171" t="s">
        <v>82</v>
      </c>
      <c r="AT469" s="172" t="s">
        <v>71</v>
      </c>
      <c r="AU469" s="172" t="s">
        <v>80</v>
      </c>
      <c r="AY469" s="171" t="s">
        <v>140</v>
      </c>
      <c r="BK469" s="173">
        <f>SUM(BK470:BK487)</f>
        <v>0</v>
      </c>
    </row>
    <row r="470" spans="1:65" s="2" customFormat="1" ht="24.2" customHeight="1">
      <c r="A470" s="37"/>
      <c r="B470" s="38"/>
      <c r="C470" s="176" t="s">
        <v>1609</v>
      </c>
      <c r="D470" s="176" t="s">
        <v>142</v>
      </c>
      <c r="E470" s="177" t="s">
        <v>1610</v>
      </c>
      <c r="F470" s="178" t="s">
        <v>1611</v>
      </c>
      <c r="G470" s="179" t="s">
        <v>179</v>
      </c>
      <c r="H470" s="180">
        <v>71</v>
      </c>
      <c r="I470" s="181"/>
      <c r="J470" s="182">
        <f>ROUND(I470*H470,2)</f>
        <v>0</v>
      </c>
      <c r="K470" s="178" t="s">
        <v>146</v>
      </c>
      <c r="L470" s="42"/>
      <c r="M470" s="183" t="s">
        <v>19</v>
      </c>
      <c r="N470" s="184" t="s">
        <v>43</v>
      </c>
      <c r="O470" s="67"/>
      <c r="P470" s="185">
        <f>O470*H470</f>
        <v>0</v>
      </c>
      <c r="Q470" s="185">
        <v>1.0000000000000001E-5</v>
      </c>
      <c r="R470" s="185">
        <f>Q470*H470</f>
        <v>7.1000000000000002E-4</v>
      </c>
      <c r="S470" s="185">
        <v>0</v>
      </c>
      <c r="T470" s="186">
        <f>S470*H470</f>
        <v>0</v>
      </c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R470" s="187" t="s">
        <v>236</v>
      </c>
      <c r="AT470" s="187" t="s">
        <v>142</v>
      </c>
      <c r="AU470" s="187" t="s">
        <v>82</v>
      </c>
      <c r="AY470" s="20" t="s">
        <v>140</v>
      </c>
      <c r="BE470" s="188">
        <f>IF(N470="základní",J470,0)</f>
        <v>0</v>
      </c>
      <c r="BF470" s="188">
        <f>IF(N470="snížená",J470,0)</f>
        <v>0</v>
      </c>
      <c r="BG470" s="188">
        <f>IF(N470="zákl. přenesená",J470,0)</f>
        <v>0</v>
      </c>
      <c r="BH470" s="188">
        <f>IF(N470="sníž. přenesená",J470,0)</f>
        <v>0</v>
      </c>
      <c r="BI470" s="188">
        <f>IF(N470="nulová",J470,0)</f>
        <v>0</v>
      </c>
      <c r="BJ470" s="20" t="s">
        <v>80</v>
      </c>
      <c r="BK470" s="188">
        <f>ROUND(I470*H470,2)</f>
        <v>0</v>
      </c>
      <c r="BL470" s="20" t="s">
        <v>236</v>
      </c>
      <c r="BM470" s="187" t="s">
        <v>1612</v>
      </c>
    </row>
    <row r="471" spans="1:65" s="2" customFormat="1" ht="11.25">
      <c r="A471" s="37"/>
      <c r="B471" s="38"/>
      <c r="C471" s="39"/>
      <c r="D471" s="189" t="s">
        <v>149</v>
      </c>
      <c r="E471" s="39"/>
      <c r="F471" s="190" t="s">
        <v>1613</v>
      </c>
      <c r="G471" s="39"/>
      <c r="H471" s="39"/>
      <c r="I471" s="191"/>
      <c r="J471" s="39"/>
      <c r="K471" s="39"/>
      <c r="L471" s="42"/>
      <c r="M471" s="192"/>
      <c r="N471" s="193"/>
      <c r="O471" s="67"/>
      <c r="P471" s="67"/>
      <c r="Q471" s="67"/>
      <c r="R471" s="67"/>
      <c r="S471" s="67"/>
      <c r="T471" s="68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T471" s="20" t="s">
        <v>149</v>
      </c>
      <c r="AU471" s="20" t="s">
        <v>82</v>
      </c>
    </row>
    <row r="472" spans="1:65" s="2" customFormat="1" ht="24.2" customHeight="1">
      <c r="A472" s="37"/>
      <c r="B472" s="38"/>
      <c r="C472" s="176" t="s">
        <v>1614</v>
      </c>
      <c r="D472" s="176" t="s">
        <v>142</v>
      </c>
      <c r="E472" s="177" t="s">
        <v>1615</v>
      </c>
      <c r="F472" s="178" t="s">
        <v>1616</v>
      </c>
      <c r="G472" s="179" t="s">
        <v>179</v>
      </c>
      <c r="H472" s="180">
        <v>36</v>
      </c>
      <c r="I472" s="181"/>
      <c r="J472" s="182">
        <f>ROUND(I472*H472,2)</f>
        <v>0</v>
      </c>
      <c r="K472" s="178" t="s">
        <v>146</v>
      </c>
      <c r="L472" s="42"/>
      <c r="M472" s="183" t="s">
        <v>19</v>
      </c>
      <c r="N472" s="184" t="s">
        <v>43</v>
      </c>
      <c r="O472" s="67"/>
      <c r="P472" s="185">
        <f>O472*H472</f>
        <v>0</v>
      </c>
      <c r="Q472" s="185">
        <v>1.0000000000000001E-5</v>
      </c>
      <c r="R472" s="185">
        <f>Q472*H472</f>
        <v>3.6000000000000002E-4</v>
      </c>
      <c r="S472" s="185">
        <v>0</v>
      </c>
      <c r="T472" s="186">
        <f>S472*H472</f>
        <v>0</v>
      </c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R472" s="187" t="s">
        <v>236</v>
      </c>
      <c r="AT472" s="187" t="s">
        <v>142</v>
      </c>
      <c r="AU472" s="187" t="s">
        <v>82</v>
      </c>
      <c r="AY472" s="20" t="s">
        <v>140</v>
      </c>
      <c r="BE472" s="188">
        <f>IF(N472="základní",J472,0)</f>
        <v>0</v>
      </c>
      <c r="BF472" s="188">
        <f>IF(N472="snížená",J472,0)</f>
        <v>0</v>
      </c>
      <c r="BG472" s="188">
        <f>IF(N472="zákl. přenesená",J472,0)</f>
        <v>0</v>
      </c>
      <c r="BH472" s="188">
        <f>IF(N472="sníž. přenesená",J472,0)</f>
        <v>0</v>
      </c>
      <c r="BI472" s="188">
        <f>IF(N472="nulová",J472,0)</f>
        <v>0</v>
      </c>
      <c r="BJ472" s="20" t="s">
        <v>80</v>
      </c>
      <c r="BK472" s="188">
        <f>ROUND(I472*H472,2)</f>
        <v>0</v>
      </c>
      <c r="BL472" s="20" t="s">
        <v>236</v>
      </c>
      <c r="BM472" s="187" t="s">
        <v>1617</v>
      </c>
    </row>
    <row r="473" spans="1:65" s="2" customFormat="1" ht="11.25">
      <c r="A473" s="37"/>
      <c r="B473" s="38"/>
      <c r="C473" s="39"/>
      <c r="D473" s="189" t="s">
        <v>149</v>
      </c>
      <c r="E473" s="39"/>
      <c r="F473" s="190" t="s">
        <v>1618</v>
      </c>
      <c r="G473" s="39"/>
      <c r="H473" s="39"/>
      <c r="I473" s="191"/>
      <c r="J473" s="39"/>
      <c r="K473" s="39"/>
      <c r="L473" s="42"/>
      <c r="M473" s="192"/>
      <c r="N473" s="193"/>
      <c r="O473" s="67"/>
      <c r="P473" s="67"/>
      <c r="Q473" s="67"/>
      <c r="R473" s="67"/>
      <c r="S473" s="67"/>
      <c r="T473" s="68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T473" s="20" t="s">
        <v>149</v>
      </c>
      <c r="AU473" s="20" t="s">
        <v>82</v>
      </c>
    </row>
    <row r="474" spans="1:65" s="2" customFormat="1" ht="24.2" customHeight="1">
      <c r="A474" s="37"/>
      <c r="B474" s="38"/>
      <c r="C474" s="176" t="s">
        <v>1619</v>
      </c>
      <c r="D474" s="176" t="s">
        <v>142</v>
      </c>
      <c r="E474" s="177" t="s">
        <v>1620</v>
      </c>
      <c r="F474" s="178" t="s">
        <v>1621</v>
      </c>
      <c r="G474" s="179" t="s">
        <v>179</v>
      </c>
      <c r="H474" s="180">
        <v>3</v>
      </c>
      <c r="I474" s="181"/>
      <c r="J474" s="182">
        <f>ROUND(I474*H474,2)</f>
        <v>0</v>
      </c>
      <c r="K474" s="178" t="s">
        <v>146</v>
      </c>
      <c r="L474" s="42"/>
      <c r="M474" s="183" t="s">
        <v>19</v>
      </c>
      <c r="N474" s="184" t="s">
        <v>43</v>
      </c>
      <c r="O474" s="67"/>
      <c r="P474" s="185">
        <f>O474*H474</f>
        <v>0</v>
      </c>
      <c r="Q474" s="185">
        <v>2.0000000000000002E-5</v>
      </c>
      <c r="R474" s="185">
        <f>Q474*H474</f>
        <v>6.0000000000000008E-5</v>
      </c>
      <c r="S474" s="185">
        <v>0</v>
      </c>
      <c r="T474" s="186">
        <f>S474*H474</f>
        <v>0</v>
      </c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R474" s="187" t="s">
        <v>236</v>
      </c>
      <c r="AT474" s="187" t="s">
        <v>142</v>
      </c>
      <c r="AU474" s="187" t="s">
        <v>82</v>
      </c>
      <c r="AY474" s="20" t="s">
        <v>140</v>
      </c>
      <c r="BE474" s="188">
        <f>IF(N474="základní",J474,0)</f>
        <v>0</v>
      </c>
      <c r="BF474" s="188">
        <f>IF(N474="snížená",J474,0)</f>
        <v>0</v>
      </c>
      <c r="BG474" s="188">
        <f>IF(N474="zákl. přenesená",J474,0)</f>
        <v>0</v>
      </c>
      <c r="BH474" s="188">
        <f>IF(N474="sníž. přenesená",J474,0)</f>
        <v>0</v>
      </c>
      <c r="BI474" s="188">
        <f>IF(N474="nulová",J474,0)</f>
        <v>0</v>
      </c>
      <c r="BJ474" s="20" t="s">
        <v>80</v>
      </c>
      <c r="BK474" s="188">
        <f>ROUND(I474*H474,2)</f>
        <v>0</v>
      </c>
      <c r="BL474" s="20" t="s">
        <v>236</v>
      </c>
      <c r="BM474" s="187" t="s">
        <v>1622</v>
      </c>
    </row>
    <row r="475" spans="1:65" s="2" customFormat="1" ht="11.25">
      <c r="A475" s="37"/>
      <c r="B475" s="38"/>
      <c r="C475" s="39"/>
      <c r="D475" s="189" t="s">
        <v>149</v>
      </c>
      <c r="E475" s="39"/>
      <c r="F475" s="190" t="s">
        <v>1623</v>
      </c>
      <c r="G475" s="39"/>
      <c r="H475" s="39"/>
      <c r="I475" s="191"/>
      <c r="J475" s="39"/>
      <c r="K475" s="39"/>
      <c r="L475" s="42"/>
      <c r="M475" s="192"/>
      <c r="N475" s="193"/>
      <c r="O475" s="67"/>
      <c r="P475" s="67"/>
      <c r="Q475" s="67"/>
      <c r="R475" s="67"/>
      <c r="S475" s="67"/>
      <c r="T475" s="68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T475" s="20" t="s">
        <v>149</v>
      </c>
      <c r="AU475" s="20" t="s">
        <v>82</v>
      </c>
    </row>
    <row r="476" spans="1:65" s="2" customFormat="1" ht="24.2" customHeight="1">
      <c r="A476" s="37"/>
      <c r="B476" s="38"/>
      <c r="C476" s="176" t="s">
        <v>1624</v>
      </c>
      <c r="D476" s="176" t="s">
        <v>142</v>
      </c>
      <c r="E476" s="177" t="s">
        <v>1625</v>
      </c>
      <c r="F476" s="178" t="s">
        <v>1626</v>
      </c>
      <c r="G476" s="179" t="s">
        <v>179</v>
      </c>
      <c r="H476" s="180">
        <v>71</v>
      </c>
      <c r="I476" s="181"/>
      <c r="J476" s="182">
        <f>ROUND(I476*H476,2)</f>
        <v>0</v>
      </c>
      <c r="K476" s="178" t="s">
        <v>146</v>
      </c>
      <c r="L476" s="42"/>
      <c r="M476" s="183" t="s">
        <v>19</v>
      </c>
      <c r="N476" s="184" t="s">
        <v>43</v>
      </c>
      <c r="O476" s="67"/>
      <c r="P476" s="185">
        <f>O476*H476</f>
        <v>0</v>
      </c>
      <c r="Q476" s="185">
        <v>2.0000000000000002E-5</v>
      </c>
      <c r="R476" s="185">
        <f>Q476*H476</f>
        <v>1.42E-3</v>
      </c>
      <c r="S476" s="185">
        <v>0</v>
      </c>
      <c r="T476" s="186">
        <f>S476*H476</f>
        <v>0</v>
      </c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R476" s="187" t="s">
        <v>236</v>
      </c>
      <c r="AT476" s="187" t="s">
        <v>142</v>
      </c>
      <c r="AU476" s="187" t="s">
        <v>82</v>
      </c>
      <c r="AY476" s="20" t="s">
        <v>140</v>
      </c>
      <c r="BE476" s="188">
        <f>IF(N476="základní",J476,0)</f>
        <v>0</v>
      </c>
      <c r="BF476" s="188">
        <f>IF(N476="snížená",J476,0)</f>
        <v>0</v>
      </c>
      <c r="BG476" s="188">
        <f>IF(N476="zákl. přenesená",J476,0)</f>
        <v>0</v>
      </c>
      <c r="BH476" s="188">
        <f>IF(N476="sníž. přenesená",J476,0)</f>
        <v>0</v>
      </c>
      <c r="BI476" s="188">
        <f>IF(N476="nulová",J476,0)</f>
        <v>0</v>
      </c>
      <c r="BJ476" s="20" t="s">
        <v>80</v>
      </c>
      <c r="BK476" s="188">
        <f>ROUND(I476*H476,2)</f>
        <v>0</v>
      </c>
      <c r="BL476" s="20" t="s">
        <v>236</v>
      </c>
      <c r="BM476" s="187" t="s">
        <v>1627</v>
      </c>
    </row>
    <row r="477" spans="1:65" s="2" customFormat="1" ht="11.25">
      <c r="A477" s="37"/>
      <c r="B477" s="38"/>
      <c r="C477" s="39"/>
      <c r="D477" s="189" t="s">
        <v>149</v>
      </c>
      <c r="E477" s="39"/>
      <c r="F477" s="190" t="s">
        <v>1628</v>
      </c>
      <c r="G477" s="39"/>
      <c r="H477" s="39"/>
      <c r="I477" s="191"/>
      <c r="J477" s="39"/>
      <c r="K477" s="39"/>
      <c r="L477" s="42"/>
      <c r="M477" s="192"/>
      <c r="N477" s="193"/>
      <c r="O477" s="67"/>
      <c r="P477" s="67"/>
      <c r="Q477" s="67"/>
      <c r="R477" s="67"/>
      <c r="S477" s="67"/>
      <c r="T477" s="68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T477" s="20" t="s">
        <v>149</v>
      </c>
      <c r="AU477" s="20" t="s">
        <v>82</v>
      </c>
    </row>
    <row r="478" spans="1:65" s="2" customFormat="1" ht="24.2" customHeight="1">
      <c r="A478" s="37"/>
      <c r="B478" s="38"/>
      <c r="C478" s="176" t="s">
        <v>1629</v>
      </c>
      <c r="D478" s="176" t="s">
        <v>142</v>
      </c>
      <c r="E478" s="177" t="s">
        <v>1630</v>
      </c>
      <c r="F478" s="178" t="s">
        <v>1631</v>
      </c>
      <c r="G478" s="179" t="s">
        <v>179</v>
      </c>
      <c r="H478" s="180">
        <v>36</v>
      </c>
      <c r="I478" s="181"/>
      <c r="J478" s="182">
        <f>ROUND(I478*H478,2)</f>
        <v>0</v>
      </c>
      <c r="K478" s="178" t="s">
        <v>146</v>
      </c>
      <c r="L478" s="42"/>
      <c r="M478" s="183" t="s">
        <v>19</v>
      </c>
      <c r="N478" s="184" t="s">
        <v>43</v>
      </c>
      <c r="O478" s="67"/>
      <c r="P478" s="185">
        <f>O478*H478</f>
        <v>0</v>
      </c>
      <c r="Q478" s="185">
        <v>5.0000000000000002E-5</v>
      </c>
      <c r="R478" s="185">
        <f>Q478*H478</f>
        <v>1.8000000000000002E-3</v>
      </c>
      <c r="S478" s="185">
        <v>0</v>
      </c>
      <c r="T478" s="186">
        <f>S478*H478</f>
        <v>0</v>
      </c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R478" s="187" t="s">
        <v>236</v>
      </c>
      <c r="AT478" s="187" t="s">
        <v>142</v>
      </c>
      <c r="AU478" s="187" t="s">
        <v>82</v>
      </c>
      <c r="AY478" s="20" t="s">
        <v>140</v>
      </c>
      <c r="BE478" s="188">
        <f>IF(N478="základní",J478,0)</f>
        <v>0</v>
      </c>
      <c r="BF478" s="188">
        <f>IF(N478="snížená",J478,0)</f>
        <v>0</v>
      </c>
      <c r="BG478" s="188">
        <f>IF(N478="zákl. přenesená",J478,0)</f>
        <v>0</v>
      </c>
      <c r="BH478" s="188">
        <f>IF(N478="sníž. přenesená",J478,0)</f>
        <v>0</v>
      </c>
      <c r="BI478" s="188">
        <f>IF(N478="nulová",J478,0)</f>
        <v>0</v>
      </c>
      <c r="BJ478" s="20" t="s">
        <v>80</v>
      </c>
      <c r="BK478" s="188">
        <f>ROUND(I478*H478,2)</f>
        <v>0</v>
      </c>
      <c r="BL478" s="20" t="s">
        <v>236</v>
      </c>
      <c r="BM478" s="187" t="s">
        <v>1632</v>
      </c>
    </row>
    <row r="479" spans="1:65" s="2" customFormat="1" ht="11.25">
      <c r="A479" s="37"/>
      <c r="B479" s="38"/>
      <c r="C479" s="39"/>
      <c r="D479" s="189" t="s">
        <v>149</v>
      </c>
      <c r="E479" s="39"/>
      <c r="F479" s="190" t="s">
        <v>1633</v>
      </c>
      <c r="G479" s="39"/>
      <c r="H479" s="39"/>
      <c r="I479" s="191"/>
      <c r="J479" s="39"/>
      <c r="K479" s="39"/>
      <c r="L479" s="42"/>
      <c r="M479" s="192"/>
      <c r="N479" s="193"/>
      <c r="O479" s="67"/>
      <c r="P479" s="67"/>
      <c r="Q479" s="67"/>
      <c r="R479" s="67"/>
      <c r="S479" s="67"/>
      <c r="T479" s="68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T479" s="20" t="s">
        <v>149</v>
      </c>
      <c r="AU479" s="20" t="s">
        <v>82</v>
      </c>
    </row>
    <row r="480" spans="1:65" s="2" customFormat="1" ht="24.2" customHeight="1">
      <c r="A480" s="37"/>
      <c r="B480" s="38"/>
      <c r="C480" s="176" t="s">
        <v>1634</v>
      </c>
      <c r="D480" s="176" t="s">
        <v>142</v>
      </c>
      <c r="E480" s="177" t="s">
        <v>1635</v>
      </c>
      <c r="F480" s="178" t="s">
        <v>1636</v>
      </c>
      <c r="G480" s="179" t="s">
        <v>179</v>
      </c>
      <c r="H480" s="180">
        <v>3</v>
      </c>
      <c r="I480" s="181"/>
      <c r="J480" s="182">
        <f>ROUND(I480*H480,2)</f>
        <v>0</v>
      </c>
      <c r="K480" s="178" t="s">
        <v>146</v>
      </c>
      <c r="L480" s="42"/>
      <c r="M480" s="183" t="s">
        <v>19</v>
      </c>
      <c r="N480" s="184" t="s">
        <v>43</v>
      </c>
      <c r="O480" s="67"/>
      <c r="P480" s="185">
        <f>O480*H480</f>
        <v>0</v>
      </c>
      <c r="Q480" s="185">
        <v>9.0000000000000006E-5</v>
      </c>
      <c r="R480" s="185">
        <f>Q480*H480</f>
        <v>2.7E-4</v>
      </c>
      <c r="S480" s="185">
        <v>0</v>
      </c>
      <c r="T480" s="186">
        <f>S480*H480</f>
        <v>0</v>
      </c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R480" s="187" t="s">
        <v>236</v>
      </c>
      <c r="AT480" s="187" t="s">
        <v>142</v>
      </c>
      <c r="AU480" s="187" t="s">
        <v>82</v>
      </c>
      <c r="AY480" s="20" t="s">
        <v>140</v>
      </c>
      <c r="BE480" s="188">
        <f>IF(N480="základní",J480,0)</f>
        <v>0</v>
      </c>
      <c r="BF480" s="188">
        <f>IF(N480="snížená",J480,0)</f>
        <v>0</v>
      </c>
      <c r="BG480" s="188">
        <f>IF(N480="zákl. přenesená",J480,0)</f>
        <v>0</v>
      </c>
      <c r="BH480" s="188">
        <f>IF(N480="sníž. přenesená",J480,0)</f>
        <v>0</v>
      </c>
      <c r="BI480" s="188">
        <f>IF(N480="nulová",J480,0)</f>
        <v>0</v>
      </c>
      <c r="BJ480" s="20" t="s">
        <v>80</v>
      </c>
      <c r="BK480" s="188">
        <f>ROUND(I480*H480,2)</f>
        <v>0</v>
      </c>
      <c r="BL480" s="20" t="s">
        <v>236</v>
      </c>
      <c r="BM480" s="187" t="s">
        <v>1637</v>
      </c>
    </row>
    <row r="481" spans="1:65" s="2" customFormat="1" ht="11.25">
      <c r="A481" s="37"/>
      <c r="B481" s="38"/>
      <c r="C481" s="39"/>
      <c r="D481" s="189" t="s">
        <v>149</v>
      </c>
      <c r="E481" s="39"/>
      <c r="F481" s="190" t="s">
        <v>1638</v>
      </c>
      <c r="G481" s="39"/>
      <c r="H481" s="39"/>
      <c r="I481" s="191"/>
      <c r="J481" s="39"/>
      <c r="K481" s="39"/>
      <c r="L481" s="42"/>
      <c r="M481" s="192"/>
      <c r="N481" s="193"/>
      <c r="O481" s="67"/>
      <c r="P481" s="67"/>
      <c r="Q481" s="67"/>
      <c r="R481" s="67"/>
      <c r="S481" s="67"/>
      <c r="T481" s="68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T481" s="20" t="s">
        <v>149</v>
      </c>
      <c r="AU481" s="20" t="s">
        <v>82</v>
      </c>
    </row>
    <row r="482" spans="1:65" s="2" customFormat="1" ht="21.75" customHeight="1">
      <c r="A482" s="37"/>
      <c r="B482" s="38"/>
      <c r="C482" s="176" t="s">
        <v>1639</v>
      </c>
      <c r="D482" s="176" t="s">
        <v>142</v>
      </c>
      <c r="E482" s="177" t="s">
        <v>1640</v>
      </c>
      <c r="F482" s="178" t="s">
        <v>1641</v>
      </c>
      <c r="G482" s="179" t="s">
        <v>179</v>
      </c>
      <c r="H482" s="180">
        <v>71</v>
      </c>
      <c r="I482" s="181"/>
      <c r="J482" s="182">
        <f>ROUND(I482*H482,2)</f>
        <v>0</v>
      </c>
      <c r="K482" s="178" t="s">
        <v>146</v>
      </c>
      <c r="L482" s="42"/>
      <c r="M482" s="183" t="s">
        <v>19</v>
      </c>
      <c r="N482" s="184" t="s">
        <v>43</v>
      </c>
      <c r="O482" s="67"/>
      <c r="P482" s="185">
        <f>O482*H482</f>
        <v>0</v>
      </c>
      <c r="Q482" s="185">
        <v>2.0000000000000002E-5</v>
      </c>
      <c r="R482" s="185">
        <f>Q482*H482</f>
        <v>1.42E-3</v>
      </c>
      <c r="S482" s="185">
        <v>0</v>
      </c>
      <c r="T482" s="186">
        <f>S482*H482</f>
        <v>0</v>
      </c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R482" s="187" t="s">
        <v>236</v>
      </c>
      <c r="AT482" s="187" t="s">
        <v>142</v>
      </c>
      <c r="AU482" s="187" t="s">
        <v>82</v>
      </c>
      <c r="AY482" s="20" t="s">
        <v>140</v>
      </c>
      <c r="BE482" s="188">
        <f>IF(N482="základní",J482,0)</f>
        <v>0</v>
      </c>
      <c r="BF482" s="188">
        <f>IF(N482="snížená",J482,0)</f>
        <v>0</v>
      </c>
      <c r="BG482" s="188">
        <f>IF(N482="zákl. přenesená",J482,0)</f>
        <v>0</v>
      </c>
      <c r="BH482" s="188">
        <f>IF(N482="sníž. přenesená",J482,0)</f>
        <v>0</v>
      </c>
      <c r="BI482" s="188">
        <f>IF(N482="nulová",J482,0)</f>
        <v>0</v>
      </c>
      <c r="BJ482" s="20" t="s">
        <v>80</v>
      </c>
      <c r="BK482" s="188">
        <f>ROUND(I482*H482,2)</f>
        <v>0</v>
      </c>
      <c r="BL482" s="20" t="s">
        <v>236</v>
      </c>
      <c r="BM482" s="187" t="s">
        <v>1642</v>
      </c>
    </row>
    <row r="483" spans="1:65" s="2" customFormat="1" ht="11.25">
      <c r="A483" s="37"/>
      <c r="B483" s="38"/>
      <c r="C483" s="39"/>
      <c r="D483" s="189" t="s">
        <v>149</v>
      </c>
      <c r="E483" s="39"/>
      <c r="F483" s="190" t="s">
        <v>1643</v>
      </c>
      <c r="G483" s="39"/>
      <c r="H483" s="39"/>
      <c r="I483" s="191"/>
      <c r="J483" s="39"/>
      <c r="K483" s="39"/>
      <c r="L483" s="42"/>
      <c r="M483" s="192"/>
      <c r="N483" s="193"/>
      <c r="O483" s="67"/>
      <c r="P483" s="67"/>
      <c r="Q483" s="67"/>
      <c r="R483" s="67"/>
      <c r="S483" s="67"/>
      <c r="T483" s="68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T483" s="20" t="s">
        <v>149</v>
      </c>
      <c r="AU483" s="20" t="s">
        <v>82</v>
      </c>
    </row>
    <row r="484" spans="1:65" s="2" customFormat="1" ht="24.2" customHeight="1">
      <c r="A484" s="37"/>
      <c r="B484" s="38"/>
      <c r="C484" s="176" t="s">
        <v>1644</v>
      </c>
      <c r="D484" s="176" t="s">
        <v>142</v>
      </c>
      <c r="E484" s="177" t="s">
        <v>1645</v>
      </c>
      <c r="F484" s="178" t="s">
        <v>1646</v>
      </c>
      <c r="G484" s="179" t="s">
        <v>179</v>
      </c>
      <c r="H484" s="180">
        <v>36</v>
      </c>
      <c r="I484" s="181"/>
      <c r="J484" s="182">
        <f>ROUND(I484*H484,2)</f>
        <v>0</v>
      </c>
      <c r="K484" s="178" t="s">
        <v>146</v>
      </c>
      <c r="L484" s="42"/>
      <c r="M484" s="183" t="s">
        <v>19</v>
      </c>
      <c r="N484" s="184" t="s">
        <v>43</v>
      </c>
      <c r="O484" s="67"/>
      <c r="P484" s="185">
        <f>O484*H484</f>
        <v>0</v>
      </c>
      <c r="Q484" s="185">
        <v>4.0000000000000003E-5</v>
      </c>
      <c r="R484" s="185">
        <f>Q484*H484</f>
        <v>1.4400000000000001E-3</v>
      </c>
      <c r="S484" s="185">
        <v>0</v>
      </c>
      <c r="T484" s="186">
        <f>S484*H484</f>
        <v>0</v>
      </c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R484" s="187" t="s">
        <v>236</v>
      </c>
      <c r="AT484" s="187" t="s">
        <v>142</v>
      </c>
      <c r="AU484" s="187" t="s">
        <v>82</v>
      </c>
      <c r="AY484" s="20" t="s">
        <v>140</v>
      </c>
      <c r="BE484" s="188">
        <f>IF(N484="základní",J484,0)</f>
        <v>0</v>
      </c>
      <c r="BF484" s="188">
        <f>IF(N484="snížená",J484,0)</f>
        <v>0</v>
      </c>
      <c r="BG484" s="188">
        <f>IF(N484="zákl. přenesená",J484,0)</f>
        <v>0</v>
      </c>
      <c r="BH484" s="188">
        <f>IF(N484="sníž. přenesená",J484,0)</f>
        <v>0</v>
      </c>
      <c r="BI484" s="188">
        <f>IF(N484="nulová",J484,0)</f>
        <v>0</v>
      </c>
      <c r="BJ484" s="20" t="s">
        <v>80</v>
      </c>
      <c r="BK484" s="188">
        <f>ROUND(I484*H484,2)</f>
        <v>0</v>
      </c>
      <c r="BL484" s="20" t="s">
        <v>236</v>
      </c>
      <c r="BM484" s="187" t="s">
        <v>1647</v>
      </c>
    </row>
    <row r="485" spans="1:65" s="2" customFormat="1" ht="11.25">
      <c r="A485" s="37"/>
      <c r="B485" s="38"/>
      <c r="C485" s="39"/>
      <c r="D485" s="189" t="s">
        <v>149</v>
      </c>
      <c r="E485" s="39"/>
      <c r="F485" s="190" t="s">
        <v>1648</v>
      </c>
      <c r="G485" s="39"/>
      <c r="H485" s="39"/>
      <c r="I485" s="191"/>
      <c r="J485" s="39"/>
      <c r="K485" s="39"/>
      <c r="L485" s="42"/>
      <c r="M485" s="192"/>
      <c r="N485" s="193"/>
      <c r="O485" s="67"/>
      <c r="P485" s="67"/>
      <c r="Q485" s="67"/>
      <c r="R485" s="67"/>
      <c r="S485" s="67"/>
      <c r="T485" s="68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T485" s="20" t="s">
        <v>149</v>
      </c>
      <c r="AU485" s="20" t="s">
        <v>82</v>
      </c>
    </row>
    <row r="486" spans="1:65" s="2" customFormat="1" ht="24.2" customHeight="1">
      <c r="A486" s="37"/>
      <c r="B486" s="38"/>
      <c r="C486" s="176" t="s">
        <v>1649</v>
      </c>
      <c r="D486" s="176" t="s">
        <v>142</v>
      </c>
      <c r="E486" s="177" t="s">
        <v>1650</v>
      </c>
      <c r="F486" s="178" t="s">
        <v>1651</v>
      </c>
      <c r="G486" s="179" t="s">
        <v>179</v>
      </c>
      <c r="H486" s="180">
        <v>3</v>
      </c>
      <c r="I486" s="181"/>
      <c r="J486" s="182">
        <f>ROUND(I486*H486,2)</f>
        <v>0</v>
      </c>
      <c r="K486" s="178" t="s">
        <v>146</v>
      </c>
      <c r="L486" s="42"/>
      <c r="M486" s="183" t="s">
        <v>19</v>
      </c>
      <c r="N486" s="184" t="s">
        <v>43</v>
      </c>
      <c r="O486" s="67"/>
      <c r="P486" s="185">
        <f>O486*H486</f>
        <v>0</v>
      </c>
      <c r="Q486" s="185">
        <v>8.0000000000000007E-5</v>
      </c>
      <c r="R486" s="185">
        <f>Q486*H486</f>
        <v>2.4000000000000003E-4</v>
      </c>
      <c r="S486" s="185">
        <v>0</v>
      </c>
      <c r="T486" s="186">
        <f>S486*H486</f>
        <v>0</v>
      </c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R486" s="187" t="s">
        <v>236</v>
      </c>
      <c r="AT486" s="187" t="s">
        <v>142</v>
      </c>
      <c r="AU486" s="187" t="s">
        <v>82</v>
      </c>
      <c r="AY486" s="20" t="s">
        <v>140</v>
      </c>
      <c r="BE486" s="188">
        <f>IF(N486="základní",J486,0)</f>
        <v>0</v>
      </c>
      <c r="BF486" s="188">
        <f>IF(N486="snížená",J486,0)</f>
        <v>0</v>
      </c>
      <c r="BG486" s="188">
        <f>IF(N486="zákl. přenesená",J486,0)</f>
        <v>0</v>
      </c>
      <c r="BH486" s="188">
        <f>IF(N486="sníž. přenesená",J486,0)</f>
        <v>0</v>
      </c>
      <c r="BI486" s="188">
        <f>IF(N486="nulová",J486,0)</f>
        <v>0</v>
      </c>
      <c r="BJ486" s="20" t="s">
        <v>80</v>
      </c>
      <c r="BK486" s="188">
        <f>ROUND(I486*H486,2)</f>
        <v>0</v>
      </c>
      <c r="BL486" s="20" t="s">
        <v>236</v>
      </c>
      <c r="BM486" s="187" t="s">
        <v>1652</v>
      </c>
    </row>
    <row r="487" spans="1:65" s="2" customFormat="1" ht="11.25">
      <c r="A487" s="37"/>
      <c r="B487" s="38"/>
      <c r="C487" s="39"/>
      <c r="D487" s="189" t="s">
        <v>149</v>
      </c>
      <c r="E487" s="39"/>
      <c r="F487" s="190" t="s">
        <v>1653</v>
      </c>
      <c r="G487" s="39"/>
      <c r="H487" s="39"/>
      <c r="I487" s="191"/>
      <c r="J487" s="39"/>
      <c r="K487" s="39"/>
      <c r="L487" s="42"/>
      <c r="M487" s="192"/>
      <c r="N487" s="193"/>
      <c r="O487" s="67"/>
      <c r="P487" s="67"/>
      <c r="Q487" s="67"/>
      <c r="R487" s="67"/>
      <c r="S487" s="67"/>
      <c r="T487" s="68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T487" s="20" t="s">
        <v>149</v>
      </c>
      <c r="AU487" s="20" t="s">
        <v>82</v>
      </c>
    </row>
    <row r="488" spans="1:65" s="12" customFormat="1" ht="25.9" customHeight="1">
      <c r="B488" s="160"/>
      <c r="C488" s="161"/>
      <c r="D488" s="162" t="s">
        <v>71</v>
      </c>
      <c r="E488" s="163" t="s">
        <v>755</v>
      </c>
      <c r="F488" s="163" t="s">
        <v>756</v>
      </c>
      <c r="G488" s="161"/>
      <c r="H488" s="161"/>
      <c r="I488" s="164"/>
      <c r="J488" s="165">
        <f>BK488</f>
        <v>0</v>
      </c>
      <c r="K488" s="161"/>
      <c r="L488" s="166"/>
      <c r="M488" s="167"/>
      <c r="N488" s="168"/>
      <c r="O488" s="168"/>
      <c r="P488" s="169">
        <f>SUM(P489:P498)</f>
        <v>0</v>
      </c>
      <c r="Q488" s="168"/>
      <c r="R488" s="169">
        <f>SUM(R489:R498)</f>
        <v>0</v>
      </c>
      <c r="S488" s="168"/>
      <c r="T488" s="170">
        <f>SUM(T489:T498)</f>
        <v>0</v>
      </c>
      <c r="AR488" s="171" t="s">
        <v>147</v>
      </c>
      <c r="AT488" s="172" t="s">
        <v>71</v>
      </c>
      <c r="AU488" s="172" t="s">
        <v>72</v>
      </c>
      <c r="AY488" s="171" t="s">
        <v>140</v>
      </c>
      <c r="BK488" s="173">
        <f>SUM(BK489:BK498)</f>
        <v>0</v>
      </c>
    </row>
    <row r="489" spans="1:65" s="2" customFormat="1" ht="16.5" customHeight="1">
      <c r="A489" s="37"/>
      <c r="B489" s="38"/>
      <c r="C489" s="176" t="s">
        <v>1654</v>
      </c>
      <c r="D489" s="176" t="s">
        <v>142</v>
      </c>
      <c r="E489" s="177" t="s">
        <v>1655</v>
      </c>
      <c r="F489" s="178" t="s">
        <v>1656</v>
      </c>
      <c r="G489" s="179" t="s">
        <v>760</v>
      </c>
      <c r="H489" s="180">
        <v>24</v>
      </c>
      <c r="I489" s="181"/>
      <c r="J489" s="182">
        <f>ROUND(I489*H489,2)</f>
        <v>0</v>
      </c>
      <c r="K489" s="178" t="s">
        <v>146</v>
      </c>
      <c r="L489" s="42"/>
      <c r="M489" s="183" t="s">
        <v>19</v>
      </c>
      <c r="N489" s="184" t="s">
        <v>43</v>
      </c>
      <c r="O489" s="67"/>
      <c r="P489" s="185">
        <f>O489*H489</f>
        <v>0</v>
      </c>
      <c r="Q489" s="185">
        <v>0</v>
      </c>
      <c r="R489" s="185">
        <f>Q489*H489</f>
        <v>0</v>
      </c>
      <c r="S489" s="185">
        <v>0</v>
      </c>
      <c r="T489" s="186">
        <f>S489*H489</f>
        <v>0</v>
      </c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R489" s="187" t="s">
        <v>761</v>
      </c>
      <c r="AT489" s="187" t="s">
        <v>142</v>
      </c>
      <c r="AU489" s="187" t="s">
        <v>80</v>
      </c>
      <c r="AY489" s="20" t="s">
        <v>140</v>
      </c>
      <c r="BE489" s="188">
        <f>IF(N489="základní",J489,0)</f>
        <v>0</v>
      </c>
      <c r="BF489" s="188">
        <f>IF(N489="snížená",J489,0)</f>
        <v>0</v>
      </c>
      <c r="BG489" s="188">
        <f>IF(N489="zákl. přenesená",J489,0)</f>
        <v>0</v>
      </c>
      <c r="BH489" s="188">
        <f>IF(N489="sníž. přenesená",J489,0)</f>
        <v>0</v>
      </c>
      <c r="BI489" s="188">
        <f>IF(N489="nulová",J489,0)</f>
        <v>0</v>
      </c>
      <c r="BJ489" s="20" t="s">
        <v>80</v>
      </c>
      <c r="BK489" s="188">
        <f>ROUND(I489*H489,2)</f>
        <v>0</v>
      </c>
      <c r="BL489" s="20" t="s">
        <v>761</v>
      </c>
      <c r="BM489" s="187" t="s">
        <v>1657</v>
      </c>
    </row>
    <row r="490" spans="1:65" s="2" customFormat="1" ht="11.25">
      <c r="A490" s="37"/>
      <c r="B490" s="38"/>
      <c r="C490" s="39"/>
      <c r="D490" s="189" t="s">
        <v>149</v>
      </c>
      <c r="E490" s="39"/>
      <c r="F490" s="190" t="s">
        <v>1658</v>
      </c>
      <c r="G490" s="39"/>
      <c r="H490" s="39"/>
      <c r="I490" s="191"/>
      <c r="J490" s="39"/>
      <c r="K490" s="39"/>
      <c r="L490" s="42"/>
      <c r="M490" s="192"/>
      <c r="N490" s="193"/>
      <c r="O490" s="67"/>
      <c r="P490" s="67"/>
      <c r="Q490" s="67"/>
      <c r="R490" s="67"/>
      <c r="S490" s="67"/>
      <c r="T490" s="68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T490" s="20" t="s">
        <v>149</v>
      </c>
      <c r="AU490" s="20" t="s">
        <v>80</v>
      </c>
    </row>
    <row r="491" spans="1:65" s="2" customFormat="1" ht="16.5" customHeight="1">
      <c r="A491" s="37"/>
      <c r="B491" s="38"/>
      <c r="C491" s="176" t="s">
        <v>1659</v>
      </c>
      <c r="D491" s="176" t="s">
        <v>142</v>
      </c>
      <c r="E491" s="177" t="s">
        <v>1660</v>
      </c>
      <c r="F491" s="178" t="s">
        <v>1661</v>
      </c>
      <c r="G491" s="179" t="s">
        <v>760</v>
      </c>
      <c r="H491" s="180">
        <v>24</v>
      </c>
      <c r="I491" s="181"/>
      <c r="J491" s="182">
        <f>ROUND(I491*H491,2)</f>
        <v>0</v>
      </c>
      <c r="K491" s="178" t="s">
        <v>146</v>
      </c>
      <c r="L491" s="42"/>
      <c r="M491" s="183" t="s">
        <v>19</v>
      </c>
      <c r="N491" s="184" t="s">
        <v>43</v>
      </c>
      <c r="O491" s="67"/>
      <c r="P491" s="185">
        <f>O491*H491</f>
        <v>0</v>
      </c>
      <c r="Q491" s="185">
        <v>0</v>
      </c>
      <c r="R491" s="185">
        <f>Q491*H491</f>
        <v>0</v>
      </c>
      <c r="S491" s="185">
        <v>0</v>
      </c>
      <c r="T491" s="186">
        <f>S491*H491</f>
        <v>0</v>
      </c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R491" s="187" t="s">
        <v>761</v>
      </c>
      <c r="AT491" s="187" t="s">
        <v>142</v>
      </c>
      <c r="AU491" s="187" t="s">
        <v>80</v>
      </c>
      <c r="AY491" s="20" t="s">
        <v>140</v>
      </c>
      <c r="BE491" s="188">
        <f>IF(N491="základní",J491,0)</f>
        <v>0</v>
      </c>
      <c r="BF491" s="188">
        <f>IF(N491="snížená",J491,0)</f>
        <v>0</v>
      </c>
      <c r="BG491" s="188">
        <f>IF(N491="zákl. přenesená",J491,0)</f>
        <v>0</v>
      </c>
      <c r="BH491" s="188">
        <f>IF(N491="sníž. přenesená",J491,0)</f>
        <v>0</v>
      </c>
      <c r="BI491" s="188">
        <f>IF(N491="nulová",J491,0)</f>
        <v>0</v>
      </c>
      <c r="BJ491" s="20" t="s">
        <v>80</v>
      </c>
      <c r="BK491" s="188">
        <f>ROUND(I491*H491,2)</f>
        <v>0</v>
      </c>
      <c r="BL491" s="20" t="s">
        <v>761</v>
      </c>
      <c r="BM491" s="187" t="s">
        <v>1662</v>
      </c>
    </row>
    <row r="492" spans="1:65" s="2" customFormat="1" ht="11.25">
      <c r="A492" s="37"/>
      <c r="B492" s="38"/>
      <c r="C492" s="39"/>
      <c r="D492" s="189" t="s">
        <v>149</v>
      </c>
      <c r="E492" s="39"/>
      <c r="F492" s="190" t="s">
        <v>1663</v>
      </c>
      <c r="G492" s="39"/>
      <c r="H492" s="39"/>
      <c r="I492" s="191"/>
      <c r="J492" s="39"/>
      <c r="K492" s="39"/>
      <c r="L492" s="42"/>
      <c r="M492" s="192"/>
      <c r="N492" s="193"/>
      <c r="O492" s="67"/>
      <c r="P492" s="67"/>
      <c r="Q492" s="67"/>
      <c r="R492" s="67"/>
      <c r="S492" s="67"/>
      <c r="T492" s="68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T492" s="20" t="s">
        <v>149</v>
      </c>
      <c r="AU492" s="20" t="s">
        <v>80</v>
      </c>
    </row>
    <row r="493" spans="1:65" s="2" customFormat="1" ht="16.5" customHeight="1">
      <c r="A493" s="37"/>
      <c r="B493" s="38"/>
      <c r="C493" s="176" t="s">
        <v>1664</v>
      </c>
      <c r="D493" s="176" t="s">
        <v>142</v>
      </c>
      <c r="E493" s="177" t="s">
        <v>1665</v>
      </c>
      <c r="F493" s="178" t="s">
        <v>1666</v>
      </c>
      <c r="G493" s="179" t="s">
        <v>760</v>
      </c>
      <c r="H493" s="180">
        <v>72</v>
      </c>
      <c r="I493" s="181"/>
      <c r="J493" s="182">
        <f>ROUND(I493*H493,2)</f>
        <v>0</v>
      </c>
      <c r="K493" s="178" t="s">
        <v>146</v>
      </c>
      <c r="L493" s="42"/>
      <c r="M493" s="183" t="s">
        <v>19</v>
      </c>
      <c r="N493" s="184" t="s">
        <v>43</v>
      </c>
      <c r="O493" s="67"/>
      <c r="P493" s="185">
        <f>O493*H493</f>
        <v>0</v>
      </c>
      <c r="Q493" s="185">
        <v>0</v>
      </c>
      <c r="R493" s="185">
        <f>Q493*H493</f>
        <v>0</v>
      </c>
      <c r="S493" s="185">
        <v>0</v>
      </c>
      <c r="T493" s="186">
        <f>S493*H493</f>
        <v>0</v>
      </c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R493" s="187" t="s">
        <v>761</v>
      </c>
      <c r="AT493" s="187" t="s">
        <v>142</v>
      </c>
      <c r="AU493" s="187" t="s">
        <v>80</v>
      </c>
      <c r="AY493" s="20" t="s">
        <v>140</v>
      </c>
      <c r="BE493" s="188">
        <f>IF(N493="základní",J493,0)</f>
        <v>0</v>
      </c>
      <c r="BF493" s="188">
        <f>IF(N493="snížená",J493,0)</f>
        <v>0</v>
      </c>
      <c r="BG493" s="188">
        <f>IF(N493="zákl. přenesená",J493,0)</f>
        <v>0</v>
      </c>
      <c r="BH493" s="188">
        <f>IF(N493="sníž. přenesená",J493,0)</f>
        <v>0</v>
      </c>
      <c r="BI493" s="188">
        <f>IF(N493="nulová",J493,0)</f>
        <v>0</v>
      </c>
      <c r="BJ493" s="20" t="s">
        <v>80</v>
      </c>
      <c r="BK493" s="188">
        <f>ROUND(I493*H493,2)</f>
        <v>0</v>
      </c>
      <c r="BL493" s="20" t="s">
        <v>761</v>
      </c>
      <c r="BM493" s="187" t="s">
        <v>1667</v>
      </c>
    </row>
    <row r="494" spans="1:65" s="2" customFormat="1" ht="11.25">
      <c r="A494" s="37"/>
      <c r="B494" s="38"/>
      <c r="C494" s="39"/>
      <c r="D494" s="189" t="s">
        <v>149</v>
      </c>
      <c r="E494" s="39"/>
      <c r="F494" s="190" t="s">
        <v>1668</v>
      </c>
      <c r="G494" s="39"/>
      <c r="H494" s="39"/>
      <c r="I494" s="191"/>
      <c r="J494" s="39"/>
      <c r="K494" s="39"/>
      <c r="L494" s="42"/>
      <c r="M494" s="192"/>
      <c r="N494" s="193"/>
      <c r="O494" s="67"/>
      <c r="P494" s="67"/>
      <c r="Q494" s="67"/>
      <c r="R494" s="67"/>
      <c r="S494" s="67"/>
      <c r="T494" s="68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T494" s="20" t="s">
        <v>149</v>
      </c>
      <c r="AU494" s="20" t="s">
        <v>80</v>
      </c>
    </row>
    <row r="495" spans="1:65" s="15" customFormat="1" ht="11.25">
      <c r="B495" s="217"/>
      <c r="C495" s="218"/>
      <c r="D495" s="196" t="s">
        <v>151</v>
      </c>
      <c r="E495" s="219" t="s">
        <v>19</v>
      </c>
      <c r="F495" s="220" t="s">
        <v>1669</v>
      </c>
      <c r="G495" s="218"/>
      <c r="H495" s="219" t="s">
        <v>19</v>
      </c>
      <c r="I495" s="221"/>
      <c r="J495" s="218"/>
      <c r="K495" s="218"/>
      <c r="L495" s="222"/>
      <c r="M495" s="223"/>
      <c r="N495" s="224"/>
      <c r="O495" s="224"/>
      <c r="P495" s="224"/>
      <c r="Q495" s="224"/>
      <c r="R495" s="224"/>
      <c r="S495" s="224"/>
      <c r="T495" s="225"/>
      <c r="AT495" s="226" t="s">
        <v>151</v>
      </c>
      <c r="AU495" s="226" t="s">
        <v>80</v>
      </c>
      <c r="AV495" s="15" t="s">
        <v>80</v>
      </c>
      <c r="AW495" s="15" t="s">
        <v>33</v>
      </c>
      <c r="AX495" s="15" t="s">
        <v>72</v>
      </c>
      <c r="AY495" s="226" t="s">
        <v>140</v>
      </c>
    </row>
    <row r="496" spans="1:65" s="13" customFormat="1" ht="11.25">
      <c r="B496" s="194"/>
      <c r="C496" s="195"/>
      <c r="D496" s="196" t="s">
        <v>151</v>
      </c>
      <c r="E496" s="197" t="s">
        <v>19</v>
      </c>
      <c r="F496" s="198" t="s">
        <v>576</v>
      </c>
      <c r="G496" s="195"/>
      <c r="H496" s="199">
        <v>72</v>
      </c>
      <c r="I496" s="200"/>
      <c r="J496" s="195"/>
      <c r="K496" s="195"/>
      <c r="L496" s="201"/>
      <c r="M496" s="202"/>
      <c r="N496" s="203"/>
      <c r="O496" s="203"/>
      <c r="P496" s="203"/>
      <c r="Q496" s="203"/>
      <c r="R496" s="203"/>
      <c r="S496" s="203"/>
      <c r="T496" s="204"/>
      <c r="AT496" s="205" t="s">
        <v>151</v>
      </c>
      <c r="AU496" s="205" t="s">
        <v>80</v>
      </c>
      <c r="AV496" s="13" t="s">
        <v>82</v>
      </c>
      <c r="AW496" s="13" t="s">
        <v>33</v>
      </c>
      <c r="AX496" s="13" t="s">
        <v>80</v>
      </c>
      <c r="AY496" s="205" t="s">
        <v>140</v>
      </c>
    </row>
    <row r="497" spans="1:65" s="2" customFormat="1" ht="16.5" customHeight="1">
      <c r="A497" s="37"/>
      <c r="B497" s="38"/>
      <c r="C497" s="176" t="s">
        <v>1670</v>
      </c>
      <c r="D497" s="176" t="s">
        <v>142</v>
      </c>
      <c r="E497" s="177" t="s">
        <v>1671</v>
      </c>
      <c r="F497" s="178" t="s">
        <v>1672</v>
      </c>
      <c r="G497" s="179" t="s">
        <v>760</v>
      </c>
      <c r="H497" s="180">
        <v>24</v>
      </c>
      <c r="I497" s="181"/>
      <c r="J497" s="182">
        <f>ROUND(I497*H497,2)</f>
        <v>0</v>
      </c>
      <c r="K497" s="178" t="s">
        <v>146</v>
      </c>
      <c r="L497" s="42"/>
      <c r="M497" s="183" t="s">
        <v>19</v>
      </c>
      <c r="N497" s="184" t="s">
        <v>43</v>
      </c>
      <c r="O497" s="67"/>
      <c r="P497" s="185">
        <f>O497*H497</f>
        <v>0</v>
      </c>
      <c r="Q497" s="185">
        <v>0</v>
      </c>
      <c r="R497" s="185">
        <f>Q497*H497</f>
        <v>0</v>
      </c>
      <c r="S497" s="185">
        <v>0</v>
      </c>
      <c r="T497" s="186">
        <f>S497*H497</f>
        <v>0</v>
      </c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R497" s="187" t="s">
        <v>761</v>
      </c>
      <c r="AT497" s="187" t="s">
        <v>142</v>
      </c>
      <c r="AU497" s="187" t="s">
        <v>80</v>
      </c>
      <c r="AY497" s="20" t="s">
        <v>140</v>
      </c>
      <c r="BE497" s="188">
        <f>IF(N497="základní",J497,0)</f>
        <v>0</v>
      </c>
      <c r="BF497" s="188">
        <f>IF(N497="snížená",J497,0)</f>
        <v>0</v>
      </c>
      <c r="BG497" s="188">
        <f>IF(N497="zákl. přenesená",J497,0)</f>
        <v>0</v>
      </c>
      <c r="BH497" s="188">
        <f>IF(N497="sníž. přenesená",J497,0)</f>
        <v>0</v>
      </c>
      <c r="BI497" s="188">
        <f>IF(N497="nulová",J497,0)</f>
        <v>0</v>
      </c>
      <c r="BJ497" s="20" t="s">
        <v>80</v>
      </c>
      <c r="BK497" s="188">
        <f>ROUND(I497*H497,2)</f>
        <v>0</v>
      </c>
      <c r="BL497" s="20" t="s">
        <v>761</v>
      </c>
      <c r="BM497" s="187" t="s">
        <v>1673</v>
      </c>
    </row>
    <row r="498" spans="1:65" s="2" customFormat="1" ht="11.25">
      <c r="A498" s="37"/>
      <c r="B498" s="38"/>
      <c r="C498" s="39"/>
      <c r="D498" s="189" t="s">
        <v>149</v>
      </c>
      <c r="E498" s="39"/>
      <c r="F498" s="190" t="s">
        <v>1674</v>
      </c>
      <c r="G498" s="39"/>
      <c r="H498" s="39"/>
      <c r="I498" s="191"/>
      <c r="J498" s="39"/>
      <c r="K498" s="39"/>
      <c r="L498" s="42"/>
      <c r="M498" s="243"/>
      <c r="N498" s="244"/>
      <c r="O498" s="240"/>
      <c r="P498" s="240"/>
      <c r="Q498" s="240"/>
      <c r="R498" s="240"/>
      <c r="S498" s="240"/>
      <c r="T498" s="245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T498" s="20" t="s">
        <v>149</v>
      </c>
      <c r="AU498" s="20" t="s">
        <v>80</v>
      </c>
    </row>
    <row r="499" spans="1:65" s="2" customFormat="1" ht="6.95" customHeight="1">
      <c r="A499" s="37"/>
      <c r="B499" s="50"/>
      <c r="C499" s="51"/>
      <c r="D499" s="51"/>
      <c r="E499" s="51"/>
      <c r="F499" s="51"/>
      <c r="G499" s="51"/>
      <c r="H499" s="51"/>
      <c r="I499" s="51"/>
      <c r="J499" s="51"/>
      <c r="K499" s="51"/>
      <c r="L499" s="42"/>
      <c r="M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</row>
  </sheetData>
  <sheetProtection algorithmName="SHA-512" hashValue="cYt+bWDNI6aGHmkUEVGYTm6mj3g69zPgYF3q+nyMI+NfdiveB2lXU+LTGNe+CC7IZipyJGKJrRKrktvX0pUekw==" saltValue="gOa/KXyxrc489o3Ltd/XMBK2zcxvpmhgByfp2KaiPa1myQcXywkp8P4De5G6kbezkLnbdf2nKYBCeXGm2yECCA==" spinCount="100000" sheet="1" objects="1" scenarios="1" formatColumns="0" formatRows="0" autoFilter="0"/>
  <autoFilter ref="C93:K498"/>
  <mergeCells count="9">
    <mergeCell ref="E50:H50"/>
    <mergeCell ref="E84:H84"/>
    <mergeCell ref="E86:H86"/>
    <mergeCell ref="L2:V2"/>
    <mergeCell ref="E7:H7"/>
    <mergeCell ref="E9:H9"/>
    <mergeCell ref="E18:H18"/>
    <mergeCell ref="E27:H27"/>
    <mergeCell ref="E48:H48"/>
  </mergeCells>
  <hyperlinks>
    <hyperlink ref="F98" r:id="rId1"/>
    <hyperlink ref="F100" r:id="rId2"/>
    <hyperlink ref="F105" r:id="rId3"/>
    <hyperlink ref="F107" r:id="rId4"/>
    <hyperlink ref="F109" r:id="rId5"/>
    <hyperlink ref="F118" r:id="rId6"/>
    <hyperlink ref="F122" r:id="rId7"/>
    <hyperlink ref="F125" r:id="rId8"/>
    <hyperlink ref="F127" r:id="rId9"/>
    <hyperlink ref="F129" r:id="rId10"/>
    <hyperlink ref="F131" r:id="rId11"/>
    <hyperlink ref="F133" r:id="rId12"/>
    <hyperlink ref="F135" r:id="rId13"/>
    <hyperlink ref="F137" r:id="rId14"/>
    <hyperlink ref="F139" r:id="rId15"/>
    <hyperlink ref="F141" r:id="rId16"/>
    <hyperlink ref="F144" r:id="rId17"/>
    <hyperlink ref="F146" r:id="rId18"/>
    <hyperlink ref="F148" r:id="rId19"/>
    <hyperlink ref="F151" r:id="rId20"/>
    <hyperlink ref="F153" r:id="rId21"/>
    <hyperlink ref="F155" r:id="rId22"/>
    <hyperlink ref="F157" r:id="rId23"/>
    <hyperlink ref="F159" r:id="rId24"/>
    <hyperlink ref="F161" r:id="rId25"/>
    <hyperlink ref="F163" r:id="rId26"/>
    <hyperlink ref="F165" r:id="rId27"/>
    <hyperlink ref="F167" r:id="rId28"/>
    <hyperlink ref="F169" r:id="rId29"/>
    <hyperlink ref="F171" r:id="rId30"/>
    <hyperlink ref="F173" r:id="rId31"/>
    <hyperlink ref="F175" r:id="rId32"/>
    <hyperlink ref="F177" r:id="rId33"/>
    <hyperlink ref="F179" r:id="rId34"/>
    <hyperlink ref="F181" r:id="rId35"/>
    <hyperlink ref="F183" r:id="rId36"/>
    <hyperlink ref="F185" r:id="rId37"/>
    <hyperlink ref="F187" r:id="rId38"/>
    <hyperlink ref="F189" r:id="rId39"/>
    <hyperlink ref="F191" r:id="rId40"/>
    <hyperlink ref="F193" r:id="rId41"/>
    <hyperlink ref="F195" r:id="rId42"/>
    <hyperlink ref="F197" r:id="rId43"/>
    <hyperlink ref="F199" r:id="rId44"/>
    <hyperlink ref="F201" r:id="rId45"/>
    <hyperlink ref="F203" r:id="rId46"/>
    <hyperlink ref="F206" r:id="rId47"/>
    <hyperlink ref="F208" r:id="rId48"/>
    <hyperlink ref="F210" r:id="rId49"/>
    <hyperlink ref="F212" r:id="rId50"/>
    <hyperlink ref="F214" r:id="rId51"/>
    <hyperlink ref="F216" r:id="rId52"/>
    <hyperlink ref="F218" r:id="rId53"/>
    <hyperlink ref="F220" r:id="rId54"/>
    <hyperlink ref="F222" r:id="rId55"/>
    <hyperlink ref="F224" r:id="rId56"/>
    <hyperlink ref="F226" r:id="rId57"/>
    <hyperlink ref="F228" r:id="rId58"/>
    <hyperlink ref="F230" r:id="rId59"/>
    <hyperlink ref="F232" r:id="rId60"/>
    <hyperlink ref="F240" r:id="rId61"/>
    <hyperlink ref="F242" r:id="rId62"/>
    <hyperlink ref="F244" r:id="rId63"/>
    <hyperlink ref="F246" r:id="rId64"/>
    <hyperlink ref="F248" r:id="rId65"/>
    <hyperlink ref="F250" r:id="rId66"/>
    <hyperlink ref="F253" r:id="rId67"/>
    <hyperlink ref="F255" r:id="rId68"/>
    <hyperlink ref="F257" r:id="rId69"/>
    <hyperlink ref="F260" r:id="rId70"/>
    <hyperlink ref="F263" r:id="rId71"/>
    <hyperlink ref="F265" r:id="rId72"/>
    <hyperlink ref="F268" r:id="rId73"/>
    <hyperlink ref="F270" r:id="rId74"/>
    <hyperlink ref="F274" r:id="rId75"/>
    <hyperlink ref="F278" r:id="rId76"/>
    <hyperlink ref="F281" r:id="rId77"/>
    <hyperlink ref="F283" r:id="rId78"/>
    <hyperlink ref="F285" r:id="rId79"/>
    <hyperlink ref="F287" r:id="rId80"/>
    <hyperlink ref="F289" r:id="rId81"/>
    <hyperlink ref="F291" r:id="rId82"/>
    <hyperlink ref="F293" r:id="rId83"/>
    <hyperlink ref="F295" r:id="rId84"/>
    <hyperlink ref="F297" r:id="rId85"/>
    <hyperlink ref="F301" r:id="rId86"/>
    <hyperlink ref="F305" r:id="rId87"/>
    <hyperlink ref="F307" r:id="rId88"/>
    <hyperlink ref="F309" r:id="rId89"/>
    <hyperlink ref="F311" r:id="rId90"/>
    <hyperlink ref="F313" r:id="rId91"/>
    <hyperlink ref="F315" r:id="rId92"/>
    <hyperlink ref="F317" r:id="rId93"/>
    <hyperlink ref="F319" r:id="rId94"/>
    <hyperlink ref="F321" r:id="rId95"/>
    <hyperlink ref="F323" r:id="rId96"/>
    <hyperlink ref="F325" r:id="rId97"/>
    <hyperlink ref="F328" r:id="rId98"/>
    <hyperlink ref="F330" r:id="rId99"/>
    <hyperlink ref="F332" r:id="rId100"/>
    <hyperlink ref="F334" r:id="rId101"/>
    <hyperlink ref="F336" r:id="rId102"/>
    <hyperlink ref="F338" r:id="rId103"/>
    <hyperlink ref="F340" r:id="rId104"/>
    <hyperlink ref="F342" r:id="rId105"/>
    <hyperlink ref="F344" r:id="rId106"/>
    <hyperlink ref="F346" r:id="rId107"/>
    <hyperlink ref="F348" r:id="rId108"/>
    <hyperlink ref="F350" r:id="rId109"/>
    <hyperlink ref="F352" r:id="rId110"/>
    <hyperlink ref="F354" r:id="rId111"/>
    <hyperlink ref="F356" r:id="rId112"/>
    <hyperlink ref="F358" r:id="rId113"/>
    <hyperlink ref="F360" r:id="rId114"/>
    <hyperlink ref="F362" r:id="rId115"/>
    <hyperlink ref="F364" r:id="rId116"/>
    <hyperlink ref="F366" r:id="rId117"/>
    <hyperlink ref="F368" r:id="rId118"/>
    <hyperlink ref="F370" r:id="rId119"/>
    <hyperlink ref="F372" r:id="rId120"/>
    <hyperlink ref="F374" r:id="rId121"/>
    <hyperlink ref="F376" r:id="rId122"/>
    <hyperlink ref="F380" r:id="rId123"/>
    <hyperlink ref="F382" r:id="rId124"/>
    <hyperlink ref="F384" r:id="rId125"/>
    <hyperlink ref="F386" r:id="rId126"/>
    <hyperlink ref="F388" r:id="rId127"/>
    <hyperlink ref="F390" r:id="rId128"/>
    <hyperlink ref="F392" r:id="rId129"/>
    <hyperlink ref="F394" r:id="rId130"/>
    <hyperlink ref="F396" r:id="rId131"/>
    <hyperlink ref="F398" r:id="rId132"/>
    <hyperlink ref="F400" r:id="rId133"/>
    <hyperlink ref="F402" r:id="rId134"/>
    <hyperlink ref="F404" r:id="rId135"/>
    <hyperlink ref="F406" r:id="rId136"/>
    <hyperlink ref="F408" r:id="rId137"/>
    <hyperlink ref="F410" r:id="rId138"/>
    <hyperlink ref="F412" r:id="rId139"/>
    <hyperlink ref="F414" r:id="rId140"/>
    <hyperlink ref="F416" r:id="rId141"/>
    <hyperlink ref="F418" r:id="rId142"/>
    <hyperlink ref="F420" r:id="rId143"/>
    <hyperlink ref="F422" r:id="rId144"/>
    <hyperlink ref="F424" r:id="rId145"/>
    <hyperlink ref="F426" r:id="rId146"/>
    <hyperlink ref="F428" r:id="rId147"/>
    <hyperlink ref="F431" r:id="rId148"/>
    <hyperlink ref="F433" r:id="rId149"/>
    <hyperlink ref="F435" r:id="rId150"/>
    <hyperlink ref="F437" r:id="rId151"/>
    <hyperlink ref="F440" r:id="rId152"/>
    <hyperlink ref="F442" r:id="rId153"/>
    <hyperlink ref="F444" r:id="rId154"/>
    <hyperlink ref="F446" r:id="rId155"/>
    <hyperlink ref="F449" r:id="rId156"/>
    <hyperlink ref="F452" r:id="rId157"/>
    <hyperlink ref="F454" r:id="rId158"/>
    <hyperlink ref="F456" r:id="rId159"/>
    <hyperlink ref="F458" r:id="rId160"/>
    <hyperlink ref="F460" r:id="rId161"/>
    <hyperlink ref="F464" r:id="rId162"/>
    <hyperlink ref="F466" r:id="rId163"/>
    <hyperlink ref="F468" r:id="rId164"/>
    <hyperlink ref="F471" r:id="rId165"/>
    <hyperlink ref="F473" r:id="rId166"/>
    <hyperlink ref="F475" r:id="rId167"/>
    <hyperlink ref="F477" r:id="rId168"/>
    <hyperlink ref="F479" r:id="rId169"/>
    <hyperlink ref="F481" r:id="rId170"/>
    <hyperlink ref="F483" r:id="rId171"/>
    <hyperlink ref="F485" r:id="rId172"/>
    <hyperlink ref="F487" r:id="rId173"/>
    <hyperlink ref="F490" r:id="rId174"/>
    <hyperlink ref="F492" r:id="rId175"/>
    <hyperlink ref="F494" r:id="rId176"/>
    <hyperlink ref="F498" r:id="rId177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7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AT2" s="20" t="s">
        <v>88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82</v>
      </c>
    </row>
    <row r="4" spans="1:46" s="1" customFormat="1" ht="24.95" customHeight="1">
      <c r="B4" s="23"/>
      <c r="D4" s="106" t="s">
        <v>92</v>
      </c>
      <c r="L4" s="23"/>
      <c r="M4" s="107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08" t="s">
        <v>16</v>
      </c>
      <c r="L6" s="23"/>
    </row>
    <row r="7" spans="1:46" s="1" customFormat="1" ht="16.5" customHeight="1">
      <c r="B7" s="23"/>
      <c r="E7" s="386" t="str">
        <f>'Rekapitulace stavby'!K6</f>
        <v>Oprava plynové kotelny ZŠ Havlíčkova 71, Jihlava</v>
      </c>
      <c r="F7" s="387"/>
      <c r="G7" s="387"/>
      <c r="H7" s="387"/>
      <c r="L7" s="23"/>
    </row>
    <row r="8" spans="1:46" s="2" customFormat="1" ht="12" customHeight="1">
      <c r="A8" s="37"/>
      <c r="B8" s="42"/>
      <c r="C8" s="37"/>
      <c r="D8" s="108" t="s">
        <v>93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88" t="s">
        <v>1675</v>
      </c>
      <c r="F9" s="389"/>
      <c r="G9" s="389"/>
      <c r="H9" s="389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1.25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21</v>
      </c>
      <c r="E12" s="37"/>
      <c r="F12" s="110" t="s">
        <v>22</v>
      </c>
      <c r="G12" s="37"/>
      <c r="H12" s="37"/>
      <c r="I12" s="108" t="s">
        <v>23</v>
      </c>
      <c r="J12" s="111" t="str">
        <f>'Rekapitulace stavby'!AN8</f>
        <v>10. 11. 2024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25</v>
      </c>
      <c r="E14" s="37"/>
      <c r="F14" s="37"/>
      <c r="G14" s="37"/>
      <c r="H14" s="37"/>
      <c r="I14" s="108" t="s">
        <v>26</v>
      </c>
      <c r="J14" s="110" t="s">
        <v>19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27</v>
      </c>
      <c r="F15" s="37"/>
      <c r="G15" s="37"/>
      <c r="H15" s="37"/>
      <c r="I15" s="108" t="s">
        <v>28</v>
      </c>
      <c r="J15" s="110" t="s">
        <v>19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29</v>
      </c>
      <c r="E17" s="37"/>
      <c r="F17" s="37"/>
      <c r="G17" s="37"/>
      <c r="H17" s="37"/>
      <c r="I17" s="108" t="s">
        <v>26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90" t="str">
        <f>'Rekapitulace stavby'!E14</f>
        <v>Vyplň údaj</v>
      </c>
      <c r="F18" s="391"/>
      <c r="G18" s="391"/>
      <c r="H18" s="391"/>
      <c r="I18" s="108" t="s">
        <v>28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31</v>
      </c>
      <c r="E20" s="37"/>
      <c r="F20" s="37"/>
      <c r="G20" s="37"/>
      <c r="H20" s="37"/>
      <c r="I20" s="108" t="s">
        <v>26</v>
      </c>
      <c r="J20" s="110" t="s">
        <v>19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32</v>
      </c>
      <c r="F21" s="37"/>
      <c r="G21" s="37"/>
      <c r="H21" s="37"/>
      <c r="I21" s="108" t="s">
        <v>28</v>
      </c>
      <c r="J21" s="110" t="s">
        <v>19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34</v>
      </c>
      <c r="E23" s="37"/>
      <c r="F23" s="37"/>
      <c r="G23" s="37"/>
      <c r="H23" s="37"/>
      <c r="I23" s="108" t="s">
        <v>26</v>
      </c>
      <c r="J23" s="110" t="s">
        <v>19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1676</v>
      </c>
      <c r="F24" s="37"/>
      <c r="G24" s="37"/>
      <c r="H24" s="37"/>
      <c r="I24" s="108" t="s">
        <v>28</v>
      </c>
      <c r="J24" s="110" t="s">
        <v>19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36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23.25" customHeight="1">
      <c r="A27" s="112"/>
      <c r="B27" s="113"/>
      <c r="C27" s="112"/>
      <c r="D27" s="112"/>
      <c r="E27" s="392" t="s">
        <v>1677</v>
      </c>
      <c r="F27" s="392"/>
      <c r="G27" s="392"/>
      <c r="H27" s="392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38</v>
      </c>
      <c r="E30" s="37"/>
      <c r="F30" s="37"/>
      <c r="G30" s="37"/>
      <c r="H30" s="37"/>
      <c r="I30" s="37"/>
      <c r="J30" s="117">
        <f>ROUND(J106,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40</v>
      </c>
      <c r="G32" s="37"/>
      <c r="H32" s="37"/>
      <c r="I32" s="118" t="s">
        <v>39</v>
      </c>
      <c r="J32" s="118" t="s">
        <v>41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42</v>
      </c>
      <c r="E33" s="108" t="s">
        <v>43</v>
      </c>
      <c r="F33" s="120">
        <f>ROUND((SUM(BE106:BE201)),  2)</f>
        <v>0</v>
      </c>
      <c r="G33" s="37"/>
      <c r="H33" s="37"/>
      <c r="I33" s="121">
        <v>0.21</v>
      </c>
      <c r="J33" s="120">
        <f>ROUND(((SUM(BE106:BE201))*I33),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44</v>
      </c>
      <c r="F34" s="120">
        <f>ROUND((SUM(BF106:BF201)),  2)</f>
        <v>0</v>
      </c>
      <c r="G34" s="37"/>
      <c r="H34" s="37"/>
      <c r="I34" s="121">
        <v>0.12</v>
      </c>
      <c r="J34" s="120">
        <f>ROUND(((SUM(BF106:BF201))*I34),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45</v>
      </c>
      <c r="F35" s="120">
        <f>ROUND((SUM(BG106:BG201)),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46</v>
      </c>
      <c r="F36" s="120">
        <f>ROUND((SUM(BH106:BH201)),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47</v>
      </c>
      <c r="F37" s="120">
        <f>ROUND((SUM(BI106:BI201)),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48</v>
      </c>
      <c r="E39" s="124"/>
      <c r="F39" s="124"/>
      <c r="G39" s="125" t="s">
        <v>49</v>
      </c>
      <c r="H39" s="126" t="s">
        <v>50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6" t="s">
        <v>95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393" t="str">
        <f>E7</f>
        <v>Oprava plynové kotelny ZŠ Havlíčkova 71, Jihlava</v>
      </c>
      <c r="F48" s="394"/>
      <c r="G48" s="394"/>
      <c r="H48" s="394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93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46" t="str">
        <f>E9</f>
        <v>03 - silnoproudá elektrotechnika, měření a regulace</v>
      </c>
      <c r="F50" s="395"/>
      <c r="G50" s="395"/>
      <c r="H50" s="395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21</v>
      </c>
      <c r="D52" s="39"/>
      <c r="E52" s="39"/>
      <c r="F52" s="30" t="str">
        <f>F12</f>
        <v>Jihlava</v>
      </c>
      <c r="G52" s="39"/>
      <c r="H52" s="39"/>
      <c r="I52" s="32" t="s">
        <v>23</v>
      </c>
      <c r="J52" s="62" t="str">
        <f>IF(J12="","",J12)</f>
        <v>10. 11. 2024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5.2" customHeight="1">
      <c r="A54" s="37"/>
      <c r="B54" s="38"/>
      <c r="C54" s="32" t="s">
        <v>25</v>
      </c>
      <c r="D54" s="39"/>
      <c r="E54" s="39"/>
      <c r="F54" s="30" t="str">
        <f>E15</f>
        <v>Statutární město Jihlava, Masarykovo náměstí 97/1</v>
      </c>
      <c r="G54" s="39"/>
      <c r="H54" s="39"/>
      <c r="I54" s="32" t="s">
        <v>31</v>
      </c>
      <c r="J54" s="35" t="str">
        <f>E21</f>
        <v>Ing.Lubomír Jonáš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2" t="s">
        <v>29</v>
      </c>
      <c r="D55" s="39"/>
      <c r="E55" s="39"/>
      <c r="F55" s="30" t="str">
        <f>IF(E18="","",E18)</f>
        <v>Vyplň údaj</v>
      </c>
      <c r="G55" s="39"/>
      <c r="H55" s="39"/>
      <c r="I55" s="32" t="s">
        <v>34</v>
      </c>
      <c r="J55" s="35" t="str">
        <f>E24</f>
        <v>Bohumír Holec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96</v>
      </c>
      <c r="D57" s="134"/>
      <c r="E57" s="134"/>
      <c r="F57" s="134"/>
      <c r="G57" s="134"/>
      <c r="H57" s="134"/>
      <c r="I57" s="134"/>
      <c r="J57" s="135" t="s">
        <v>97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70</v>
      </c>
      <c r="D59" s="39"/>
      <c r="E59" s="39"/>
      <c r="F59" s="39"/>
      <c r="G59" s="39"/>
      <c r="H59" s="39"/>
      <c r="I59" s="39"/>
      <c r="J59" s="80">
        <f>J106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98</v>
      </c>
    </row>
    <row r="60" spans="1:47" s="9" customFormat="1" ht="24.95" customHeight="1">
      <c r="B60" s="137"/>
      <c r="C60" s="138"/>
      <c r="D60" s="139" t="s">
        <v>1678</v>
      </c>
      <c r="E60" s="140"/>
      <c r="F60" s="140"/>
      <c r="G60" s="140"/>
      <c r="H60" s="140"/>
      <c r="I60" s="140"/>
      <c r="J60" s="141">
        <f>J107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1679</v>
      </c>
      <c r="E61" s="146"/>
      <c r="F61" s="146"/>
      <c r="G61" s="146"/>
      <c r="H61" s="146"/>
      <c r="I61" s="146"/>
      <c r="J61" s="147">
        <f>J108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1680</v>
      </c>
      <c r="E62" s="146"/>
      <c r="F62" s="146"/>
      <c r="G62" s="146"/>
      <c r="H62" s="146"/>
      <c r="I62" s="146"/>
      <c r="J62" s="147">
        <f>J134</f>
        <v>0</v>
      </c>
      <c r="K62" s="144"/>
      <c r="L62" s="148"/>
    </row>
    <row r="63" spans="1:47" s="10" customFormat="1" ht="14.85" customHeight="1">
      <c r="B63" s="143"/>
      <c r="C63" s="144"/>
      <c r="D63" s="145" t="s">
        <v>1681</v>
      </c>
      <c r="E63" s="146"/>
      <c r="F63" s="146"/>
      <c r="G63" s="146"/>
      <c r="H63" s="146"/>
      <c r="I63" s="146"/>
      <c r="J63" s="147">
        <f>J136</f>
        <v>0</v>
      </c>
      <c r="K63" s="144"/>
      <c r="L63" s="148"/>
    </row>
    <row r="64" spans="1:47" s="10" customFormat="1" ht="14.85" customHeight="1">
      <c r="B64" s="143"/>
      <c r="C64" s="144"/>
      <c r="D64" s="145" t="s">
        <v>1682</v>
      </c>
      <c r="E64" s="146"/>
      <c r="F64" s="146"/>
      <c r="G64" s="146"/>
      <c r="H64" s="146"/>
      <c r="I64" s="146"/>
      <c r="J64" s="147">
        <f>J138</f>
        <v>0</v>
      </c>
      <c r="K64" s="144"/>
      <c r="L64" s="148"/>
    </row>
    <row r="65" spans="2:12" s="10" customFormat="1" ht="14.85" customHeight="1">
      <c r="B65" s="143"/>
      <c r="C65" s="144"/>
      <c r="D65" s="145" t="s">
        <v>1683</v>
      </c>
      <c r="E65" s="146"/>
      <c r="F65" s="146"/>
      <c r="G65" s="146"/>
      <c r="H65" s="146"/>
      <c r="I65" s="146"/>
      <c r="J65" s="147">
        <f>J140</f>
        <v>0</v>
      </c>
      <c r="K65" s="144"/>
      <c r="L65" s="148"/>
    </row>
    <row r="66" spans="2:12" s="10" customFormat="1" ht="14.85" customHeight="1">
      <c r="B66" s="143"/>
      <c r="C66" s="144"/>
      <c r="D66" s="145" t="s">
        <v>1684</v>
      </c>
      <c r="E66" s="146"/>
      <c r="F66" s="146"/>
      <c r="G66" s="146"/>
      <c r="H66" s="146"/>
      <c r="I66" s="146"/>
      <c r="J66" s="147">
        <f>J143</f>
        <v>0</v>
      </c>
      <c r="K66" s="144"/>
      <c r="L66" s="148"/>
    </row>
    <row r="67" spans="2:12" s="10" customFormat="1" ht="14.85" customHeight="1">
      <c r="B67" s="143"/>
      <c r="C67" s="144"/>
      <c r="D67" s="145" t="s">
        <v>1685</v>
      </c>
      <c r="E67" s="146"/>
      <c r="F67" s="146"/>
      <c r="G67" s="146"/>
      <c r="H67" s="146"/>
      <c r="I67" s="146"/>
      <c r="J67" s="147">
        <f>J145</f>
        <v>0</v>
      </c>
      <c r="K67" s="144"/>
      <c r="L67" s="148"/>
    </row>
    <row r="68" spans="2:12" s="10" customFormat="1" ht="14.85" customHeight="1">
      <c r="B68" s="143"/>
      <c r="C68" s="144"/>
      <c r="D68" s="145" t="s">
        <v>1686</v>
      </c>
      <c r="E68" s="146"/>
      <c r="F68" s="146"/>
      <c r="G68" s="146"/>
      <c r="H68" s="146"/>
      <c r="I68" s="146"/>
      <c r="J68" s="147">
        <f>J147</f>
        <v>0</v>
      </c>
      <c r="K68" s="144"/>
      <c r="L68" s="148"/>
    </row>
    <row r="69" spans="2:12" s="10" customFormat="1" ht="14.85" customHeight="1">
      <c r="B69" s="143"/>
      <c r="C69" s="144"/>
      <c r="D69" s="145" t="s">
        <v>1687</v>
      </c>
      <c r="E69" s="146"/>
      <c r="F69" s="146"/>
      <c r="G69" s="146"/>
      <c r="H69" s="146"/>
      <c r="I69" s="146"/>
      <c r="J69" s="147">
        <f>J149</f>
        <v>0</v>
      </c>
      <c r="K69" s="144"/>
      <c r="L69" s="148"/>
    </row>
    <row r="70" spans="2:12" s="10" customFormat="1" ht="14.85" customHeight="1">
      <c r="B70" s="143"/>
      <c r="C70" s="144"/>
      <c r="D70" s="145" t="s">
        <v>1688</v>
      </c>
      <c r="E70" s="146"/>
      <c r="F70" s="146"/>
      <c r="G70" s="146"/>
      <c r="H70" s="146"/>
      <c r="I70" s="146"/>
      <c r="J70" s="147">
        <f>J152</f>
        <v>0</v>
      </c>
      <c r="K70" s="144"/>
      <c r="L70" s="148"/>
    </row>
    <row r="71" spans="2:12" s="10" customFormat="1" ht="14.85" customHeight="1">
      <c r="B71" s="143"/>
      <c r="C71" s="144"/>
      <c r="D71" s="145" t="s">
        <v>1689</v>
      </c>
      <c r="E71" s="146"/>
      <c r="F71" s="146"/>
      <c r="G71" s="146"/>
      <c r="H71" s="146"/>
      <c r="I71" s="146"/>
      <c r="J71" s="147">
        <f>J158</f>
        <v>0</v>
      </c>
      <c r="K71" s="144"/>
      <c r="L71" s="148"/>
    </row>
    <row r="72" spans="2:12" s="10" customFormat="1" ht="14.85" customHeight="1">
      <c r="B72" s="143"/>
      <c r="C72" s="144"/>
      <c r="D72" s="145" t="s">
        <v>1690</v>
      </c>
      <c r="E72" s="146"/>
      <c r="F72" s="146"/>
      <c r="G72" s="146"/>
      <c r="H72" s="146"/>
      <c r="I72" s="146"/>
      <c r="J72" s="147">
        <f>J161</f>
        <v>0</v>
      </c>
      <c r="K72" s="144"/>
      <c r="L72" s="148"/>
    </row>
    <row r="73" spans="2:12" s="10" customFormat="1" ht="14.85" customHeight="1">
      <c r="B73" s="143"/>
      <c r="C73" s="144"/>
      <c r="D73" s="145" t="s">
        <v>1691</v>
      </c>
      <c r="E73" s="146"/>
      <c r="F73" s="146"/>
      <c r="G73" s="146"/>
      <c r="H73" s="146"/>
      <c r="I73" s="146"/>
      <c r="J73" s="147">
        <f>J163</f>
        <v>0</v>
      </c>
      <c r="K73" s="144"/>
      <c r="L73" s="148"/>
    </row>
    <row r="74" spans="2:12" s="10" customFormat="1" ht="14.85" customHeight="1">
      <c r="B74" s="143"/>
      <c r="C74" s="144"/>
      <c r="D74" s="145" t="s">
        <v>1692</v>
      </c>
      <c r="E74" s="146"/>
      <c r="F74" s="146"/>
      <c r="G74" s="146"/>
      <c r="H74" s="146"/>
      <c r="I74" s="146"/>
      <c r="J74" s="147">
        <f>J165</f>
        <v>0</v>
      </c>
      <c r="K74" s="144"/>
      <c r="L74" s="148"/>
    </row>
    <row r="75" spans="2:12" s="10" customFormat="1" ht="14.85" customHeight="1">
      <c r="B75" s="143"/>
      <c r="C75" s="144"/>
      <c r="D75" s="145" t="s">
        <v>1692</v>
      </c>
      <c r="E75" s="146"/>
      <c r="F75" s="146"/>
      <c r="G75" s="146"/>
      <c r="H75" s="146"/>
      <c r="I75" s="146"/>
      <c r="J75" s="147">
        <f>J167</f>
        <v>0</v>
      </c>
      <c r="K75" s="144"/>
      <c r="L75" s="148"/>
    </row>
    <row r="76" spans="2:12" s="10" customFormat="1" ht="14.85" customHeight="1">
      <c r="B76" s="143"/>
      <c r="C76" s="144"/>
      <c r="D76" s="145" t="s">
        <v>1693</v>
      </c>
      <c r="E76" s="146"/>
      <c r="F76" s="146"/>
      <c r="G76" s="146"/>
      <c r="H76" s="146"/>
      <c r="I76" s="146"/>
      <c r="J76" s="147">
        <f>J172</f>
        <v>0</v>
      </c>
      <c r="K76" s="144"/>
      <c r="L76" s="148"/>
    </row>
    <row r="77" spans="2:12" s="10" customFormat="1" ht="14.85" customHeight="1">
      <c r="B77" s="143"/>
      <c r="C77" s="144"/>
      <c r="D77" s="145" t="s">
        <v>1694</v>
      </c>
      <c r="E77" s="146"/>
      <c r="F77" s="146"/>
      <c r="G77" s="146"/>
      <c r="H77" s="146"/>
      <c r="I77" s="146"/>
      <c r="J77" s="147">
        <f>J174</f>
        <v>0</v>
      </c>
      <c r="K77" s="144"/>
      <c r="L77" s="148"/>
    </row>
    <row r="78" spans="2:12" s="10" customFormat="1" ht="14.85" customHeight="1">
      <c r="B78" s="143"/>
      <c r="C78" s="144"/>
      <c r="D78" s="145" t="s">
        <v>1695</v>
      </c>
      <c r="E78" s="146"/>
      <c r="F78" s="146"/>
      <c r="G78" s="146"/>
      <c r="H78" s="146"/>
      <c r="I78" s="146"/>
      <c r="J78" s="147">
        <f>J176</f>
        <v>0</v>
      </c>
      <c r="K78" s="144"/>
      <c r="L78" s="148"/>
    </row>
    <row r="79" spans="2:12" s="10" customFormat="1" ht="21.75" customHeight="1">
      <c r="B79" s="143"/>
      <c r="C79" s="144"/>
      <c r="D79" s="145" t="s">
        <v>1696</v>
      </c>
      <c r="E79" s="146"/>
      <c r="F79" s="146"/>
      <c r="G79" s="146"/>
      <c r="H79" s="146"/>
      <c r="I79" s="146"/>
      <c r="J79" s="147">
        <f>J178</f>
        <v>0</v>
      </c>
      <c r="K79" s="144"/>
      <c r="L79" s="148"/>
    </row>
    <row r="80" spans="2:12" s="10" customFormat="1" ht="21.75" customHeight="1">
      <c r="B80" s="143"/>
      <c r="C80" s="144"/>
      <c r="D80" s="145" t="s">
        <v>1697</v>
      </c>
      <c r="E80" s="146"/>
      <c r="F80" s="146"/>
      <c r="G80" s="146"/>
      <c r="H80" s="146"/>
      <c r="I80" s="146"/>
      <c r="J80" s="147">
        <f>J179</f>
        <v>0</v>
      </c>
      <c r="K80" s="144"/>
      <c r="L80" s="148"/>
    </row>
    <row r="81" spans="1:31" s="10" customFormat="1" ht="21.75" customHeight="1">
      <c r="B81" s="143"/>
      <c r="C81" s="144"/>
      <c r="D81" s="145" t="s">
        <v>1698</v>
      </c>
      <c r="E81" s="146"/>
      <c r="F81" s="146"/>
      <c r="G81" s="146"/>
      <c r="H81" s="146"/>
      <c r="I81" s="146"/>
      <c r="J81" s="147">
        <f>J181</f>
        <v>0</v>
      </c>
      <c r="K81" s="144"/>
      <c r="L81" s="148"/>
    </row>
    <row r="82" spans="1:31" s="10" customFormat="1" ht="21.75" customHeight="1">
      <c r="B82" s="143"/>
      <c r="C82" s="144"/>
      <c r="D82" s="145" t="s">
        <v>1699</v>
      </c>
      <c r="E82" s="146"/>
      <c r="F82" s="146"/>
      <c r="G82" s="146"/>
      <c r="H82" s="146"/>
      <c r="I82" s="146"/>
      <c r="J82" s="147">
        <f>J187</f>
        <v>0</v>
      </c>
      <c r="K82" s="144"/>
      <c r="L82" s="148"/>
    </row>
    <row r="83" spans="1:31" s="10" customFormat="1" ht="19.899999999999999" customHeight="1">
      <c r="B83" s="143"/>
      <c r="C83" s="144"/>
      <c r="D83" s="145" t="s">
        <v>1700</v>
      </c>
      <c r="E83" s="146"/>
      <c r="F83" s="146"/>
      <c r="G83" s="146"/>
      <c r="H83" s="146"/>
      <c r="I83" s="146"/>
      <c r="J83" s="147">
        <f>J189</f>
        <v>0</v>
      </c>
      <c r="K83" s="144"/>
      <c r="L83" s="148"/>
    </row>
    <row r="84" spans="1:31" s="10" customFormat="1" ht="14.85" customHeight="1">
      <c r="B84" s="143"/>
      <c r="C84" s="144"/>
      <c r="D84" s="145" t="s">
        <v>1701</v>
      </c>
      <c r="E84" s="146"/>
      <c r="F84" s="146"/>
      <c r="G84" s="146"/>
      <c r="H84" s="146"/>
      <c r="I84" s="146"/>
      <c r="J84" s="147">
        <f>J190</f>
        <v>0</v>
      </c>
      <c r="K84" s="144"/>
      <c r="L84" s="148"/>
    </row>
    <row r="85" spans="1:31" s="10" customFormat="1" ht="14.85" customHeight="1">
      <c r="B85" s="143"/>
      <c r="C85" s="144"/>
      <c r="D85" s="145" t="s">
        <v>1702</v>
      </c>
      <c r="E85" s="146"/>
      <c r="F85" s="146"/>
      <c r="G85" s="146"/>
      <c r="H85" s="146"/>
      <c r="I85" s="146"/>
      <c r="J85" s="147">
        <f>J195</f>
        <v>0</v>
      </c>
      <c r="K85" s="144"/>
      <c r="L85" s="148"/>
    </row>
    <row r="86" spans="1:31" s="10" customFormat="1" ht="19.899999999999999" customHeight="1">
      <c r="B86" s="143"/>
      <c r="C86" s="144"/>
      <c r="D86" s="145" t="s">
        <v>1703</v>
      </c>
      <c r="E86" s="146"/>
      <c r="F86" s="146"/>
      <c r="G86" s="146"/>
      <c r="H86" s="146"/>
      <c r="I86" s="146"/>
      <c r="J86" s="147">
        <f>J197</f>
        <v>0</v>
      </c>
      <c r="K86" s="144"/>
      <c r="L86" s="148"/>
    </row>
    <row r="87" spans="1:31" s="2" customFormat="1" ht="21.75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10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31" s="2" customFormat="1" ht="6.95" customHeight="1">
      <c r="A88" s="37"/>
      <c r="B88" s="50"/>
      <c r="C88" s="51"/>
      <c r="D88" s="51"/>
      <c r="E88" s="51"/>
      <c r="F88" s="51"/>
      <c r="G88" s="51"/>
      <c r="H88" s="51"/>
      <c r="I88" s="51"/>
      <c r="J88" s="51"/>
      <c r="K88" s="51"/>
      <c r="L88" s="10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92" spans="1:31" s="2" customFormat="1" ht="6.95" customHeight="1">
      <c r="A92" s="37"/>
      <c r="B92" s="52"/>
      <c r="C92" s="53"/>
      <c r="D92" s="53"/>
      <c r="E92" s="53"/>
      <c r="F92" s="53"/>
      <c r="G92" s="53"/>
      <c r="H92" s="53"/>
      <c r="I92" s="53"/>
      <c r="J92" s="53"/>
      <c r="K92" s="53"/>
      <c r="L92" s="10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pans="1:31" s="2" customFormat="1" ht="24.95" customHeight="1">
      <c r="A93" s="37"/>
      <c r="B93" s="38"/>
      <c r="C93" s="26" t="s">
        <v>125</v>
      </c>
      <c r="D93" s="39"/>
      <c r="E93" s="39"/>
      <c r="F93" s="39"/>
      <c r="G93" s="39"/>
      <c r="H93" s="39"/>
      <c r="I93" s="39"/>
      <c r="J93" s="39"/>
      <c r="K93" s="39"/>
      <c r="L93" s="10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pans="1:31" s="2" customFormat="1" ht="6.95" customHeight="1">
      <c r="A94" s="37"/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10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pans="1:31" s="2" customFormat="1" ht="12" customHeight="1">
      <c r="A95" s="37"/>
      <c r="B95" s="38"/>
      <c r="C95" s="32" t="s">
        <v>16</v>
      </c>
      <c r="D95" s="39"/>
      <c r="E95" s="39"/>
      <c r="F95" s="39"/>
      <c r="G95" s="39"/>
      <c r="H95" s="39"/>
      <c r="I95" s="39"/>
      <c r="J95" s="39"/>
      <c r="K95" s="39"/>
      <c r="L95" s="10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pans="1:31" s="2" customFormat="1" ht="16.5" customHeight="1">
      <c r="A96" s="37"/>
      <c r="B96" s="38"/>
      <c r="C96" s="39"/>
      <c r="D96" s="39"/>
      <c r="E96" s="393" t="str">
        <f>E7</f>
        <v>Oprava plynové kotelny ZŠ Havlíčkova 71, Jihlava</v>
      </c>
      <c r="F96" s="394"/>
      <c r="G96" s="394"/>
      <c r="H96" s="394"/>
      <c r="I96" s="39"/>
      <c r="J96" s="39"/>
      <c r="K96" s="39"/>
      <c r="L96" s="10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pans="1:65" s="2" customFormat="1" ht="12" customHeight="1">
      <c r="A97" s="37"/>
      <c r="B97" s="38"/>
      <c r="C97" s="32" t="s">
        <v>93</v>
      </c>
      <c r="D97" s="39"/>
      <c r="E97" s="39"/>
      <c r="F97" s="39"/>
      <c r="G97" s="39"/>
      <c r="H97" s="39"/>
      <c r="I97" s="39"/>
      <c r="J97" s="39"/>
      <c r="K97" s="39"/>
      <c r="L97" s="109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pans="1:65" s="2" customFormat="1" ht="16.5" customHeight="1">
      <c r="A98" s="37"/>
      <c r="B98" s="38"/>
      <c r="C98" s="39"/>
      <c r="D98" s="39"/>
      <c r="E98" s="346" t="str">
        <f>E9</f>
        <v>03 - silnoproudá elektrotechnika, měření a regulace</v>
      </c>
      <c r="F98" s="395"/>
      <c r="G98" s="395"/>
      <c r="H98" s="395"/>
      <c r="I98" s="39"/>
      <c r="J98" s="39"/>
      <c r="K98" s="39"/>
      <c r="L98" s="109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pans="1:65" s="2" customFormat="1" ht="6.95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109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pans="1:65" s="2" customFormat="1" ht="12" customHeight="1">
      <c r="A100" s="37"/>
      <c r="B100" s="38"/>
      <c r="C100" s="32" t="s">
        <v>21</v>
      </c>
      <c r="D100" s="39"/>
      <c r="E100" s="39"/>
      <c r="F100" s="30" t="str">
        <f>F12</f>
        <v>Jihlava</v>
      </c>
      <c r="G100" s="39"/>
      <c r="H100" s="39"/>
      <c r="I100" s="32" t="s">
        <v>23</v>
      </c>
      <c r="J100" s="62" t="str">
        <f>IF(J12="","",J12)</f>
        <v>10. 11. 2024</v>
      </c>
      <c r="K100" s="39"/>
      <c r="L100" s="109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pans="1:65" s="2" customFormat="1" ht="6.95" customHeight="1">
      <c r="A101" s="37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109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pans="1:65" s="2" customFormat="1" ht="15.2" customHeight="1">
      <c r="A102" s="37"/>
      <c r="B102" s="38"/>
      <c r="C102" s="32" t="s">
        <v>25</v>
      </c>
      <c r="D102" s="39"/>
      <c r="E102" s="39"/>
      <c r="F102" s="30" t="str">
        <f>E15</f>
        <v>Statutární město Jihlava, Masarykovo náměstí 97/1</v>
      </c>
      <c r="G102" s="39"/>
      <c r="H102" s="39"/>
      <c r="I102" s="32" t="s">
        <v>31</v>
      </c>
      <c r="J102" s="35" t="str">
        <f>E21</f>
        <v>Ing.Lubomír Jonáš</v>
      </c>
      <c r="K102" s="39"/>
      <c r="L102" s="109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pans="1:65" s="2" customFormat="1" ht="15.2" customHeight="1">
      <c r="A103" s="37"/>
      <c r="B103" s="38"/>
      <c r="C103" s="32" t="s">
        <v>29</v>
      </c>
      <c r="D103" s="39"/>
      <c r="E103" s="39"/>
      <c r="F103" s="30" t="str">
        <f>IF(E18="","",E18)</f>
        <v>Vyplň údaj</v>
      </c>
      <c r="G103" s="39"/>
      <c r="H103" s="39"/>
      <c r="I103" s="32" t="s">
        <v>34</v>
      </c>
      <c r="J103" s="35" t="str">
        <f>E24</f>
        <v>Bohumír Holec</v>
      </c>
      <c r="K103" s="39"/>
      <c r="L103" s="109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pans="1:65" s="2" customFormat="1" ht="10.35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109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pans="1:65" s="11" customFormat="1" ht="29.25" customHeight="1">
      <c r="A105" s="149"/>
      <c r="B105" s="150"/>
      <c r="C105" s="151" t="s">
        <v>126</v>
      </c>
      <c r="D105" s="152" t="s">
        <v>57</v>
      </c>
      <c r="E105" s="152" t="s">
        <v>53</v>
      </c>
      <c r="F105" s="152" t="s">
        <v>54</v>
      </c>
      <c r="G105" s="152" t="s">
        <v>127</v>
      </c>
      <c r="H105" s="152" t="s">
        <v>128</v>
      </c>
      <c r="I105" s="152" t="s">
        <v>129</v>
      </c>
      <c r="J105" s="152" t="s">
        <v>97</v>
      </c>
      <c r="K105" s="153" t="s">
        <v>130</v>
      </c>
      <c r="L105" s="154"/>
      <c r="M105" s="71" t="s">
        <v>19</v>
      </c>
      <c r="N105" s="72" t="s">
        <v>42</v>
      </c>
      <c r="O105" s="72" t="s">
        <v>131</v>
      </c>
      <c r="P105" s="72" t="s">
        <v>132</v>
      </c>
      <c r="Q105" s="72" t="s">
        <v>133</v>
      </c>
      <c r="R105" s="72" t="s">
        <v>134</v>
      </c>
      <c r="S105" s="72" t="s">
        <v>135</v>
      </c>
      <c r="T105" s="73" t="s">
        <v>136</v>
      </c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</row>
    <row r="106" spans="1:65" s="2" customFormat="1" ht="22.9" customHeight="1">
      <c r="A106" s="37"/>
      <c r="B106" s="38"/>
      <c r="C106" s="78" t="s">
        <v>137</v>
      </c>
      <c r="D106" s="39"/>
      <c r="E106" s="39"/>
      <c r="F106" s="39"/>
      <c r="G106" s="39"/>
      <c r="H106" s="39"/>
      <c r="I106" s="39"/>
      <c r="J106" s="155">
        <f>BK106</f>
        <v>0</v>
      </c>
      <c r="K106" s="39"/>
      <c r="L106" s="42"/>
      <c r="M106" s="74"/>
      <c r="N106" s="156"/>
      <c r="O106" s="75"/>
      <c r="P106" s="157">
        <f>P107</f>
        <v>0</v>
      </c>
      <c r="Q106" s="75"/>
      <c r="R106" s="157">
        <f>R107</f>
        <v>0</v>
      </c>
      <c r="S106" s="75"/>
      <c r="T106" s="158">
        <f>T107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T106" s="20" t="s">
        <v>71</v>
      </c>
      <c r="AU106" s="20" t="s">
        <v>98</v>
      </c>
      <c r="BK106" s="159">
        <f>BK107</f>
        <v>0</v>
      </c>
    </row>
    <row r="107" spans="1:65" s="12" customFormat="1" ht="25.9" customHeight="1">
      <c r="B107" s="160"/>
      <c r="C107" s="161"/>
      <c r="D107" s="162" t="s">
        <v>71</v>
      </c>
      <c r="E107" s="163" t="s">
        <v>1704</v>
      </c>
      <c r="F107" s="163" t="s">
        <v>1705</v>
      </c>
      <c r="G107" s="161"/>
      <c r="H107" s="161"/>
      <c r="I107" s="164"/>
      <c r="J107" s="165">
        <f>BK107</f>
        <v>0</v>
      </c>
      <c r="K107" s="161"/>
      <c r="L107" s="166"/>
      <c r="M107" s="167"/>
      <c r="N107" s="168"/>
      <c r="O107" s="168"/>
      <c r="P107" s="169">
        <f>P108+P134+P189+P197</f>
        <v>0</v>
      </c>
      <c r="Q107" s="168"/>
      <c r="R107" s="169">
        <f>R108+R134+R189+R197</f>
        <v>0</v>
      </c>
      <c r="S107" s="168"/>
      <c r="T107" s="170">
        <f>T108+T134+T189+T197</f>
        <v>0</v>
      </c>
      <c r="AR107" s="171" t="s">
        <v>154</v>
      </c>
      <c r="AT107" s="172" t="s">
        <v>71</v>
      </c>
      <c r="AU107" s="172" t="s">
        <v>72</v>
      </c>
      <c r="AY107" s="171" t="s">
        <v>140</v>
      </c>
      <c r="BK107" s="173">
        <f>BK108+BK134+BK189+BK197</f>
        <v>0</v>
      </c>
    </row>
    <row r="108" spans="1:65" s="12" customFormat="1" ht="22.9" customHeight="1">
      <c r="B108" s="160"/>
      <c r="C108" s="161"/>
      <c r="D108" s="162" t="s">
        <v>71</v>
      </c>
      <c r="E108" s="174" t="s">
        <v>1706</v>
      </c>
      <c r="F108" s="174" t="s">
        <v>1707</v>
      </c>
      <c r="G108" s="161"/>
      <c r="H108" s="161"/>
      <c r="I108" s="164"/>
      <c r="J108" s="175">
        <f>BK108</f>
        <v>0</v>
      </c>
      <c r="K108" s="161"/>
      <c r="L108" s="166"/>
      <c r="M108" s="167"/>
      <c r="N108" s="168"/>
      <c r="O108" s="168"/>
      <c r="P108" s="169">
        <f>SUM(P109:P133)</f>
        <v>0</v>
      </c>
      <c r="Q108" s="168"/>
      <c r="R108" s="169">
        <f>SUM(R109:R133)</f>
        <v>0</v>
      </c>
      <c r="S108" s="168"/>
      <c r="T108" s="170">
        <f>SUM(T109:T133)</f>
        <v>0</v>
      </c>
      <c r="AR108" s="171" t="s">
        <v>154</v>
      </c>
      <c r="AT108" s="172" t="s">
        <v>71</v>
      </c>
      <c r="AU108" s="172" t="s">
        <v>80</v>
      </c>
      <c r="AY108" s="171" t="s">
        <v>140</v>
      </c>
      <c r="BK108" s="173">
        <f>SUM(BK109:BK133)</f>
        <v>0</v>
      </c>
    </row>
    <row r="109" spans="1:65" s="2" customFormat="1" ht="24.2" customHeight="1">
      <c r="A109" s="37"/>
      <c r="B109" s="38"/>
      <c r="C109" s="176" t="s">
        <v>80</v>
      </c>
      <c r="D109" s="176" t="s">
        <v>142</v>
      </c>
      <c r="E109" s="177" t="s">
        <v>1708</v>
      </c>
      <c r="F109" s="178" t="s">
        <v>1709</v>
      </c>
      <c r="G109" s="179" t="s">
        <v>1710</v>
      </c>
      <c r="H109" s="180">
        <v>1</v>
      </c>
      <c r="I109" s="181"/>
      <c r="J109" s="182">
        <f t="shared" ref="J109:J133" si="0">ROUND(I109*H109,2)</f>
        <v>0</v>
      </c>
      <c r="K109" s="178" t="s">
        <v>19</v>
      </c>
      <c r="L109" s="42"/>
      <c r="M109" s="183" t="s">
        <v>19</v>
      </c>
      <c r="N109" s="184" t="s">
        <v>43</v>
      </c>
      <c r="O109" s="67"/>
      <c r="P109" s="185">
        <f t="shared" ref="P109:P133" si="1">O109*H109</f>
        <v>0</v>
      </c>
      <c r="Q109" s="185">
        <v>0</v>
      </c>
      <c r="R109" s="185">
        <f t="shared" ref="R109:R133" si="2">Q109*H109</f>
        <v>0</v>
      </c>
      <c r="S109" s="185">
        <v>0</v>
      </c>
      <c r="T109" s="186">
        <f t="shared" ref="T109:T133" si="3"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87" t="s">
        <v>361</v>
      </c>
      <c r="AT109" s="187" t="s">
        <v>142</v>
      </c>
      <c r="AU109" s="187" t="s">
        <v>82</v>
      </c>
      <c r="AY109" s="20" t="s">
        <v>140</v>
      </c>
      <c r="BE109" s="188">
        <f t="shared" ref="BE109:BE133" si="4">IF(N109="základní",J109,0)</f>
        <v>0</v>
      </c>
      <c r="BF109" s="188">
        <f t="shared" ref="BF109:BF133" si="5">IF(N109="snížená",J109,0)</f>
        <v>0</v>
      </c>
      <c r="BG109" s="188">
        <f t="shared" ref="BG109:BG133" si="6">IF(N109="zákl. přenesená",J109,0)</f>
        <v>0</v>
      </c>
      <c r="BH109" s="188">
        <f t="shared" ref="BH109:BH133" si="7">IF(N109="sníž. přenesená",J109,0)</f>
        <v>0</v>
      </c>
      <c r="BI109" s="188">
        <f t="shared" ref="BI109:BI133" si="8">IF(N109="nulová",J109,0)</f>
        <v>0</v>
      </c>
      <c r="BJ109" s="20" t="s">
        <v>80</v>
      </c>
      <c r="BK109" s="188">
        <f t="shared" ref="BK109:BK133" si="9">ROUND(I109*H109,2)</f>
        <v>0</v>
      </c>
      <c r="BL109" s="20" t="s">
        <v>361</v>
      </c>
      <c r="BM109" s="187" t="s">
        <v>82</v>
      </c>
    </row>
    <row r="110" spans="1:65" s="2" customFormat="1" ht="16.5" customHeight="1">
      <c r="A110" s="37"/>
      <c r="B110" s="38"/>
      <c r="C110" s="176" t="s">
        <v>82</v>
      </c>
      <c r="D110" s="176" t="s">
        <v>142</v>
      </c>
      <c r="E110" s="177" t="s">
        <v>1711</v>
      </c>
      <c r="F110" s="178" t="s">
        <v>1712</v>
      </c>
      <c r="G110" s="179" t="s">
        <v>1710</v>
      </c>
      <c r="H110" s="180">
        <v>2</v>
      </c>
      <c r="I110" s="181"/>
      <c r="J110" s="182">
        <f t="shared" si="0"/>
        <v>0</v>
      </c>
      <c r="K110" s="178" t="s">
        <v>19</v>
      </c>
      <c r="L110" s="42"/>
      <c r="M110" s="183" t="s">
        <v>19</v>
      </c>
      <c r="N110" s="184" t="s">
        <v>43</v>
      </c>
      <c r="O110" s="67"/>
      <c r="P110" s="185">
        <f t="shared" si="1"/>
        <v>0</v>
      </c>
      <c r="Q110" s="185">
        <v>0</v>
      </c>
      <c r="R110" s="185">
        <f t="shared" si="2"/>
        <v>0</v>
      </c>
      <c r="S110" s="185">
        <v>0</v>
      </c>
      <c r="T110" s="186">
        <f t="shared" si="3"/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187" t="s">
        <v>361</v>
      </c>
      <c r="AT110" s="187" t="s">
        <v>142</v>
      </c>
      <c r="AU110" s="187" t="s">
        <v>82</v>
      </c>
      <c r="AY110" s="20" t="s">
        <v>140</v>
      </c>
      <c r="BE110" s="188">
        <f t="shared" si="4"/>
        <v>0</v>
      </c>
      <c r="BF110" s="188">
        <f t="shared" si="5"/>
        <v>0</v>
      </c>
      <c r="BG110" s="188">
        <f t="shared" si="6"/>
        <v>0</v>
      </c>
      <c r="BH110" s="188">
        <f t="shared" si="7"/>
        <v>0</v>
      </c>
      <c r="BI110" s="188">
        <f t="shared" si="8"/>
        <v>0</v>
      </c>
      <c r="BJ110" s="20" t="s">
        <v>80</v>
      </c>
      <c r="BK110" s="188">
        <f t="shared" si="9"/>
        <v>0</v>
      </c>
      <c r="BL110" s="20" t="s">
        <v>361</v>
      </c>
      <c r="BM110" s="187" t="s">
        <v>147</v>
      </c>
    </row>
    <row r="111" spans="1:65" s="2" customFormat="1" ht="16.5" customHeight="1">
      <c r="A111" s="37"/>
      <c r="B111" s="38"/>
      <c r="C111" s="176" t="s">
        <v>154</v>
      </c>
      <c r="D111" s="176" t="s">
        <v>142</v>
      </c>
      <c r="E111" s="177" t="s">
        <v>1713</v>
      </c>
      <c r="F111" s="178" t="s">
        <v>1714</v>
      </c>
      <c r="G111" s="179" t="s">
        <v>1710</v>
      </c>
      <c r="H111" s="180">
        <v>2</v>
      </c>
      <c r="I111" s="181"/>
      <c r="J111" s="182">
        <f t="shared" si="0"/>
        <v>0</v>
      </c>
      <c r="K111" s="178" t="s">
        <v>19</v>
      </c>
      <c r="L111" s="42"/>
      <c r="M111" s="183" t="s">
        <v>19</v>
      </c>
      <c r="N111" s="184" t="s">
        <v>43</v>
      </c>
      <c r="O111" s="67"/>
      <c r="P111" s="185">
        <f t="shared" si="1"/>
        <v>0</v>
      </c>
      <c r="Q111" s="185">
        <v>0</v>
      </c>
      <c r="R111" s="185">
        <f t="shared" si="2"/>
        <v>0</v>
      </c>
      <c r="S111" s="185">
        <v>0</v>
      </c>
      <c r="T111" s="186">
        <f t="shared" si="3"/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87" t="s">
        <v>361</v>
      </c>
      <c r="AT111" s="187" t="s">
        <v>142</v>
      </c>
      <c r="AU111" s="187" t="s">
        <v>82</v>
      </c>
      <c r="AY111" s="20" t="s">
        <v>140</v>
      </c>
      <c r="BE111" s="188">
        <f t="shared" si="4"/>
        <v>0</v>
      </c>
      <c r="BF111" s="188">
        <f t="shared" si="5"/>
        <v>0</v>
      </c>
      <c r="BG111" s="188">
        <f t="shared" si="6"/>
        <v>0</v>
      </c>
      <c r="BH111" s="188">
        <f t="shared" si="7"/>
        <v>0</v>
      </c>
      <c r="BI111" s="188">
        <f t="shared" si="8"/>
        <v>0</v>
      </c>
      <c r="BJ111" s="20" t="s">
        <v>80</v>
      </c>
      <c r="BK111" s="188">
        <f t="shared" si="9"/>
        <v>0</v>
      </c>
      <c r="BL111" s="20" t="s">
        <v>361</v>
      </c>
      <c r="BM111" s="187" t="s">
        <v>176</v>
      </c>
    </row>
    <row r="112" spans="1:65" s="2" customFormat="1" ht="16.5" customHeight="1">
      <c r="A112" s="37"/>
      <c r="B112" s="38"/>
      <c r="C112" s="176" t="s">
        <v>147</v>
      </c>
      <c r="D112" s="176" t="s">
        <v>142</v>
      </c>
      <c r="E112" s="177" t="s">
        <v>1715</v>
      </c>
      <c r="F112" s="178" t="s">
        <v>1716</v>
      </c>
      <c r="G112" s="179" t="s">
        <v>1717</v>
      </c>
      <c r="H112" s="180">
        <v>1</v>
      </c>
      <c r="I112" s="181"/>
      <c r="J112" s="182">
        <f t="shared" si="0"/>
        <v>0</v>
      </c>
      <c r="K112" s="178" t="s">
        <v>19</v>
      </c>
      <c r="L112" s="42"/>
      <c r="M112" s="183" t="s">
        <v>19</v>
      </c>
      <c r="N112" s="184" t="s">
        <v>43</v>
      </c>
      <c r="O112" s="67"/>
      <c r="P112" s="185">
        <f t="shared" si="1"/>
        <v>0</v>
      </c>
      <c r="Q112" s="185">
        <v>0</v>
      </c>
      <c r="R112" s="185">
        <f t="shared" si="2"/>
        <v>0</v>
      </c>
      <c r="S112" s="185">
        <v>0</v>
      </c>
      <c r="T112" s="186">
        <f t="shared" si="3"/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187" t="s">
        <v>361</v>
      </c>
      <c r="AT112" s="187" t="s">
        <v>142</v>
      </c>
      <c r="AU112" s="187" t="s">
        <v>82</v>
      </c>
      <c r="AY112" s="20" t="s">
        <v>140</v>
      </c>
      <c r="BE112" s="188">
        <f t="shared" si="4"/>
        <v>0</v>
      </c>
      <c r="BF112" s="188">
        <f t="shared" si="5"/>
        <v>0</v>
      </c>
      <c r="BG112" s="188">
        <f t="shared" si="6"/>
        <v>0</v>
      </c>
      <c r="BH112" s="188">
        <f t="shared" si="7"/>
        <v>0</v>
      </c>
      <c r="BI112" s="188">
        <f t="shared" si="8"/>
        <v>0</v>
      </c>
      <c r="BJ112" s="20" t="s">
        <v>80</v>
      </c>
      <c r="BK112" s="188">
        <f t="shared" si="9"/>
        <v>0</v>
      </c>
      <c r="BL112" s="20" t="s">
        <v>361</v>
      </c>
      <c r="BM112" s="187" t="s">
        <v>191</v>
      </c>
    </row>
    <row r="113" spans="1:65" s="2" customFormat="1" ht="16.5" customHeight="1">
      <c r="A113" s="37"/>
      <c r="B113" s="38"/>
      <c r="C113" s="176" t="s">
        <v>167</v>
      </c>
      <c r="D113" s="176" t="s">
        <v>142</v>
      </c>
      <c r="E113" s="177" t="s">
        <v>1718</v>
      </c>
      <c r="F113" s="178" t="s">
        <v>1719</v>
      </c>
      <c r="G113" s="179" t="s">
        <v>1710</v>
      </c>
      <c r="H113" s="180">
        <v>5</v>
      </c>
      <c r="I113" s="181"/>
      <c r="J113" s="182">
        <f t="shared" si="0"/>
        <v>0</v>
      </c>
      <c r="K113" s="178" t="s">
        <v>19</v>
      </c>
      <c r="L113" s="42"/>
      <c r="M113" s="183" t="s">
        <v>19</v>
      </c>
      <c r="N113" s="184" t="s">
        <v>43</v>
      </c>
      <c r="O113" s="67"/>
      <c r="P113" s="185">
        <f t="shared" si="1"/>
        <v>0</v>
      </c>
      <c r="Q113" s="185">
        <v>0</v>
      </c>
      <c r="R113" s="185">
        <f t="shared" si="2"/>
        <v>0</v>
      </c>
      <c r="S113" s="185">
        <v>0</v>
      </c>
      <c r="T113" s="186">
        <f t="shared" si="3"/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187" t="s">
        <v>361</v>
      </c>
      <c r="AT113" s="187" t="s">
        <v>142</v>
      </c>
      <c r="AU113" s="187" t="s">
        <v>82</v>
      </c>
      <c r="AY113" s="20" t="s">
        <v>140</v>
      </c>
      <c r="BE113" s="188">
        <f t="shared" si="4"/>
        <v>0</v>
      </c>
      <c r="BF113" s="188">
        <f t="shared" si="5"/>
        <v>0</v>
      </c>
      <c r="BG113" s="188">
        <f t="shared" si="6"/>
        <v>0</v>
      </c>
      <c r="BH113" s="188">
        <f t="shared" si="7"/>
        <v>0</v>
      </c>
      <c r="BI113" s="188">
        <f t="shared" si="8"/>
        <v>0</v>
      </c>
      <c r="BJ113" s="20" t="s">
        <v>80</v>
      </c>
      <c r="BK113" s="188">
        <f t="shared" si="9"/>
        <v>0</v>
      </c>
      <c r="BL113" s="20" t="s">
        <v>361</v>
      </c>
      <c r="BM113" s="187" t="s">
        <v>201</v>
      </c>
    </row>
    <row r="114" spans="1:65" s="2" customFormat="1" ht="16.5" customHeight="1">
      <c r="A114" s="37"/>
      <c r="B114" s="38"/>
      <c r="C114" s="176" t="s">
        <v>176</v>
      </c>
      <c r="D114" s="176" t="s">
        <v>142</v>
      </c>
      <c r="E114" s="177" t="s">
        <v>1720</v>
      </c>
      <c r="F114" s="178" t="s">
        <v>1721</v>
      </c>
      <c r="G114" s="179" t="s">
        <v>1710</v>
      </c>
      <c r="H114" s="180">
        <v>6</v>
      </c>
      <c r="I114" s="181"/>
      <c r="J114" s="182">
        <f t="shared" si="0"/>
        <v>0</v>
      </c>
      <c r="K114" s="178" t="s">
        <v>19</v>
      </c>
      <c r="L114" s="42"/>
      <c r="M114" s="183" t="s">
        <v>19</v>
      </c>
      <c r="N114" s="184" t="s">
        <v>43</v>
      </c>
      <c r="O114" s="67"/>
      <c r="P114" s="185">
        <f t="shared" si="1"/>
        <v>0</v>
      </c>
      <c r="Q114" s="185">
        <v>0</v>
      </c>
      <c r="R114" s="185">
        <f t="shared" si="2"/>
        <v>0</v>
      </c>
      <c r="S114" s="185">
        <v>0</v>
      </c>
      <c r="T114" s="186">
        <f t="shared" si="3"/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87" t="s">
        <v>361</v>
      </c>
      <c r="AT114" s="187" t="s">
        <v>142</v>
      </c>
      <c r="AU114" s="187" t="s">
        <v>82</v>
      </c>
      <c r="AY114" s="20" t="s">
        <v>140</v>
      </c>
      <c r="BE114" s="188">
        <f t="shared" si="4"/>
        <v>0</v>
      </c>
      <c r="BF114" s="188">
        <f t="shared" si="5"/>
        <v>0</v>
      </c>
      <c r="BG114" s="188">
        <f t="shared" si="6"/>
        <v>0</v>
      </c>
      <c r="BH114" s="188">
        <f t="shared" si="7"/>
        <v>0</v>
      </c>
      <c r="BI114" s="188">
        <f t="shared" si="8"/>
        <v>0</v>
      </c>
      <c r="BJ114" s="20" t="s">
        <v>80</v>
      </c>
      <c r="BK114" s="188">
        <f t="shared" si="9"/>
        <v>0</v>
      </c>
      <c r="BL114" s="20" t="s">
        <v>361</v>
      </c>
      <c r="BM114" s="187" t="s">
        <v>8</v>
      </c>
    </row>
    <row r="115" spans="1:65" s="2" customFormat="1" ht="16.5" customHeight="1">
      <c r="A115" s="37"/>
      <c r="B115" s="38"/>
      <c r="C115" s="176" t="s">
        <v>183</v>
      </c>
      <c r="D115" s="176" t="s">
        <v>142</v>
      </c>
      <c r="E115" s="177" t="s">
        <v>1722</v>
      </c>
      <c r="F115" s="178" t="s">
        <v>1723</v>
      </c>
      <c r="G115" s="179" t="s">
        <v>1710</v>
      </c>
      <c r="H115" s="180">
        <v>1</v>
      </c>
      <c r="I115" s="181"/>
      <c r="J115" s="182">
        <f t="shared" si="0"/>
        <v>0</v>
      </c>
      <c r="K115" s="178" t="s">
        <v>19</v>
      </c>
      <c r="L115" s="42"/>
      <c r="M115" s="183" t="s">
        <v>19</v>
      </c>
      <c r="N115" s="184" t="s">
        <v>43</v>
      </c>
      <c r="O115" s="67"/>
      <c r="P115" s="185">
        <f t="shared" si="1"/>
        <v>0</v>
      </c>
      <c r="Q115" s="185">
        <v>0</v>
      </c>
      <c r="R115" s="185">
        <f t="shared" si="2"/>
        <v>0</v>
      </c>
      <c r="S115" s="185">
        <v>0</v>
      </c>
      <c r="T115" s="186">
        <f t="shared" si="3"/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87" t="s">
        <v>361</v>
      </c>
      <c r="AT115" s="187" t="s">
        <v>142</v>
      </c>
      <c r="AU115" s="187" t="s">
        <v>82</v>
      </c>
      <c r="AY115" s="20" t="s">
        <v>140</v>
      </c>
      <c r="BE115" s="188">
        <f t="shared" si="4"/>
        <v>0</v>
      </c>
      <c r="BF115" s="188">
        <f t="shared" si="5"/>
        <v>0</v>
      </c>
      <c r="BG115" s="188">
        <f t="shared" si="6"/>
        <v>0</v>
      </c>
      <c r="BH115" s="188">
        <f t="shared" si="7"/>
        <v>0</v>
      </c>
      <c r="BI115" s="188">
        <f t="shared" si="8"/>
        <v>0</v>
      </c>
      <c r="BJ115" s="20" t="s">
        <v>80</v>
      </c>
      <c r="BK115" s="188">
        <f t="shared" si="9"/>
        <v>0</v>
      </c>
      <c r="BL115" s="20" t="s">
        <v>361</v>
      </c>
      <c r="BM115" s="187" t="s">
        <v>223</v>
      </c>
    </row>
    <row r="116" spans="1:65" s="2" customFormat="1" ht="16.5" customHeight="1">
      <c r="A116" s="37"/>
      <c r="B116" s="38"/>
      <c r="C116" s="176" t="s">
        <v>191</v>
      </c>
      <c r="D116" s="176" t="s">
        <v>142</v>
      </c>
      <c r="E116" s="177" t="s">
        <v>1724</v>
      </c>
      <c r="F116" s="178" t="s">
        <v>1725</v>
      </c>
      <c r="G116" s="179" t="s">
        <v>1710</v>
      </c>
      <c r="H116" s="180">
        <v>3</v>
      </c>
      <c r="I116" s="181"/>
      <c r="J116" s="182">
        <f t="shared" si="0"/>
        <v>0</v>
      </c>
      <c r="K116" s="178" t="s">
        <v>19</v>
      </c>
      <c r="L116" s="42"/>
      <c r="M116" s="183" t="s">
        <v>19</v>
      </c>
      <c r="N116" s="184" t="s">
        <v>43</v>
      </c>
      <c r="O116" s="67"/>
      <c r="P116" s="185">
        <f t="shared" si="1"/>
        <v>0</v>
      </c>
      <c r="Q116" s="185">
        <v>0</v>
      </c>
      <c r="R116" s="185">
        <f t="shared" si="2"/>
        <v>0</v>
      </c>
      <c r="S116" s="185">
        <v>0</v>
      </c>
      <c r="T116" s="186">
        <f t="shared" si="3"/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187" t="s">
        <v>361</v>
      </c>
      <c r="AT116" s="187" t="s">
        <v>142</v>
      </c>
      <c r="AU116" s="187" t="s">
        <v>82</v>
      </c>
      <c r="AY116" s="20" t="s">
        <v>140</v>
      </c>
      <c r="BE116" s="188">
        <f t="shared" si="4"/>
        <v>0</v>
      </c>
      <c r="BF116" s="188">
        <f t="shared" si="5"/>
        <v>0</v>
      </c>
      <c r="BG116" s="188">
        <f t="shared" si="6"/>
        <v>0</v>
      </c>
      <c r="BH116" s="188">
        <f t="shared" si="7"/>
        <v>0</v>
      </c>
      <c r="BI116" s="188">
        <f t="shared" si="8"/>
        <v>0</v>
      </c>
      <c r="BJ116" s="20" t="s">
        <v>80</v>
      </c>
      <c r="BK116" s="188">
        <f t="shared" si="9"/>
        <v>0</v>
      </c>
      <c r="BL116" s="20" t="s">
        <v>361</v>
      </c>
      <c r="BM116" s="187" t="s">
        <v>236</v>
      </c>
    </row>
    <row r="117" spans="1:65" s="2" customFormat="1" ht="16.5" customHeight="1">
      <c r="A117" s="37"/>
      <c r="B117" s="38"/>
      <c r="C117" s="176" t="s">
        <v>196</v>
      </c>
      <c r="D117" s="176" t="s">
        <v>142</v>
      </c>
      <c r="E117" s="177" t="s">
        <v>1726</v>
      </c>
      <c r="F117" s="178" t="s">
        <v>1727</v>
      </c>
      <c r="G117" s="179" t="s">
        <v>1710</v>
      </c>
      <c r="H117" s="180">
        <v>2</v>
      </c>
      <c r="I117" s="181"/>
      <c r="J117" s="182">
        <f t="shared" si="0"/>
        <v>0</v>
      </c>
      <c r="K117" s="178" t="s">
        <v>19</v>
      </c>
      <c r="L117" s="42"/>
      <c r="M117" s="183" t="s">
        <v>19</v>
      </c>
      <c r="N117" s="184" t="s">
        <v>43</v>
      </c>
      <c r="O117" s="67"/>
      <c r="P117" s="185">
        <f t="shared" si="1"/>
        <v>0</v>
      </c>
      <c r="Q117" s="185">
        <v>0</v>
      </c>
      <c r="R117" s="185">
        <f t="shared" si="2"/>
        <v>0</v>
      </c>
      <c r="S117" s="185">
        <v>0</v>
      </c>
      <c r="T117" s="186">
        <f t="shared" si="3"/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87" t="s">
        <v>361</v>
      </c>
      <c r="AT117" s="187" t="s">
        <v>142</v>
      </c>
      <c r="AU117" s="187" t="s">
        <v>82</v>
      </c>
      <c r="AY117" s="20" t="s">
        <v>140</v>
      </c>
      <c r="BE117" s="188">
        <f t="shared" si="4"/>
        <v>0</v>
      </c>
      <c r="BF117" s="188">
        <f t="shared" si="5"/>
        <v>0</v>
      </c>
      <c r="BG117" s="188">
        <f t="shared" si="6"/>
        <v>0</v>
      </c>
      <c r="BH117" s="188">
        <f t="shared" si="7"/>
        <v>0</v>
      </c>
      <c r="BI117" s="188">
        <f t="shared" si="8"/>
        <v>0</v>
      </c>
      <c r="BJ117" s="20" t="s">
        <v>80</v>
      </c>
      <c r="BK117" s="188">
        <f t="shared" si="9"/>
        <v>0</v>
      </c>
      <c r="BL117" s="20" t="s">
        <v>361</v>
      </c>
      <c r="BM117" s="187" t="s">
        <v>250</v>
      </c>
    </row>
    <row r="118" spans="1:65" s="2" customFormat="1" ht="16.5" customHeight="1">
      <c r="A118" s="37"/>
      <c r="B118" s="38"/>
      <c r="C118" s="176" t="s">
        <v>201</v>
      </c>
      <c r="D118" s="176" t="s">
        <v>142</v>
      </c>
      <c r="E118" s="177" t="s">
        <v>1728</v>
      </c>
      <c r="F118" s="178" t="s">
        <v>1729</v>
      </c>
      <c r="G118" s="179" t="s">
        <v>1710</v>
      </c>
      <c r="H118" s="180">
        <v>1</v>
      </c>
      <c r="I118" s="181"/>
      <c r="J118" s="182">
        <f t="shared" si="0"/>
        <v>0</v>
      </c>
      <c r="K118" s="178" t="s">
        <v>19</v>
      </c>
      <c r="L118" s="42"/>
      <c r="M118" s="183" t="s">
        <v>19</v>
      </c>
      <c r="N118" s="184" t="s">
        <v>43</v>
      </c>
      <c r="O118" s="67"/>
      <c r="P118" s="185">
        <f t="shared" si="1"/>
        <v>0</v>
      </c>
      <c r="Q118" s="185">
        <v>0</v>
      </c>
      <c r="R118" s="185">
        <f t="shared" si="2"/>
        <v>0</v>
      </c>
      <c r="S118" s="185">
        <v>0</v>
      </c>
      <c r="T118" s="186">
        <f t="shared" si="3"/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187" t="s">
        <v>361</v>
      </c>
      <c r="AT118" s="187" t="s">
        <v>142</v>
      </c>
      <c r="AU118" s="187" t="s">
        <v>82</v>
      </c>
      <c r="AY118" s="20" t="s">
        <v>140</v>
      </c>
      <c r="BE118" s="188">
        <f t="shared" si="4"/>
        <v>0</v>
      </c>
      <c r="BF118" s="188">
        <f t="shared" si="5"/>
        <v>0</v>
      </c>
      <c r="BG118" s="188">
        <f t="shared" si="6"/>
        <v>0</v>
      </c>
      <c r="BH118" s="188">
        <f t="shared" si="7"/>
        <v>0</v>
      </c>
      <c r="BI118" s="188">
        <f t="shared" si="8"/>
        <v>0</v>
      </c>
      <c r="BJ118" s="20" t="s">
        <v>80</v>
      </c>
      <c r="BK118" s="188">
        <f t="shared" si="9"/>
        <v>0</v>
      </c>
      <c r="BL118" s="20" t="s">
        <v>361</v>
      </c>
      <c r="BM118" s="187" t="s">
        <v>261</v>
      </c>
    </row>
    <row r="119" spans="1:65" s="2" customFormat="1" ht="16.5" customHeight="1">
      <c r="A119" s="37"/>
      <c r="B119" s="38"/>
      <c r="C119" s="176" t="s">
        <v>174</v>
      </c>
      <c r="D119" s="176" t="s">
        <v>142</v>
      </c>
      <c r="E119" s="177" t="s">
        <v>1730</v>
      </c>
      <c r="F119" s="178" t="s">
        <v>1731</v>
      </c>
      <c r="G119" s="179" t="s">
        <v>1710</v>
      </c>
      <c r="H119" s="180">
        <v>1</v>
      </c>
      <c r="I119" s="181"/>
      <c r="J119" s="182">
        <f t="shared" si="0"/>
        <v>0</v>
      </c>
      <c r="K119" s="178" t="s">
        <v>19</v>
      </c>
      <c r="L119" s="42"/>
      <c r="M119" s="183" t="s">
        <v>19</v>
      </c>
      <c r="N119" s="184" t="s">
        <v>43</v>
      </c>
      <c r="O119" s="67"/>
      <c r="P119" s="185">
        <f t="shared" si="1"/>
        <v>0</v>
      </c>
      <c r="Q119" s="185">
        <v>0</v>
      </c>
      <c r="R119" s="185">
        <f t="shared" si="2"/>
        <v>0</v>
      </c>
      <c r="S119" s="185">
        <v>0</v>
      </c>
      <c r="T119" s="186">
        <f t="shared" si="3"/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87" t="s">
        <v>361</v>
      </c>
      <c r="AT119" s="187" t="s">
        <v>142</v>
      </c>
      <c r="AU119" s="187" t="s">
        <v>82</v>
      </c>
      <c r="AY119" s="20" t="s">
        <v>140</v>
      </c>
      <c r="BE119" s="188">
        <f t="shared" si="4"/>
        <v>0</v>
      </c>
      <c r="BF119" s="188">
        <f t="shared" si="5"/>
        <v>0</v>
      </c>
      <c r="BG119" s="188">
        <f t="shared" si="6"/>
        <v>0</v>
      </c>
      <c r="BH119" s="188">
        <f t="shared" si="7"/>
        <v>0</v>
      </c>
      <c r="BI119" s="188">
        <f t="shared" si="8"/>
        <v>0</v>
      </c>
      <c r="BJ119" s="20" t="s">
        <v>80</v>
      </c>
      <c r="BK119" s="188">
        <f t="shared" si="9"/>
        <v>0</v>
      </c>
      <c r="BL119" s="20" t="s">
        <v>361</v>
      </c>
      <c r="BM119" s="187" t="s">
        <v>272</v>
      </c>
    </row>
    <row r="120" spans="1:65" s="2" customFormat="1" ht="16.5" customHeight="1">
      <c r="A120" s="37"/>
      <c r="B120" s="38"/>
      <c r="C120" s="176" t="s">
        <v>8</v>
      </c>
      <c r="D120" s="176" t="s">
        <v>142</v>
      </c>
      <c r="E120" s="177" t="s">
        <v>1732</v>
      </c>
      <c r="F120" s="178" t="s">
        <v>1733</v>
      </c>
      <c r="G120" s="179" t="s">
        <v>1710</v>
      </c>
      <c r="H120" s="180">
        <v>1</v>
      </c>
      <c r="I120" s="181"/>
      <c r="J120" s="182">
        <f t="shared" si="0"/>
        <v>0</v>
      </c>
      <c r="K120" s="178" t="s">
        <v>19</v>
      </c>
      <c r="L120" s="42"/>
      <c r="M120" s="183" t="s">
        <v>19</v>
      </c>
      <c r="N120" s="184" t="s">
        <v>43</v>
      </c>
      <c r="O120" s="67"/>
      <c r="P120" s="185">
        <f t="shared" si="1"/>
        <v>0</v>
      </c>
      <c r="Q120" s="185">
        <v>0</v>
      </c>
      <c r="R120" s="185">
        <f t="shared" si="2"/>
        <v>0</v>
      </c>
      <c r="S120" s="185">
        <v>0</v>
      </c>
      <c r="T120" s="186">
        <f t="shared" si="3"/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87" t="s">
        <v>361</v>
      </c>
      <c r="AT120" s="187" t="s">
        <v>142</v>
      </c>
      <c r="AU120" s="187" t="s">
        <v>82</v>
      </c>
      <c r="AY120" s="20" t="s">
        <v>140</v>
      </c>
      <c r="BE120" s="188">
        <f t="shared" si="4"/>
        <v>0</v>
      </c>
      <c r="BF120" s="188">
        <f t="shared" si="5"/>
        <v>0</v>
      </c>
      <c r="BG120" s="188">
        <f t="shared" si="6"/>
        <v>0</v>
      </c>
      <c r="BH120" s="188">
        <f t="shared" si="7"/>
        <v>0</v>
      </c>
      <c r="BI120" s="188">
        <f t="shared" si="8"/>
        <v>0</v>
      </c>
      <c r="BJ120" s="20" t="s">
        <v>80</v>
      </c>
      <c r="BK120" s="188">
        <f t="shared" si="9"/>
        <v>0</v>
      </c>
      <c r="BL120" s="20" t="s">
        <v>361</v>
      </c>
      <c r="BM120" s="187" t="s">
        <v>286</v>
      </c>
    </row>
    <row r="121" spans="1:65" s="2" customFormat="1" ht="16.5" customHeight="1">
      <c r="A121" s="37"/>
      <c r="B121" s="38"/>
      <c r="C121" s="176" t="s">
        <v>217</v>
      </c>
      <c r="D121" s="176" t="s">
        <v>142</v>
      </c>
      <c r="E121" s="177" t="s">
        <v>1734</v>
      </c>
      <c r="F121" s="178" t="s">
        <v>1735</v>
      </c>
      <c r="G121" s="179" t="s">
        <v>1710</v>
      </c>
      <c r="H121" s="180">
        <v>3</v>
      </c>
      <c r="I121" s="181"/>
      <c r="J121" s="182">
        <f t="shared" si="0"/>
        <v>0</v>
      </c>
      <c r="K121" s="178" t="s">
        <v>19</v>
      </c>
      <c r="L121" s="42"/>
      <c r="M121" s="183" t="s">
        <v>19</v>
      </c>
      <c r="N121" s="184" t="s">
        <v>43</v>
      </c>
      <c r="O121" s="67"/>
      <c r="P121" s="185">
        <f t="shared" si="1"/>
        <v>0</v>
      </c>
      <c r="Q121" s="185">
        <v>0</v>
      </c>
      <c r="R121" s="185">
        <f t="shared" si="2"/>
        <v>0</v>
      </c>
      <c r="S121" s="185">
        <v>0</v>
      </c>
      <c r="T121" s="186">
        <f t="shared" si="3"/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87" t="s">
        <v>361</v>
      </c>
      <c r="AT121" s="187" t="s">
        <v>142</v>
      </c>
      <c r="AU121" s="187" t="s">
        <v>82</v>
      </c>
      <c r="AY121" s="20" t="s">
        <v>140</v>
      </c>
      <c r="BE121" s="188">
        <f t="shared" si="4"/>
        <v>0</v>
      </c>
      <c r="BF121" s="188">
        <f t="shared" si="5"/>
        <v>0</v>
      </c>
      <c r="BG121" s="188">
        <f t="shared" si="6"/>
        <v>0</v>
      </c>
      <c r="BH121" s="188">
        <f t="shared" si="7"/>
        <v>0</v>
      </c>
      <c r="BI121" s="188">
        <f t="shared" si="8"/>
        <v>0</v>
      </c>
      <c r="BJ121" s="20" t="s">
        <v>80</v>
      </c>
      <c r="BK121" s="188">
        <f t="shared" si="9"/>
        <v>0</v>
      </c>
      <c r="BL121" s="20" t="s">
        <v>361</v>
      </c>
      <c r="BM121" s="187" t="s">
        <v>300</v>
      </c>
    </row>
    <row r="122" spans="1:65" s="2" customFormat="1" ht="16.5" customHeight="1">
      <c r="A122" s="37"/>
      <c r="B122" s="38"/>
      <c r="C122" s="176" t="s">
        <v>223</v>
      </c>
      <c r="D122" s="176" t="s">
        <v>142</v>
      </c>
      <c r="E122" s="177" t="s">
        <v>1736</v>
      </c>
      <c r="F122" s="178" t="s">
        <v>1737</v>
      </c>
      <c r="G122" s="179" t="s">
        <v>1710</v>
      </c>
      <c r="H122" s="180">
        <v>6</v>
      </c>
      <c r="I122" s="181"/>
      <c r="J122" s="182">
        <f t="shared" si="0"/>
        <v>0</v>
      </c>
      <c r="K122" s="178" t="s">
        <v>19</v>
      </c>
      <c r="L122" s="42"/>
      <c r="M122" s="183" t="s">
        <v>19</v>
      </c>
      <c r="N122" s="184" t="s">
        <v>43</v>
      </c>
      <c r="O122" s="67"/>
      <c r="P122" s="185">
        <f t="shared" si="1"/>
        <v>0</v>
      </c>
      <c r="Q122" s="185">
        <v>0</v>
      </c>
      <c r="R122" s="185">
        <f t="shared" si="2"/>
        <v>0</v>
      </c>
      <c r="S122" s="185">
        <v>0</v>
      </c>
      <c r="T122" s="186">
        <f t="shared" si="3"/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87" t="s">
        <v>361</v>
      </c>
      <c r="AT122" s="187" t="s">
        <v>142</v>
      </c>
      <c r="AU122" s="187" t="s">
        <v>82</v>
      </c>
      <c r="AY122" s="20" t="s">
        <v>140</v>
      </c>
      <c r="BE122" s="188">
        <f t="shared" si="4"/>
        <v>0</v>
      </c>
      <c r="BF122" s="188">
        <f t="shared" si="5"/>
        <v>0</v>
      </c>
      <c r="BG122" s="188">
        <f t="shared" si="6"/>
        <v>0</v>
      </c>
      <c r="BH122" s="188">
        <f t="shared" si="7"/>
        <v>0</v>
      </c>
      <c r="BI122" s="188">
        <f t="shared" si="8"/>
        <v>0</v>
      </c>
      <c r="BJ122" s="20" t="s">
        <v>80</v>
      </c>
      <c r="BK122" s="188">
        <f t="shared" si="9"/>
        <v>0</v>
      </c>
      <c r="BL122" s="20" t="s">
        <v>361</v>
      </c>
      <c r="BM122" s="187" t="s">
        <v>313</v>
      </c>
    </row>
    <row r="123" spans="1:65" s="2" customFormat="1" ht="16.5" customHeight="1">
      <c r="A123" s="37"/>
      <c r="B123" s="38"/>
      <c r="C123" s="176" t="s">
        <v>229</v>
      </c>
      <c r="D123" s="176" t="s">
        <v>142</v>
      </c>
      <c r="E123" s="177" t="s">
        <v>1738</v>
      </c>
      <c r="F123" s="178" t="s">
        <v>1739</v>
      </c>
      <c r="G123" s="179" t="s">
        <v>1710</v>
      </c>
      <c r="H123" s="180">
        <v>5</v>
      </c>
      <c r="I123" s="181"/>
      <c r="J123" s="182">
        <f t="shared" si="0"/>
        <v>0</v>
      </c>
      <c r="K123" s="178" t="s">
        <v>19</v>
      </c>
      <c r="L123" s="42"/>
      <c r="M123" s="183" t="s">
        <v>19</v>
      </c>
      <c r="N123" s="184" t="s">
        <v>43</v>
      </c>
      <c r="O123" s="67"/>
      <c r="P123" s="185">
        <f t="shared" si="1"/>
        <v>0</v>
      </c>
      <c r="Q123" s="185">
        <v>0</v>
      </c>
      <c r="R123" s="185">
        <f t="shared" si="2"/>
        <v>0</v>
      </c>
      <c r="S123" s="185">
        <v>0</v>
      </c>
      <c r="T123" s="186">
        <f t="shared" si="3"/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87" t="s">
        <v>361</v>
      </c>
      <c r="AT123" s="187" t="s">
        <v>142</v>
      </c>
      <c r="AU123" s="187" t="s">
        <v>82</v>
      </c>
      <c r="AY123" s="20" t="s">
        <v>140</v>
      </c>
      <c r="BE123" s="188">
        <f t="shared" si="4"/>
        <v>0</v>
      </c>
      <c r="BF123" s="188">
        <f t="shared" si="5"/>
        <v>0</v>
      </c>
      <c r="BG123" s="188">
        <f t="shared" si="6"/>
        <v>0</v>
      </c>
      <c r="BH123" s="188">
        <f t="shared" si="7"/>
        <v>0</v>
      </c>
      <c r="BI123" s="188">
        <f t="shared" si="8"/>
        <v>0</v>
      </c>
      <c r="BJ123" s="20" t="s">
        <v>80</v>
      </c>
      <c r="BK123" s="188">
        <f t="shared" si="9"/>
        <v>0</v>
      </c>
      <c r="BL123" s="20" t="s">
        <v>361</v>
      </c>
      <c r="BM123" s="187" t="s">
        <v>325</v>
      </c>
    </row>
    <row r="124" spans="1:65" s="2" customFormat="1" ht="16.5" customHeight="1">
      <c r="A124" s="37"/>
      <c r="B124" s="38"/>
      <c r="C124" s="176" t="s">
        <v>236</v>
      </c>
      <c r="D124" s="176" t="s">
        <v>142</v>
      </c>
      <c r="E124" s="177" t="s">
        <v>1740</v>
      </c>
      <c r="F124" s="178" t="s">
        <v>1741</v>
      </c>
      <c r="G124" s="179" t="s">
        <v>1710</v>
      </c>
      <c r="H124" s="180">
        <v>1</v>
      </c>
      <c r="I124" s="181"/>
      <c r="J124" s="182">
        <f t="shared" si="0"/>
        <v>0</v>
      </c>
      <c r="K124" s="178" t="s">
        <v>19</v>
      </c>
      <c r="L124" s="42"/>
      <c r="M124" s="183" t="s">
        <v>19</v>
      </c>
      <c r="N124" s="184" t="s">
        <v>43</v>
      </c>
      <c r="O124" s="67"/>
      <c r="P124" s="185">
        <f t="shared" si="1"/>
        <v>0</v>
      </c>
      <c r="Q124" s="185">
        <v>0</v>
      </c>
      <c r="R124" s="185">
        <f t="shared" si="2"/>
        <v>0</v>
      </c>
      <c r="S124" s="185">
        <v>0</v>
      </c>
      <c r="T124" s="186">
        <f t="shared" si="3"/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87" t="s">
        <v>361</v>
      </c>
      <c r="AT124" s="187" t="s">
        <v>142</v>
      </c>
      <c r="AU124" s="187" t="s">
        <v>82</v>
      </c>
      <c r="AY124" s="20" t="s">
        <v>140</v>
      </c>
      <c r="BE124" s="188">
        <f t="shared" si="4"/>
        <v>0</v>
      </c>
      <c r="BF124" s="188">
        <f t="shared" si="5"/>
        <v>0</v>
      </c>
      <c r="BG124" s="188">
        <f t="shared" si="6"/>
        <v>0</v>
      </c>
      <c r="BH124" s="188">
        <f t="shared" si="7"/>
        <v>0</v>
      </c>
      <c r="BI124" s="188">
        <f t="shared" si="8"/>
        <v>0</v>
      </c>
      <c r="BJ124" s="20" t="s">
        <v>80</v>
      </c>
      <c r="BK124" s="188">
        <f t="shared" si="9"/>
        <v>0</v>
      </c>
      <c r="BL124" s="20" t="s">
        <v>361</v>
      </c>
      <c r="BM124" s="187" t="s">
        <v>340</v>
      </c>
    </row>
    <row r="125" spans="1:65" s="2" customFormat="1" ht="16.5" customHeight="1">
      <c r="A125" s="37"/>
      <c r="B125" s="38"/>
      <c r="C125" s="176" t="s">
        <v>244</v>
      </c>
      <c r="D125" s="176" t="s">
        <v>142</v>
      </c>
      <c r="E125" s="177" t="s">
        <v>1742</v>
      </c>
      <c r="F125" s="178" t="s">
        <v>1743</v>
      </c>
      <c r="G125" s="179" t="s">
        <v>1710</v>
      </c>
      <c r="H125" s="180">
        <v>1</v>
      </c>
      <c r="I125" s="181"/>
      <c r="J125" s="182">
        <f t="shared" si="0"/>
        <v>0</v>
      </c>
      <c r="K125" s="178" t="s">
        <v>19</v>
      </c>
      <c r="L125" s="42"/>
      <c r="M125" s="183" t="s">
        <v>19</v>
      </c>
      <c r="N125" s="184" t="s">
        <v>43</v>
      </c>
      <c r="O125" s="67"/>
      <c r="P125" s="185">
        <f t="shared" si="1"/>
        <v>0</v>
      </c>
      <c r="Q125" s="185">
        <v>0</v>
      </c>
      <c r="R125" s="185">
        <f t="shared" si="2"/>
        <v>0</v>
      </c>
      <c r="S125" s="185">
        <v>0</v>
      </c>
      <c r="T125" s="186">
        <f t="shared" si="3"/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87" t="s">
        <v>361</v>
      </c>
      <c r="AT125" s="187" t="s">
        <v>142</v>
      </c>
      <c r="AU125" s="187" t="s">
        <v>82</v>
      </c>
      <c r="AY125" s="20" t="s">
        <v>140</v>
      </c>
      <c r="BE125" s="188">
        <f t="shared" si="4"/>
        <v>0</v>
      </c>
      <c r="BF125" s="188">
        <f t="shared" si="5"/>
        <v>0</v>
      </c>
      <c r="BG125" s="188">
        <f t="shared" si="6"/>
        <v>0</v>
      </c>
      <c r="BH125" s="188">
        <f t="shared" si="7"/>
        <v>0</v>
      </c>
      <c r="BI125" s="188">
        <f t="shared" si="8"/>
        <v>0</v>
      </c>
      <c r="BJ125" s="20" t="s">
        <v>80</v>
      </c>
      <c r="BK125" s="188">
        <f t="shared" si="9"/>
        <v>0</v>
      </c>
      <c r="BL125" s="20" t="s">
        <v>361</v>
      </c>
      <c r="BM125" s="187" t="s">
        <v>356</v>
      </c>
    </row>
    <row r="126" spans="1:65" s="2" customFormat="1" ht="24.2" customHeight="1">
      <c r="A126" s="37"/>
      <c r="B126" s="38"/>
      <c r="C126" s="176" t="s">
        <v>250</v>
      </c>
      <c r="D126" s="176" t="s">
        <v>142</v>
      </c>
      <c r="E126" s="177" t="s">
        <v>1744</v>
      </c>
      <c r="F126" s="178" t="s">
        <v>1745</v>
      </c>
      <c r="G126" s="179" t="s">
        <v>1710</v>
      </c>
      <c r="H126" s="180">
        <v>1</v>
      </c>
      <c r="I126" s="181"/>
      <c r="J126" s="182">
        <f t="shared" si="0"/>
        <v>0</v>
      </c>
      <c r="K126" s="178" t="s">
        <v>19</v>
      </c>
      <c r="L126" s="42"/>
      <c r="M126" s="183" t="s">
        <v>19</v>
      </c>
      <c r="N126" s="184" t="s">
        <v>43</v>
      </c>
      <c r="O126" s="67"/>
      <c r="P126" s="185">
        <f t="shared" si="1"/>
        <v>0</v>
      </c>
      <c r="Q126" s="185">
        <v>0</v>
      </c>
      <c r="R126" s="185">
        <f t="shared" si="2"/>
        <v>0</v>
      </c>
      <c r="S126" s="185">
        <v>0</v>
      </c>
      <c r="T126" s="186">
        <f t="shared" si="3"/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87" t="s">
        <v>361</v>
      </c>
      <c r="AT126" s="187" t="s">
        <v>142</v>
      </c>
      <c r="AU126" s="187" t="s">
        <v>82</v>
      </c>
      <c r="AY126" s="20" t="s">
        <v>140</v>
      </c>
      <c r="BE126" s="188">
        <f t="shared" si="4"/>
        <v>0</v>
      </c>
      <c r="BF126" s="188">
        <f t="shared" si="5"/>
        <v>0</v>
      </c>
      <c r="BG126" s="188">
        <f t="shared" si="6"/>
        <v>0</v>
      </c>
      <c r="BH126" s="188">
        <f t="shared" si="7"/>
        <v>0</v>
      </c>
      <c r="BI126" s="188">
        <f t="shared" si="8"/>
        <v>0</v>
      </c>
      <c r="BJ126" s="20" t="s">
        <v>80</v>
      </c>
      <c r="BK126" s="188">
        <f t="shared" si="9"/>
        <v>0</v>
      </c>
      <c r="BL126" s="20" t="s">
        <v>361</v>
      </c>
      <c r="BM126" s="187" t="s">
        <v>368</v>
      </c>
    </row>
    <row r="127" spans="1:65" s="2" customFormat="1" ht="16.5" customHeight="1">
      <c r="A127" s="37"/>
      <c r="B127" s="38"/>
      <c r="C127" s="176" t="s">
        <v>256</v>
      </c>
      <c r="D127" s="176" t="s">
        <v>142</v>
      </c>
      <c r="E127" s="177" t="s">
        <v>1746</v>
      </c>
      <c r="F127" s="178" t="s">
        <v>1747</v>
      </c>
      <c r="G127" s="179" t="s">
        <v>1717</v>
      </c>
      <c r="H127" s="180">
        <v>1</v>
      </c>
      <c r="I127" s="181"/>
      <c r="J127" s="182">
        <f t="shared" si="0"/>
        <v>0</v>
      </c>
      <c r="K127" s="178" t="s">
        <v>19</v>
      </c>
      <c r="L127" s="42"/>
      <c r="M127" s="183" t="s">
        <v>19</v>
      </c>
      <c r="N127" s="184" t="s">
        <v>43</v>
      </c>
      <c r="O127" s="67"/>
      <c r="P127" s="185">
        <f t="shared" si="1"/>
        <v>0</v>
      </c>
      <c r="Q127" s="185">
        <v>0</v>
      </c>
      <c r="R127" s="185">
        <f t="shared" si="2"/>
        <v>0</v>
      </c>
      <c r="S127" s="185">
        <v>0</v>
      </c>
      <c r="T127" s="186">
        <f t="shared" si="3"/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87" t="s">
        <v>361</v>
      </c>
      <c r="AT127" s="187" t="s">
        <v>142</v>
      </c>
      <c r="AU127" s="187" t="s">
        <v>82</v>
      </c>
      <c r="AY127" s="20" t="s">
        <v>140</v>
      </c>
      <c r="BE127" s="188">
        <f t="shared" si="4"/>
        <v>0</v>
      </c>
      <c r="BF127" s="188">
        <f t="shared" si="5"/>
        <v>0</v>
      </c>
      <c r="BG127" s="188">
        <f t="shared" si="6"/>
        <v>0</v>
      </c>
      <c r="BH127" s="188">
        <f t="shared" si="7"/>
        <v>0</v>
      </c>
      <c r="BI127" s="188">
        <f t="shared" si="8"/>
        <v>0</v>
      </c>
      <c r="BJ127" s="20" t="s">
        <v>80</v>
      </c>
      <c r="BK127" s="188">
        <f t="shared" si="9"/>
        <v>0</v>
      </c>
      <c r="BL127" s="20" t="s">
        <v>361</v>
      </c>
      <c r="BM127" s="187" t="s">
        <v>379</v>
      </c>
    </row>
    <row r="128" spans="1:65" s="2" customFormat="1" ht="16.5" customHeight="1">
      <c r="A128" s="37"/>
      <c r="B128" s="38"/>
      <c r="C128" s="176" t="s">
        <v>261</v>
      </c>
      <c r="D128" s="176" t="s">
        <v>142</v>
      </c>
      <c r="E128" s="177" t="s">
        <v>1748</v>
      </c>
      <c r="F128" s="178" t="s">
        <v>1749</v>
      </c>
      <c r="G128" s="179" t="s">
        <v>1717</v>
      </c>
      <c r="H128" s="180">
        <v>1</v>
      </c>
      <c r="I128" s="181"/>
      <c r="J128" s="182">
        <f t="shared" si="0"/>
        <v>0</v>
      </c>
      <c r="K128" s="178" t="s">
        <v>19</v>
      </c>
      <c r="L128" s="42"/>
      <c r="M128" s="183" t="s">
        <v>19</v>
      </c>
      <c r="N128" s="184" t="s">
        <v>43</v>
      </c>
      <c r="O128" s="67"/>
      <c r="P128" s="185">
        <f t="shared" si="1"/>
        <v>0</v>
      </c>
      <c r="Q128" s="185">
        <v>0</v>
      </c>
      <c r="R128" s="185">
        <f t="shared" si="2"/>
        <v>0</v>
      </c>
      <c r="S128" s="185">
        <v>0</v>
      </c>
      <c r="T128" s="186">
        <f t="shared" si="3"/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7" t="s">
        <v>361</v>
      </c>
      <c r="AT128" s="187" t="s">
        <v>142</v>
      </c>
      <c r="AU128" s="187" t="s">
        <v>82</v>
      </c>
      <c r="AY128" s="20" t="s">
        <v>140</v>
      </c>
      <c r="BE128" s="188">
        <f t="shared" si="4"/>
        <v>0</v>
      </c>
      <c r="BF128" s="188">
        <f t="shared" si="5"/>
        <v>0</v>
      </c>
      <c r="BG128" s="188">
        <f t="shared" si="6"/>
        <v>0</v>
      </c>
      <c r="BH128" s="188">
        <f t="shared" si="7"/>
        <v>0</v>
      </c>
      <c r="BI128" s="188">
        <f t="shared" si="8"/>
        <v>0</v>
      </c>
      <c r="BJ128" s="20" t="s">
        <v>80</v>
      </c>
      <c r="BK128" s="188">
        <f t="shared" si="9"/>
        <v>0</v>
      </c>
      <c r="BL128" s="20" t="s">
        <v>361</v>
      </c>
      <c r="BM128" s="187" t="s">
        <v>394</v>
      </c>
    </row>
    <row r="129" spans="1:65" s="2" customFormat="1" ht="16.5" customHeight="1">
      <c r="A129" s="37"/>
      <c r="B129" s="38"/>
      <c r="C129" s="176" t="s">
        <v>7</v>
      </c>
      <c r="D129" s="176" t="s">
        <v>142</v>
      </c>
      <c r="E129" s="177" t="s">
        <v>1750</v>
      </c>
      <c r="F129" s="178" t="s">
        <v>1751</v>
      </c>
      <c r="G129" s="179" t="s">
        <v>1717</v>
      </c>
      <c r="H129" s="180">
        <v>1</v>
      </c>
      <c r="I129" s="181"/>
      <c r="J129" s="182">
        <f t="shared" si="0"/>
        <v>0</v>
      </c>
      <c r="K129" s="178" t="s">
        <v>19</v>
      </c>
      <c r="L129" s="42"/>
      <c r="M129" s="183" t="s">
        <v>19</v>
      </c>
      <c r="N129" s="184" t="s">
        <v>43</v>
      </c>
      <c r="O129" s="67"/>
      <c r="P129" s="185">
        <f t="shared" si="1"/>
        <v>0</v>
      </c>
      <c r="Q129" s="185">
        <v>0</v>
      </c>
      <c r="R129" s="185">
        <f t="shared" si="2"/>
        <v>0</v>
      </c>
      <c r="S129" s="185">
        <v>0</v>
      </c>
      <c r="T129" s="186">
        <f t="shared" si="3"/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7" t="s">
        <v>361</v>
      </c>
      <c r="AT129" s="187" t="s">
        <v>142</v>
      </c>
      <c r="AU129" s="187" t="s">
        <v>82</v>
      </c>
      <c r="AY129" s="20" t="s">
        <v>140</v>
      </c>
      <c r="BE129" s="188">
        <f t="shared" si="4"/>
        <v>0</v>
      </c>
      <c r="BF129" s="188">
        <f t="shared" si="5"/>
        <v>0</v>
      </c>
      <c r="BG129" s="188">
        <f t="shared" si="6"/>
        <v>0</v>
      </c>
      <c r="BH129" s="188">
        <f t="shared" si="7"/>
        <v>0</v>
      </c>
      <c r="BI129" s="188">
        <f t="shared" si="8"/>
        <v>0</v>
      </c>
      <c r="BJ129" s="20" t="s">
        <v>80</v>
      </c>
      <c r="BK129" s="188">
        <f t="shared" si="9"/>
        <v>0</v>
      </c>
      <c r="BL129" s="20" t="s">
        <v>361</v>
      </c>
      <c r="BM129" s="187" t="s">
        <v>405</v>
      </c>
    </row>
    <row r="130" spans="1:65" s="2" customFormat="1" ht="16.5" customHeight="1">
      <c r="A130" s="37"/>
      <c r="B130" s="38"/>
      <c r="C130" s="176" t="s">
        <v>272</v>
      </c>
      <c r="D130" s="176" t="s">
        <v>142</v>
      </c>
      <c r="E130" s="177" t="s">
        <v>1752</v>
      </c>
      <c r="F130" s="178" t="s">
        <v>1753</v>
      </c>
      <c r="G130" s="179" t="s">
        <v>1717</v>
      </c>
      <c r="H130" s="180">
        <v>1</v>
      </c>
      <c r="I130" s="181"/>
      <c r="J130" s="182">
        <f t="shared" si="0"/>
        <v>0</v>
      </c>
      <c r="K130" s="178" t="s">
        <v>19</v>
      </c>
      <c r="L130" s="42"/>
      <c r="M130" s="183" t="s">
        <v>19</v>
      </c>
      <c r="N130" s="184" t="s">
        <v>43</v>
      </c>
      <c r="O130" s="67"/>
      <c r="P130" s="185">
        <f t="shared" si="1"/>
        <v>0</v>
      </c>
      <c r="Q130" s="185">
        <v>0</v>
      </c>
      <c r="R130" s="185">
        <f t="shared" si="2"/>
        <v>0</v>
      </c>
      <c r="S130" s="185">
        <v>0</v>
      </c>
      <c r="T130" s="186">
        <f t="shared" si="3"/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7" t="s">
        <v>361</v>
      </c>
      <c r="AT130" s="187" t="s">
        <v>142</v>
      </c>
      <c r="AU130" s="187" t="s">
        <v>82</v>
      </c>
      <c r="AY130" s="20" t="s">
        <v>140</v>
      </c>
      <c r="BE130" s="188">
        <f t="shared" si="4"/>
        <v>0</v>
      </c>
      <c r="BF130" s="188">
        <f t="shared" si="5"/>
        <v>0</v>
      </c>
      <c r="BG130" s="188">
        <f t="shared" si="6"/>
        <v>0</v>
      </c>
      <c r="BH130" s="188">
        <f t="shared" si="7"/>
        <v>0</v>
      </c>
      <c r="BI130" s="188">
        <f t="shared" si="8"/>
        <v>0</v>
      </c>
      <c r="BJ130" s="20" t="s">
        <v>80</v>
      </c>
      <c r="BK130" s="188">
        <f t="shared" si="9"/>
        <v>0</v>
      </c>
      <c r="BL130" s="20" t="s">
        <v>361</v>
      </c>
      <c r="BM130" s="187" t="s">
        <v>415</v>
      </c>
    </row>
    <row r="131" spans="1:65" s="2" customFormat="1" ht="16.5" customHeight="1">
      <c r="A131" s="37"/>
      <c r="B131" s="38"/>
      <c r="C131" s="176" t="s">
        <v>280</v>
      </c>
      <c r="D131" s="176" t="s">
        <v>142</v>
      </c>
      <c r="E131" s="177" t="s">
        <v>1754</v>
      </c>
      <c r="F131" s="178" t="s">
        <v>1755</v>
      </c>
      <c r="G131" s="179" t="s">
        <v>1717</v>
      </c>
      <c r="H131" s="180">
        <v>62</v>
      </c>
      <c r="I131" s="181"/>
      <c r="J131" s="182">
        <f t="shared" si="0"/>
        <v>0</v>
      </c>
      <c r="K131" s="178" t="s">
        <v>19</v>
      </c>
      <c r="L131" s="42"/>
      <c r="M131" s="183" t="s">
        <v>19</v>
      </c>
      <c r="N131" s="184" t="s">
        <v>43</v>
      </c>
      <c r="O131" s="67"/>
      <c r="P131" s="185">
        <f t="shared" si="1"/>
        <v>0</v>
      </c>
      <c r="Q131" s="185">
        <v>0</v>
      </c>
      <c r="R131" s="185">
        <f t="shared" si="2"/>
        <v>0</v>
      </c>
      <c r="S131" s="185">
        <v>0</v>
      </c>
      <c r="T131" s="186">
        <f t="shared" si="3"/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7" t="s">
        <v>361</v>
      </c>
      <c r="AT131" s="187" t="s">
        <v>142</v>
      </c>
      <c r="AU131" s="187" t="s">
        <v>82</v>
      </c>
      <c r="AY131" s="20" t="s">
        <v>140</v>
      </c>
      <c r="BE131" s="188">
        <f t="shared" si="4"/>
        <v>0</v>
      </c>
      <c r="BF131" s="188">
        <f t="shared" si="5"/>
        <v>0</v>
      </c>
      <c r="BG131" s="188">
        <f t="shared" si="6"/>
        <v>0</v>
      </c>
      <c r="BH131" s="188">
        <f t="shared" si="7"/>
        <v>0</v>
      </c>
      <c r="BI131" s="188">
        <f t="shared" si="8"/>
        <v>0</v>
      </c>
      <c r="BJ131" s="20" t="s">
        <v>80</v>
      </c>
      <c r="BK131" s="188">
        <f t="shared" si="9"/>
        <v>0</v>
      </c>
      <c r="BL131" s="20" t="s">
        <v>361</v>
      </c>
      <c r="BM131" s="187" t="s">
        <v>429</v>
      </c>
    </row>
    <row r="132" spans="1:65" s="2" customFormat="1" ht="16.5" customHeight="1">
      <c r="A132" s="37"/>
      <c r="B132" s="38"/>
      <c r="C132" s="176" t="s">
        <v>286</v>
      </c>
      <c r="D132" s="176" t="s">
        <v>142</v>
      </c>
      <c r="E132" s="177" t="s">
        <v>1756</v>
      </c>
      <c r="F132" s="178" t="s">
        <v>1757</v>
      </c>
      <c r="G132" s="179" t="s">
        <v>1717</v>
      </c>
      <c r="H132" s="180">
        <v>31</v>
      </c>
      <c r="I132" s="181"/>
      <c r="J132" s="182">
        <f t="shared" si="0"/>
        <v>0</v>
      </c>
      <c r="K132" s="178" t="s">
        <v>19</v>
      </c>
      <c r="L132" s="42"/>
      <c r="M132" s="183" t="s">
        <v>19</v>
      </c>
      <c r="N132" s="184" t="s">
        <v>43</v>
      </c>
      <c r="O132" s="67"/>
      <c r="P132" s="185">
        <f t="shared" si="1"/>
        <v>0</v>
      </c>
      <c r="Q132" s="185">
        <v>0</v>
      </c>
      <c r="R132" s="185">
        <f t="shared" si="2"/>
        <v>0</v>
      </c>
      <c r="S132" s="185">
        <v>0</v>
      </c>
      <c r="T132" s="186">
        <f t="shared" si="3"/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7" t="s">
        <v>361</v>
      </c>
      <c r="AT132" s="187" t="s">
        <v>142</v>
      </c>
      <c r="AU132" s="187" t="s">
        <v>82</v>
      </c>
      <c r="AY132" s="20" t="s">
        <v>140</v>
      </c>
      <c r="BE132" s="188">
        <f t="shared" si="4"/>
        <v>0</v>
      </c>
      <c r="BF132" s="188">
        <f t="shared" si="5"/>
        <v>0</v>
      </c>
      <c r="BG132" s="188">
        <f t="shared" si="6"/>
        <v>0</v>
      </c>
      <c r="BH132" s="188">
        <f t="shared" si="7"/>
        <v>0</v>
      </c>
      <c r="BI132" s="188">
        <f t="shared" si="8"/>
        <v>0</v>
      </c>
      <c r="BJ132" s="20" t="s">
        <v>80</v>
      </c>
      <c r="BK132" s="188">
        <f t="shared" si="9"/>
        <v>0</v>
      </c>
      <c r="BL132" s="20" t="s">
        <v>361</v>
      </c>
      <c r="BM132" s="187" t="s">
        <v>443</v>
      </c>
    </row>
    <row r="133" spans="1:65" s="2" customFormat="1" ht="16.5" customHeight="1">
      <c r="A133" s="37"/>
      <c r="B133" s="38"/>
      <c r="C133" s="176" t="s">
        <v>293</v>
      </c>
      <c r="D133" s="176" t="s">
        <v>142</v>
      </c>
      <c r="E133" s="177" t="s">
        <v>1758</v>
      </c>
      <c r="F133" s="178" t="s">
        <v>1759</v>
      </c>
      <c r="G133" s="179" t="s">
        <v>1717</v>
      </c>
      <c r="H133" s="180">
        <v>1</v>
      </c>
      <c r="I133" s="181"/>
      <c r="J133" s="182">
        <f t="shared" si="0"/>
        <v>0</v>
      </c>
      <c r="K133" s="178" t="s">
        <v>19</v>
      </c>
      <c r="L133" s="42"/>
      <c r="M133" s="183" t="s">
        <v>19</v>
      </c>
      <c r="N133" s="184" t="s">
        <v>43</v>
      </c>
      <c r="O133" s="67"/>
      <c r="P133" s="185">
        <f t="shared" si="1"/>
        <v>0</v>
      </c>
      <c r="Q133" s="185">
        <v>0</v>
      </c>
      <c r="R133" s="185">
        <f t="shared" si="2"/>
        <v>0</v>
      </c>
      <c r="S133" s="185">
        <v>0</v>
      </c>
      <c r="T133" s="186">
        <f t="shared" si="3"/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87" t="s">
        <v>361</v>
      </c>
      <c r="AT133" s="187" t="s">
        <v>142</v>
      </c>
      <c r="AU133" s="187" t="s">
        <v>82</v>
      </c>
      <c r="AY133" s="20" t="s">
        <v>140</v>
      </c>
      <c r="BE133" s="188">
        <f t="shared" si="4"/>
        <v>0</v>
      </c>
      <c r="BF133" s="188">
        <f t="shared" si="5"/>
        <v>0</v>
      </c>
      <c r="BG133" s="188">
        <f t="shared" si="6"/>
        <v>0</v>
      </c>
      <c r="BH133" s="188">
        <f t="shared" si="7"/>
        <v>0</v>
      </c>
      <c r="BI133" s="188">
        <f t="shared" si="8"/>
        <v>0</v>
      </c>
      <c r="BJ133" s="20" t="s">
        <v>80</v>
      </c>
      <c r="BK133" s="188">
        <f t="shared" si="9"/>
        <v>0</v>
      </c>
      <c r="BL133" s="20" t="s">
        <v>361</v>
      </c>
      <c r="BM133" s="187" t="s">
        <v>456</v>
      </c>
    </row>
    <row r="134" spans="1:65" s="12" customFormat="1" ht="22.9" customHeight="1">
      <c r="B134" s="160"/>
      <c r="C134" s="161"/>
      <c r="D134" s="162" t="s">
        <v>71</v>
      </c>
      <c r="E134" s="174" t="s">
        <v>1760</v>
      </c>
      <c r="F134" s="174" t="s">
        <v>1761</v>
      </c>
      <c r="G134" s="161"/>
      <c r="H134" s="161"/>
      <c r="I134" s="164"/>
      <c r="J134" s="175">
        <f>BK134</f>
        <v>0</v>
      </c>
      <c r="K134" s="161"/>
      <c r="L134" s="166"/>
      <c r="M134" s="167"/>
      <c r="N134" s="168"/>
      <c r="O134" s="168"/>
      <c r="P134" s="169">
        <f>P135+P136+P138+P140+P143+P145+P147+P149+P152+P158+P161+P163+P165+P167+P172+P174+P176</f>
        <v>0</v>
      </c>
      <c r="Q134" s="168"/>
      <c r="R134" s="169">
        <f>R135+R136+R138+R140+R143+R145+R147+R149+R152+R158+R161+R163+R165+R167+R172+R174+R176</f>
        <v>0</v>
      </c>
      <c r="S134" s="168"/>
      <c r="T134" s="170">
        <f>T135+T136+T138+T140+T143+T145+T147+T149+T152+T158+T161+T163+T165+T167+T172+T174+T176</f>
        <v>0</v>
      </c>
      <c r="AR134" s="171" t="s">
        <v>154</v>
      </c>
      <c r="AT134" s="172" t="s">
        <v>71</v>
      </c>
      <c r="AU134" s="172" t="s">
        <v>80</v>
      </c>
      <c r="AY134" s="171" t="s">
        <v>140</v>
      </c>
      <c r="BK134" s="173">
        <f>BK135+BK136+BK138+BK140+BK143+BK145+BK147+BK149+BK152+BK158+BK161+BK163+BK165+BK167+BK172+BK174+BK176</f>
        <v>0</v>
      </c>
    </row>
    <row r="135" spans="1:65" s="2" customFormat="1" ht="16.5" customHeight="1">
      <c r="A135" s="37"/>
      <c r="B135" s="38"/>
      <c r="C135" s="176" t="s">
        <v>300</v>
      </c>
      <c r="D135" s="176" t="s">
        <v>142</v>
      </c>
      <c r="E135" s="177" t="s">
        <v>1762</v>
      </c>
      <c r="F135" s="178" t="s">
        <v>1763</v>
      </c>
      <c r="G135" s="179" t="s">
        <v>179</v>
      </c>
      <c r="H135" s="180">
        <v>45</v>
      </c>
      <c r="I135" s="181"/>
      <c r="J135" s="182">
        <f>ROUND(I135*H135,2)</f>
        <v>0</v>
      </c>
      <c r="K135" s="178" t="s">
        <v>19</v>
      </c>
      <c r="L135" s="42"/>
      <c r="M135" s="183" t="s">
        <v>19</v>
      </c>
      <c r="N135" s="184" t="s">
        <v>43</v>
      </c>
      <c r="O135" s="67"/>
      <c r="P135" s="185">
        <f>O135*H135</f>
        <v>0</v>
      </c>
      <c r="Q135" s="185">
        <v>0</v>
      </c>
      <c r="R135" s="185">
        <f>Q135*H135</f>
        <v>0</v>
      </c>
      <c r="S135" s="185">
        <v>0</v>
      </c>
      <c r="T135" s="186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7" t="s">
        <v>361</v>
      </c>
      <c r="AT135" s="187" t="s">
        <v>142</v>
      </c>
      <c r="AU135" s="187" t="s">
        <v>82</v>
      </c>
      <c r="AY135" s="20" t="s">
        <v>140</v>
      </c>
      <c r="BE135" s="188">
        <f>IF(N135="základní",J135,0)</f>
        <v>0</v>
      </c>
      <c r="BF135" s="188">
        <f>IF(N135="snížená",J135,0)</f>
        <v>0</v>
      </c>
      <c r="BG135" s="188">
        <f>IF(N135="zákl. přenesená",J135,0)</f>
        <v>0</v>
      </c>
      <c r="BH135" s="188">
        <f>IF(N135="sníž. přenesená",J135,0)</f>
        <v>0</v>
      </c>
      <c r="BI135" s="188">
        <f>IF(N135="nulová",J135,0)</f>
        <v>0</v>
      </c>
      <c r="BJ135" s="20" t="s">
        <v>80</v>
      </c>
      <c r="BK135" s="188">
        <f>ROUND(I135*H135,2)</f>
        <v>0</v>
      </c>
      <c r="BL135" s="20" t="s">
        <v>361</v>
      </c>
      <c r="BM135" s="187" t="s">
        <v>468</v>
      </c>
    </row>
    <row r="136" spans="1:65" s="12" customFormat="1" ht="20.85" customHeight="1">
      <c r="B136" s="160"/>
      <c r="C136" s="161"/>
      <c r="D136" s="162" t="s">
        <v>71</v>
      </c>
      <c r="E136" s="174" t="s">
        <v>1764</v>
      </c>
      <c r="F136" s="174" t="s">
        <v>1765</v>
      </c>
      <c r="G136" s="161"/>
      <c r="H136" s="161"/>
      <c r="I136" s="164"/>
      <c r="J136" s="175">
        <f>BK136</f>
        <v>0</v>
      </c>
      <c r="K136" s="161"/>
      <c r="L136" s="166"/>
      <c r="M136" s="167"/>
      <c r="N136" s="168"/>
      <c r="O136" s="168"/>
      <c r="P136" s="169">
        <f>P137</f>
        <v>0</v>
      </c>
      <c r="Q136" s="168"/>
      <c r="R136" s="169">
        <f>R137</f>
        <v>0</v>
      </c>
      <c r="S136" s="168"/>
      <c r="T136" s="170">
        <f>T137</f>
        <v>0</v>
      </c>
      <c r="AR136" s="171" t="s">
        <v>154</v>
      </c>
      <c r="AT136" s="172" t="s">
        <v>71</v>
      </c>
      <c r="AU136" s="172" t="s">
        <v>82</v>
      </c>
      <c r="AY136" s="171" t="s">
        <v>140</v>
      </c>
      <c r="BK136" s="173">
        <f>BK137</f>
        <v>0</v>
      </c>
    </row>
    <row r="137" spans="1:65" s="2" customFormat="1" ht="16.5" customHeight="1">
      <c r="A137" s="37"/>
      <c r="B137" s="38"/>
      <c r="C137" s="176" t="s">
        <v>307</v>
      </c>
      <c r="D137" s="176" t="s">
        <v>142</v>
      </c>
      <c r="E137" s="177" t="s">
        <v>1766</v>
      </c>
      <c r="F137" s="178" t="s">
        <v>1767</v>
      </c>
      <c r="G137" s="179" t="s">
        <v>179</v>
      </c>
      <c r="H137" s="180">
        <v>15</v>
      </c>
      <c r="I137" s="181"/>
      <c r="J137" s="182">
        <f>ROUND(I137*H137,2)</f>
        <v>0</v>
      </c>
      <c r="K137" s="178" t="s">
        <v>19</v>
      </c>
      <c r="L137" s="42"/>
      <c r="M137" s="183" t="s">
        <v>19</v>
      </c>
      <c r="N137" s="184" t="s">
        <v>43</v>
      </c>
      <c r="O137" s="67"/>
      <c r="P137" s="185">
        <f>O137*H137</f>
        <v>0</v>
      </c>
      <c r="Q137" s="185">
        <v>0</v>
      </c>
      <c r="R137" s="185">
        <f>Q137*H137</f>
        <v>0</v>
      </c>
      <c r="S137" s="185">
        <v>0</v>
      </c>
      <c r="T137" s="186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7" t="s">
        <v>361</v>
      </c>
      <c r="AT137" s="187" t="s">
        <v>142</v>
      </c>
      <c r="AU137" s="187" t="s">
        <v>154</v>
      </c>
      <c r="AY137" s="20" t="s">
        <v>140</v>
      </c>
      <c r="BE137" s="188">
        <f>IF(N137="základní",J137,0)</f>
        <v>0</v>
      </c>
      <c r="BF137" s="188">
        <f>IF(N137="snížená",J137,0)</f>
        <v>0</v>
      </c>
      <c r="BG137" s="188">
        <f>IF(N137="zákl. přenesená",J137,0)</f>
        <v>0</v>
      </c>
      <c r="BH137" s="188">
        <f>IF(N137="sníž. přenesená",J137,0)</f>
        <v>0</v>
      </c>
      <c r="BI137" s="188">
        <f>IF(N137="nulová",J137,0)</f>
        <v>0</v>
      </c>
      <c r="BJ137" s="20" t="s">
        <v>80</v>
      </c>
      <c r="BK137" s="188">
        <f>ROUND(I137*H137,2)</f>
        <v>0</v>
      </c>
      <c r="BL137" s="20" t="s">
        <v>361</v>
      </c>
      <c r="BM137" s="187" t="s">
        <v>478</v>
      </c>
    </row>
    <row r="138" spans="1:65" s="12" customFormat="1" ht="20.85" customHeight="1">
      <c r="B138" s="160"/>
      <c r="C138" s="161"/>
      <c r="D138" s="162" t="s">
        <v>71</v>
      </c>
      <c r="E138" s="174" t="s">
        <v>1768</v>
      </c>
      <c r="F138" s="174" t="s">
        <v>1769</v>
      </c>
      <c r="G138" s="161"/>
      <c r="H138" s="161"/>
      <c r="I138" s="164"/>
      <c r="J138" s="175">
        <f>BK138</f>
        <v>0</v>
      </c>
      <c r="K138" s="161"/>
      <c r="L138" s="166"/>
      <c r="M138" s="167"/>
      <c r="N138" s="168"/>
      <c r="O138" s="168"/>
      <c r="P138" s="169">
        <f>P139</f>
        <v>0</v>
      </c>
      <c r="Q138" s="168"/>
      <c r="R138" s="169">
        <f>R139</f>
        <v>0</v>
      </c>
      <c r="S138" s="168"/>
      <c r="T138" s="170">
        <f>T139</f>
        <v>0</v>
      </c>
      <c r="AR138" s="171" t="s">
        <v>154</v>
      </c>
      <c r="AT138" s="172" t="s">
        <v>71</v>
      </c>
      <c r="AU138" s="172" t="s">
        <v>82</v>
      </c>
      <c r="AY138" s="171" t="s">
        <v>140</v>
      </c>
      <c r="BK138" s="173">
        <f>BK139</f>
        <v>0</v>
      </c>
    </row>
    <row r="139" spans="1:65" s="2" customFormat="1" ht="16.5" customHeight="1">
      <c r="A139" s="37"/>
      <c r="B139" s="38"/>
      <c r="C139" s="176" t="s">
        <v>313</v>
      </c>
      <c r="D139" s="176" t="s">
        <v>142</v>
      </c>
      <c r="E139" s="177" t="s">
        <v>1770</v>
      </c>
      <c r="F139" s="178" t="s">
        <v>1771</v>
      </c>
      <c r="G139" s="179" t="s">
        <v>1717</v>
      </c>
      <c r="H139" s="180">
        <v>19</v>
      </c>
      <c r="I139" s="181"/>
      <c r="J139" s="182">
        <f>ROUND(I139*H139,2)</f>
        <v>0</v>
      </c>
      <c r="K139" s="178" t="s">
        <v>19</v>
      </c>
      <c r="L139" s="42"/>
      <c r="M139" s="183" t="s">
        <v>19</v>
      </c>
      <c r="N139" s="184" t="s">
        <v>43</v>
      </c>
      <c r="O139" s="67"/>
      <c r="P139" s="185">
        <f>O139*H139</f>
        <v>0</v>
      </c>
      <c r="Q139" s="185">
        <v>0</v>
      </c>
      <c r="R139" s="185">
        <f>Q139*H139</f>
        <v>0</v>
      </c>
      <c r="S139" s="185">
        <v>0</v>
      </c>
      <c r="T139" s="186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7" t="s">
        <v>361</v>
      </c>
      <c r="AT139" s="187" t="s">
        <v>142</v>
      </c>
      <c r="AU139" s="187" t="s">
        <v>154</v>
      </c>
      <c r="AY139" s="20" t="s">
        <v>140</v>
      </c>
      <c r="BE139" s="188">
        <f>IF(N139="základní",J139,0)</f>
        <v>0</v>
      </c>
      <c r="BF139" s="188">
        <f>IF(N139="snížená",J139,0)</f>
        <v>0</v>
      </c>
      <c r="BG139" s="188">
        <f>IF(N139="zákl. přenesená",J139,0)</f>
        <v>0</v>
      </c>
      <c r="BH139" s="188">
        <f>IF(N139="sníž. přenesená",J139,0)</f>
        <v>0</v>
      </c>
      <c r="BI139" s="188">
        <f>IF(N139="nulová",J139,0)</f>
        <v>0</v>
      </c>
      <c r="BJ139" s="20" t="s">
        <v>80</v>
      </c>
      <c r="BK139" s="188">
        <f>ROUND(I139*H139,2)</f>
        <v>0</v>
      </c>
      <c r="BL139" s="20" t="s">
        <v>361</v>
      </c>
      <c r="BM139" s="187" t="s">
        <v>489</v>
      </c>
    </row>
    <row r="140" spans="1:65" s="12" customFormat="1" ht="20.85" customHeight="1">
      <c r="B140" s="160"/>
      <c r="C140" s="161"/>
      <c r="D140" s="162" t="s">
        <v>71</v>
      </c>
      <c r="E140" s="174" t="s">
        <v>1772</v>
      </c>
      <c r="F140" s="174" t="s">
        <v>1773</v>
      </c>
      <c r="G140" s="161"/>
      <c r="H140" s="161"/>
      <c r="I140" s="164"/>
      <c r="J140" s="175">
        <f>BK140</f>
        <v>0</v>
      </c>
      <c r="K140" s="161"/>
      <c r="L140" s="166"/>
      <c r="M140" s="167"/>
      <c r="N140" s="168"/>
      <c r="O140" s="168"/>
      <c r="P140" s="169">
        <f>SUM(P141:P142)</f>
        <v>0</v>
      </c>
      <c r="Q140" s="168"/>
      <c r="R140" s="169">
        <f>SUM(R141:R142)</f>
        <v>0</v>
      </c>
      <c r="S140" s="168"/>
      <c r="T140" s="170">
        <f>SUM(T141:T142)</f>
        <v>0</v>
      </c>
      <c r="AR140" s="171" t="s">
        <v>154</v>
      </c>
      <c r="AT140" s="172" t="s">
        <v>71</v>
      </c>
      <c r="AU140" s="172" t="s">
        <v>82</v>
      </c>
      <c r="AY140" s="171" t="s">
        <v>140</v>
      </c>
      <c r="BK140" s="173">
        <f>SUM(BK141:BK142)</f>
        <v>0</v>
      </c>
    </row>
    <row r="141" spans="1:65" s="2" customFormat="1" ht="16.5" customHeight="1">
      <c r="A141" s="37"/>
      <c r="B141" s="38"/>
      <c r="C141" s="176" t="s">
        <v>319</v>
      </c>
      <c r="D141" s="176" t="s">
        <v>142</v>
      </c>
      <c r="E141" s="177" t="s">
        <v>1774</v>
      </c>
      <c r="F141" s="178" t="s">
        <v>1775</v>
      </c>
      <c r="G141" s="179" t="s">
        <v>179</v>
      </c>
      <c r="H141" s="180">
        <v>10</v>
      </c>
      <c r="I141" s="181"/>
      <c r="J141" s="182">
        <f>ROUND(I141*H141,2)</f>
        <v>0</v>
      </c>
      <c r="K141" s="178" t="s">
        <v>19</v>
      </c>
      <c r="L141" s="42"/>
      <c r="M141" s="183" t="s">
        <v>19</v>
      </c>
      <c r="N141" s="184" t="s">
        <v>43</v>
      </c>
      <c r="O141" s="67"/>
      <c r="P141" s="185">
        <f>O141*H141</f>
        <v>0</v>
      </c>
      <c r="Q141" s="185">
        <v>0</v>
      </c>
      <c r="R141" s="185">
        <f>Q141*H141</f>
        <v>0</v>
      </c>
      <c r="S141" s="185">
        <v>0</v>
      </c>
      <c r="T141" s="186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7" t="s">
        <v>361</v>
      </c>
      <c r="AT141" s="187" t="s">
        <v>142</v>
      </c>
      <c r="AU141" s="187" t="s">
        <v>154</v>
      </c>
      <c r="AY141" s="20" t="s">
        <v>140</v>
      </c>
      <c r="BE141" s="188">
        <f>IF(N141="základní",J141,0)</f>
        <v>0</v>
      </c>
      <c r="BF141" s="188">
        <f>IF(N141="snížená",J141,0)</f>
        <v>0</v>
      </c>
      <c r="BG141" s="188">
        <f>IF(N141="zákl. přenesená",J141,0)</f>
        <v>0</v>
      </c>
      <c r="BH141" s="188">
        <f>IF(N141="sníž. přenesená",J141,0)</f>
        <v>0</v>
      </c>
      <c r="BI141" s="188">
        <f>IF(N141="nulová",J141,0)</f>
        <v>0</v>
      </c>
      <c r="BJ141" s="20" t="s">
        <v>80</v>
      </c>
      <c r="BK141" s="188">
        <f>ROUND(I141*H141,2)</f>
        <v>0</v>
      </c>
      <c r="BL141" s="20" t="s">
        <v>361</v>
      </c>
      <c r="BM141" s="187" t="s">
        <v>502</v>
      </c>
    </row>
    <row r="142" spans="1:65" s="2" customFormat="1" ht="16.5" customHeight="1">
      <c r="A142" s="37"/>
      <c r="B142" s="38"/>
      <c r="C142" s="176" t="s">
        <v>325</v>
      </c>
      <c r="D142" s="176" t="s">
        <v>142</v>
      </c>
      <c r="E142" s="177" t="s">
        <v>1776</v>
      </c>
      <c r="F142" s="178" t="s">
        <v>1777</v>
      </c>
      <c r="G142" s="179" t="s">
        <v>179</v>
      </c>
      <c r="H142" s="180">
        <v>30</v>
      </c>
      <c r="I142" s="181"/>
      <c r="J142" s="182">
        <f>ROUND(I142*H142,2)</f>
        <v>0</v>
      </c>
      <c r="K142" s="178" t="s">
        <v>19</v>
      </c>
      <c r="L142" s="42"/>
      <c r="M142" s="183" t="s">
        <v>19</v>
      </c>
      <c r="N142" s="184" t="s">
        <v>43</v>
      </c>
      <c r="O142" s="67"/>
      <c r="P142" s="185">
        <f>O142*H142</f>
        <v>0</v>
      </c>
      <c r="Q142" s="185">
        <v>0</v>
      </c>
      <c r="R142" s="185">
        <f>Q142*H142</f>
        <v>0</v>
      </c>
      <c r="S142" s="185">
        <v>0</v>
      </c>
      <c r="T142" s="186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7" t="s">
        <v>361</v>
      </c>
      <c r="AT142" s="187" t="s">
        <v>142</v>
      </c>
      <c r="AU142" s="187" t="s">
        <v>154</v>
      </c>
      <c r="AY142" s="20" t="s">
        <v>140</v>
      </c>
      <c r="BE142" s="188">
        <f>IF(N142="základní",J142,0)</f>
        <v>0</v>
      </c>
      <c r="BF142" s="188">
        <f>IF(N142="snížená",J142,0)</f>
        <v>0</v>
      </c>
      <c r="BG142" s="188">
        <f>IF(N142="zákl. přenesená",J142,0)</f>
        <v>0</v>
      </c>
      <c r="BH142" s="188">
        <f>IF(N142="sníž. přenesená",J142,0)</f>
        <v>0</v>
      </c>
      <c r="BI142" s="188">
        <f>IF(N142="nulová",J142,0)</f>
        <v>0</v>
      </c>
      <c r="BJ142" s="20" t="s">
        <v>80</v>
      </c>
      <c r="BK142" s="188">
        <f>ROUND(I142*H142,2)</f>
        <v>0</v>
      </c>
      <c r="BL142" s="20" t="s">
        <v>361</v>
      </c>
      <c r="BM142" s="187" t="s">
        <v>512</v>
      </c>
    </row>
    <row r="143" spans="1:65" s="12" customFormat="1" ht="20.85" customHeight="1">
      <c r="B143" s="160"/>
      <c r="C143" s="161"/>
      <c r="D143" s="162" t="s">
        <v>71</v>
      </c>
      <c r="E143" s="174" t="s">
        <v>1778</v>
      </c>
      <c r="F143" s="174" t="s">
        <v>1779</v>
      </c>
      <c r="G143" s="161"/>
      <c r="H143" s="161"/>
      <c r="I143" s="164"/>
      <c r="J143" s="175">
        <f>BK143</f>
        <v>0</v>
      </c>
      <c r="K143" s="161"/>
      <c r="L143" s="166"/>
      <c r="M143" s="167"/>
      <c r="N143" s="168"/>
      <c r="O143" s="168"/>
      <c r="P143" s="169">
        <f>P144</f>
        <v>0</v>
      </c>
      <c r="Q143" s="168"/>
      <c r="R143" s="169">
        <f>R144</f>
        <v>0</v>
      </c>
      <c r="S143" s="168"/>
      <c r="T143" s="170">
        <f>T144</f>
        <v>0</v>
      </c>
      <c r="AR143" s="171" t="s">
        <v>154</v>
      </c>
      <c r="AT143" s="172" t="s">
        <v>71</v>
      </c>
      <c r="AU143" s="172" t="s">
        <v>82</v>
      </c>
      <c r="AY143" s="171" t="s">
        <v>140</v>
      </c>
      <c r="BK143" s="173">
        <f>BK144</f>
        <v>0</v>
      </c>
    </row>
    <row r="144" spans="1:65" s="2" customFormat="1" ht="16.5" customHeight="1">
      <c r="A144" s="37"/>
      <c r="B144" s="38"/>
      <c r="C144" s="176" t="s">
        <v>332</v>
      </c>
      <c r="D144" s="176" t="s">
        <v>142</v>
      </c>
      <c r="E144" s="177" t="s">
        <v>1780</v>
      </c>
      <c r="F144" s="178" t="s">
        <v>1781</v>
      </c>
      <c r="G144" s="179" t="s">
        <v>179</v>
      </c>
      <c r="H144" s="180">
        <v>30</v>
      </c>
      <c r="I144" s="181"/>
      <c r="J144" s="182">
        <f>ROUND(I144*H144,2)</f>
        <v>0</v>
      </c>
      <c r="K144" s="178" t="s">
        <v>19</v>
      </c>
      <c r="L144" s="42"/>
      <c r="M144" s="183" t="s">
        <v>19</v>
      </c>
      <c r="N144" s="184" t="s">
        <v>43</v>
      </c>
      <c r="O144" s="67"/>
      <c r="P144" s="185">
        <f>O144*H144</f>
        <v>0</v>
      </c>
      <c r="Q144" s="185">
        <v>0</v>
      </c>
      <c r="R144" s="185">
        <f>Q144*H144</f>
        <v>0</v>
      </c>
      <c r="S144" s="185">
        <v>0</v>
      </c>
      <c r="T144" s="186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7" t="s">
        <v>361</v>
      </c>
      <c r="AT144" s="187" t="s">
        <v>142</v>
      </c>
      <c r="AU144" s="187" t="s">
        <v>154</v>
      </c>
      <c r="AY144" s="20" t="s">
        <v>140</v>
      </c>
      <c r="BE144" s="188">
        <f>IF(N144="základní",J144,0)</f>
        <v>0</v>
      </c>
      <c r="BF144" s="188">
        <f>IF(N144="snížená",J144,0)</f>
        <v>0</v>
      </c>
      <c r="BG144" s="188">
        <f>IF(N144="zákl. přenesená",J144,0)</f>
        <v>0</v>
      </c>
      <c r="BH144" s="188">
        <f>IF(N144="sníž. přenesená",J144,0)</f>
        <v>0</v>
      </c>
      <c r="BI144" s="188">
        <f>IF(N144="nulová",J144,0)</f>
        <v>0</v>
      </c>
      <c r="BJ144" s="20" t="s">
        <v>80</v>
      </c>
      <c r="BK144" s="188">
        <f>ROUND(I144*H144,2)</f>
        <v>0</v>
      </c>
      <c r="BL144" s="20" t="s">
        <v>361</v>
      </c>
      <c r="BM144" s="187" t="s">
        <v>323</v>
      </c>
    </row>
    <row r="145" spans="1:65" s="12" customFormat="1" ht="20.85" customHeight="1">
      <c r="B145" s="160"/>
      <c r="C145" s="161"/>
      <c r="D145" s="162" t="s">
        <v>71</v>
      </c>
      <c r="E145" s="174" t="s">
        <v>1782</v>
      </c>
      <c r="F145" s="174" t="s">
        <v>1783</v>
      </c>
      <c r="G145" s="161"/>
      <c r="H145" s="161"/>
      <c r="I145" s="164"/>
      <c r="J145" s="175">
        <f>BK145</f>
        <v>0</v>
      </c>
      <c r="K145" s="161"/>
      <c r="L145" s="166"/>
      <c r="M145" s="167"/>
      <c r="N145" s="168"/>
      <c r="O145" s="168"/>
      <c r="P145" s="169">
        <f>P146</f>
        <v>0</v>
      </c>
      <c r="Q145" s="168"/>
      <c r="R145" s="169">
        <f>R146</f>
        <v>0</v>
      </c>
      <c r="S145" s="168"/>
      <c r="T145" s="170">
        <f>T146</f>
        <v>0</v>
      </c>
      <c r="AR145" s="171" t="s">
        <v>154</v>
      </c>
      <c r="AT145" s="172" t="s">
        <v>71</v>
      </c>
      <c r="AU145" s="172" t="s">
        <v>82</v>
      </c>
      <c r="AY145" s="171" t="s">
        <v>140</v>
      </c>
      <c r="BK145" s="173">
        <f>BK146</f>
        <v>0</v>
      </c>
    </row>
    <row r="146" spans="1:65" s="2" customFormat="1" ht="16.5" customHeight="1">
      <c r="A146" s="37"/>
      <c r="B146" s="38"/>
      <c r="C146" s="176" t="s">
        <v>340</v>
      </c>
      <c r="D146" s="176" t="s">
        <v>142</v>
      </c>
      <c r="E146" s="177" t="s">
        <v>1784</v>
      </c>
      <c r="F146" s="178" t="s">
        <v>1785</v>
      </c>
      <c r="G146" s="179" t="s">
        <v>1786</v>
      </c>
      <c r="H146" s="180">
        <v>13</v>
      </c>
      <c r="I146" s="181"/>
      <c r="J146" s="182">
        <f>ROUND(I146*H146,2)</f>
        <v>0</v>
      </c>
      <c r="K146" s="178" t="s">
        <v>19</v>
      </c>
      <c r="L146" s="42"/>
      <c r="M146" s="183" t="s">
        <v>19</v>
      </c>
      <c r="N146" s="184" t="s">
        <v>43</v>
      </c>
      <c r="O146" s="67"/>
      <c r="P146" s="185">
        <f>O146*H146</f>
        <v>0</v>
      </c>
      <c r="Q146" s="185">
        <v>0</v>
      </c>
      <c r="R146" s="185">
        <f>Q146*H146</f>
        <v>0</v>
      </c>
      <c r="S146" s="185">
        <v>0</v>
      </c>
      <c r="T146" s="186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7" t="s">
        <v>361</v>
      </c>
      <c r="AT146" s="187" t="s">
        <v>142</v>
      </c>
      <c r="AU146" s="187" t="s">
        <v>154</v>
      </c>
      <c r="AY146" s="20" t="s">
        <v>140</v>
      </c>
      <c r="BE146" s="188">
        <f>IF(N146="základní",J146,0)</f>
        <v>0</v>
      </c>
      <c r="BF146" s="188">
        <f>IF(N146="snížená",J146,0)</f>
        <v>0</v>
      </c>
      <c r="BG146" s="188">
        <f>IF(N146="zákl. přenesená",J146,0)</f>
        <v>0</v>
      </c>
      <c r="BH146" s="188">
        <f>IF(N146="sníž. přenesená",J146,0)</f>
        <v>0</v>
      </c>
      <c r="BI146" s="188">
        <f>IF(N146="nulová",J146,0)</f>
        <v>0</v>
      </c>
      <c r="BJ146" s="20" t="s">
        <v>80</v>
      </c>
      <c r="BK146" s="188">
        <f>ROUND(I146*H146,2)</f>
        <v>0</v>
      </c>
      <c r="BL146" s="20" t="s">
        <v>361</v>
      </c>
      <c r="BM146" s="187" t="s">
        <v>361</v>
      </c>
    </row>
    <row r="147" spans="1:65" s="12" customFormat="1" ht="20.85" customHeight="1">
      <c r="B147" s="160"/>
      <c r="C147" s="161"/>
      <c r="D147" s="162" t="s">
        <v>71</v>
      </c>
      <c r="E147" s="174" t="s">
        <v>1787</v>
      </c>
      <c r="F147" s="174" t="s">
        <v>1788</v>
      </c>
      <c r="G147" s="161"/>
      <c r="H147" s="161"/>
      <c r="I147" s="164"/>
      <c r="J147" s="175">
        <f>BK147</f>
        <v>0</v>
      </c>
      <c r="K147" s="161"/>
      <c r="L147" s="166"/>
      <c r="M147" s="167"/>
      <c r="N147" s="168"/>
      <c r="O147" s="168"/>
      <c r="P147" s="169">
        <f>P148</f>
        <v>0</v>
      </c>
      <c r="Q147" s="168"/>
      <c r="R147" s="169">
        <f>R148</f>
        <v>0</v>
      </c>
      <c r="S147" s="168"/>
      <c r="T147" s="170">
        <f>T148</f>
        <v>0</v>
      </c>
      <c r="AR147" s="171" t="s">
        <v>154</v>
      </c>
      <c r="AT147" s="172" t="s">
        <v>71</v>
      </c>
      <c r="AU147" s="172" t="s">
        <v>82</v>
      </c>
      <c r="AY147" s="171" t="s">
        <v>140</v>
      </c>
      <c r="BK147" s="173">
        <f>BK148</f>
        <v>0</v>
      </c>
    </row>
    <row r="148" spans="1:65" s="2" customFormat="1" ht="16.5" customHeight="1">
      <c r="A148" s="37"/>
      <c r="B148" s="38"/>
      <c r="C148" s="176" t="s">
        <v>347</v>
      </c>
      <c r="D148" s="176" t="s">
        <v>142</v>
      </c>
      <c r="E148" s="177" t="s">
        <v>1789</v>
      </c>
      <c r="F148" s="178" t="s">
        <v>1790</v>
      </c>
      <c r="G148" s="179" t="s">
        <v>179</v>
      </c>
      <c r="H148" s="180">
        <v>40</v>
      </c>
      <c r="I148" s="181"/>
      <c r="J148" s="182">
        <f>ROUND(I148*H148,2)</f>
        <v>0</v>
      </c>
      <c r="K148" s="178" t="s">
        <v>19</v>
      </c>
      <c r="L148" s="42"/>
      <c r="M148" s="183" t="s">
        <v>19</v>
      </c>
      <c r="N148" s="184" t="s">
        <v>43</v>
      </c>
      <c r="O148" s="67"/>
      <c r="P148" s="185">
        <f>O148*H148</f>
        <v>0</v>
      </c>
      <c r="Q148" s="185">
        <v>0</v>
      </c>
      <c r="R148" s="185">
        <f>Q148*H148</f>
        <v>0</v>
      </c>
      <c r="S148" s="185">
        <v>0</v>
      </c>
      <c r="T148" s="186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7" t="s">
        <v>361</v>
      </c>
      <c r="AT148" s="187" t="s">
        <v>142</v>
      </c>
      <c r="AU148" s="187" t="s">
        <v>154</v>
      </c>
      <c r="AY148" s="20" t="s">
        <v>140</v>
      </c>
      <c r="BE148" s="188">
        <f>IF(N148="základní",J148,0)</f>
        <v>0</v>
      </c>
      <c r="BF148" s="188">
        <f>IF(N148="snížená",J148,0)</f>
        <v>0</v>
      </c>
      <c r="BG148" s="188">
        <f>IF(N148="zákl. přenesená",J148,0)</f>
        <v>0</v>
      </c>
      <c r="BH148" s="188">
        <f>IF(N148="sníž. přenesená",J148,0)</f>
        <v>0</v>
      </c>
      <c r="BI148" s="188">
        <f>IF(N148="nulová",J148,0)</f>
        <v>0</v>
      </c>
      <c r="BJ148" s="20" t="s">
        <v>80</v>
      </c>
      <c r="BK148" s="188">
        <f>ROUND(I148*H148,2)</f>
        <v>0</v>
      </c>
      <c r="BL148" s="20" t="s">
        <v>361</v>
      </c>
      <c r="BM148" s="187" t="s">
        <v>547</v>
      </c>
    </row>
    <row r="149" spans="1:65" s="12" customFormat="1" ht="20.85" customHeight="1">
      <c r="B149" s="160"/>
      <c r="C149" s="161"/>
      <c r="D149" s="162" t="s">
        <v>71</v>
      </c>
      <c r="E149" s="174" t="s">
        <v>1791</v>
      </c>
      <c r="F149" s="174" t="s">
        <v>1792</v>
      </c>
      <c r="G149" s="161"/>
      <c r="H149" s="161"/>
      <c r="I149" s="164"/>
      <c r="J149" s="175">
        <f>BK149</f>
        <v>0</v>
      </c>
      <c r="K149" s="161"/>
      <c r="L149" s="166"/>
      <c r="M149" s="167"/>
      <c r="N149" s="168"/>
      <c r="O149" s="168"/>
      <c r="P149" s="169">
        <f>SUM(P150:P151)</f>
        <v>0</v>
      </c>
      <c r="Q149" s="168"/>
      <c r="R149" s="169">
        <f>SUM(R150:R151)</f>
        <v>0</v>
      </c>
      <c r="S149" s="168"/>
      <c r="T149" s="170">
        <f>SUM(T150:T151)</f>
        <v>0</v>
      </c>
      <c r="AR149" s="171" t="s">
        <v>154</v>
      </c>
      <c r="AT149" s="172" t="s">
        <v>71</v>
      </c>
      <c r="AU149" s="172" t="s">
        <v>82</v>
      </c>
      <c r="AY149" s="171" t="s">
        <v>140</v>
      </c>
      <c r="BK149" s="173">
        <f>SUM(BK150:BK151)</f>
        <v>0</v>
      </c>
    </row>
    <row r="150" spans="1:65" s="2" customFormat="1" ht="16.5" customHeight="1">
      <c r="A150" s="37"/>
      <c r="B150" s="38"/>
      <c r="C150" s="176" t="s">
        <v>356</v>
      </c>
      <c r="D150" s="176" t="s">
        <v>142</v>
      </c>
      <c r="E150" s="177" t="s">
        <v>1793</v>
      </c>
      <c r="F150" s="178" t="s">
        <v>1794</v>
      </c>
      <c r="G150" s="179" t="s">
        <v>179</v>
      </c>
      <c r="H150" s="180">
        <v>8</v>
      </c>
      <c r="I150" s="181"/>
      <c r="J150" s="182">
        <f>ROUND(I150*H150,2)</f>
        <v>0</v>
      </c>
      <c r="K150" s="178" t="s">
        <v>19</v>
      </c>
      <c r="L150" s="42"/>
      <c r="M150" s="183" t="s">
        <v>19</v>
      </c>
      <c r="N150" s="184" t="s">
        <v>43</v>
      </c>
      <c r="O150" s="67"/>
      <c r="P150" s="185">
        <f>O150*H150</f>
        <v>0</v>
      </c>
      <c r="Q150" s="185">
        <v>0</v>
      </c>
      <c r="R150" s="185">
        <f>Q150*H150</f>
        <v>0</v>
      </c>
      <c r="S150" s="185">
        <v>0</v>
      </c>
      <c r="T150" s="186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7" t="s">
        <v>361</v>
      </c>
      <c r="AT150" s="187" t="s">
        <v>142</v>
      </c>
      <c r="AU150" s="187" t="s">
        <v>154</v>
      </c>
      <c r="AY150" s="20" t="s">
        <v>140</v>
      </c>
      <c r="BE150" s="188">
        <f>IF(N150="základní",J150,0)</f>
        <v>0</v>
      </c>
      <c r="BF150" s="188">
        <f>IF(N150="snížená",J150,0)</f>
        <v>0</v>
      </c>
      <c r="BG150" s="188">
        <f>IF(N150="zákl. přenesená",J150,0)</f>
        <v>0</v>
      </c>
      <c r="BH150" s="188">
        <f>IF(N150="sníž. přenesená",J150,0)</f>
        <v>0</v>
      </c>
      <c r="BI150" s="188">
        <f>IF(N150="nulová",J150,0)</f>
        <v>0</v>
      </c>
      <c r="BJ150" s="20" t="s">
        <v>80</v>
      </c>
      <c r="BK150" s="188">
        <f>ROUND(I150*H150,2)</f>
        <v>0</v>
      </c>
      <c r="BL150" s="20" t="s">
        <v>361</v>
      </c>
      <c r="BM150" s="187" t="s">
        <v>558</v>
      </c>
    </row>
    <row r="151" spans="1:65" s="2" customFormat="1" ht="16.5" customHeight="1">
      <c r="A151" s="37"/>
      <c r="B151" s="38"/>
      <c r="C151" s="176" t="s">
        <v>363</v>
      </c>
      <c r="D151" s="176" t="s">
        <v>142</v>
      </c>
      <c r="E151" s="177" t="s">
        <v>1795</v>
      </c>
      <c r="F151" s="178" t="s">
        <v>1796</v>
      </c>
      <c r="G151" s="179" t="s">
        <v>179</v>
      </c>
      <c r="H151" s="180">
        <v>15</v>
      </c>
      <c r="I151" s="181"/>
      <c r="J151" s="182">
        <f>ROUND(I151*H151,2)</f>
        <v>0</v>
      </c>
      <c r="K151" s="178" t="s">
        <v>19</v>
      </c>
      <c r="L151" s="42"/>
      <c r="M151" s="183" t="s">
        <v>19</v>
      </c>
      <c r="N151" s="184" t="s">
        <v>43</v>
      </c>
      <c r="O151" s="67"/>
      <c r="P151" s="185">
        <f>O151*H151</f>
        <v>0</v>
      </c>
      <c r="Q151" s="185">
        <v>0</v>
      </c>
      <c r="R151" s="185">
        <f>Q151*H151</f>
        <v>0</v>
      </c>
      <c r="S151" s="185">
        <v>0</v>
      </c>
      <c r="T151" s="186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7" t="s">
        <v>361</v>
      </c>
      <c r="AT151" s="187" t="s">
        <v>142</v>
      </c>
      <c r="AU151" s="187" t="s">
        <v>154</v>
      </c>
      <c r="AY151" s="20" t="s">
        <v>140</v>
      </c>
      <c r="BE151" s="188">
        <f>IF(N151="základní",J151,0)</f>
        <v>0</v>
      </c>
      <c r="BF151" s="188">
        <f>IF(N151="snížená",J151,0)</f>
        <v>0</v>
      </c>
      <c r="BG151" s="188">
        <f>IF(N151="zákl. přenesená",J151,0)</f>
        <v>0</v>
      </c>
      <c r="BH151" s="188">
        <f>IF(N151="sníž. přenesená",J151,0)</f>
        <v>0</v>
      </c>
      <c r="BI151" s="188">
        <f>IF(N151="nulová",J151,0)</f>
        <v>0</v>
      </c>
      <c r="BJ151" s="20" t="s">
        <v>80</v>
      </c>
      <c r="BK151" s="188">
        <f>ROUND(I151*H151,2)</f>
        <v>0</v>
      </c>
      <c r="BL151" s="20" t="s">
        <v>361</v>
      </c>
      <c r="BM151" s="187" t="s">
        <v>567</v>
      </c>
    </row>
    <row r="152" spans="1:65" s="12" customFormat="1" ht="20.85" customHeight="1">
      <c r="B152" s="160"/>
      <c r="C152" s="161"/>
      <c r="D152" s="162" t="s">
        <v>71</v>
      </c>
      <c r="E152" s="174" t="s">
        <v>1797</v>
      </c>
      <c r="F152" s="174" t="s">
        <v>1798</v>
      </c>
      <c r="G152" s="161"/>
      <c r="H152" s="161"/>
      <c r="I152" s="164"/>
      <c r="J152" s="175">
        <f>BK152</f>
        <v>0</v>
      </c>
      <c r="K152" s="161"/>
      <c r="L152" s="166"/>
      <c r="M152" s="167"/>
      <c r="N152" s="168"/>
      <c r="O152" s="168"/>
      <c r="P152" s="169">
        <f>SUM(P153:P157)</f>
        <v>0</v>
      </c>
      <c r="Q152" s="168"/>
      <c r="R152" s="169">
        <f>SUM(R153:R157)</f>
        <v>0</v>
      </c>
      <c r="S152" s="168"/>
      <c r="T152" s="170">
        <f>SUM(T153:T157)</f>
        <v>0</v>
      </c>
      <c r="AR152" s="171" t="s">
        <v>154</v>
      </c>
      <c r="AT152" s="172" t="s">
        <v>71</v>
      </c>
      <c r="AU152" s="172" t="s">
        <v>82</v>
      </c>
      <c r="AY152" s="171" t="s">
        <v>140</v>
      </c>
      <c r="BK152" s="173">
        <f>SUM(BK153:BK157)</f>
        <v>0</v>
      </c>
    </row>
    <row r="153" spans="1:65" s="2" customFormat="1" ht="16.5" customHeight="1">
      <c r="A153" s="37"/>
      <c r="B153" s="38"/>
      <c r="C153" s="176" t="s">
        <v>368</v>
      </c>
      <c r="D153" s="176" t="s">
        <v>142</v>
      </c>
      <c r="E153" s="177" t="s">
        <v>1799</v>
      </c>
      <c r="F153" s="178" t="s">
        <v>1800</v>
      </c>
      <c r="G153" s="179" t="s">
        <v>179</v>
      </c>
      <c r="H153" s="180">
        <v>75</v>
      </c>
      <c r="I153" s="181"/>
      <c r="J153" s="182">
        <f>ROUND(I153*H153,2)</f>
        <v>0</v>
      </c>
      <c r="K153" s="178" t="s">
        <v>19</v>
      </c>
      <c r="L153" s="42"/>
      <c r="M153" s="183" t="s">
        <v>19</v>
      </c>
      <c r="N153" s="184" t="s">
        <v>43</v>
      </c>
      <c r="O153" s="67"/>
      <c r="P153" s="185">
        <f>O153*H153</f>
        <v>0</v>
      </c>
      <c r="Q153" s="185">
        <v>0</v>
      </c>
      <c r="R153" s="185">
        <f>Q153*H153</f>
        <v>0</v>
      </c>
      <c r="S153" s="185">
        <v>0</v>
      </c>
      <c r="T153" s="186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87" t="s">
        <v>361</v>
      </c>
      <c r="AT153" s="187" t="s">
        <v>142</v>
      </c>
      <c r="AU153" s="187" t="s">
        <v>154</v>
      </c>
      <c r="AY153" s="20" t="s">
        <v>140</v>
      </c>
      <c r="BE153" s="188">
        <f>IF(N153="základní",J153,0)</f>
        <v>0</v>
      </c>
      <c r="BF153" s="188">
        <f>IF(N153="snížená",J153,0)</f>
        <v>0</v>
      </c>
      <c r="BG153" s="188">
        <f>IF(N153="zákl. přenesená",J153,0)</f>
        <v>0</v>
      </c>
      <c r="BH153" s="188">
        <f>IF(N153="sníž. přenesená",J153,0)</f>
        <v>0</v>
      </c>
      <c r="BI153" s="188">
        <f>IF(N153="nulová",J153,0)</f>
        <v>0</v>
      </c>
      <c r="BJ153" s="20" t="s">
        <v>80</v>
      </c>
      <c r="BK153" s="188">
        <f>ROUND(I153*H153,2)</f>
        <v>0</v>
      </c>
      <c r="BL153" s="20" t="s">
        <v>361</v>
      </c>
      <c r="BM153" s="187" t="s">
        <v>576</v>
      </c>
    </row>
    <row r="154" spans="1:65" s="2" customFormat="1" ht="16.5" customHeight="1">
      <c r="A154" s="37"/>
      <c r="B154" s="38"/>
      <c r="C154" s="176" t="s">
        <v>375</v>
      </c>
      <c r="D154" s="176" t="s">
        <v>142</v>
      </c>
      <c r="E154" s="177" t="s">
        <v>1801</v>
      </c>
      <c r="F154" s="178" t="s">
        <v>1802</v>
      </c>
      <c r="G154" s="179" t="s">
        <v>179</v>
      </c>
      <c r="H154" s="180">
        <v>295</v>
      </c>
      <c r="I154" s="181"/>
      <c r="J154" s="182">
        <f>ROUND(I154*H154,2)</f>
        <v>0</v>
      </c>
      <c r="K154" s="178" t="s">
        <v>19</v>
      </c>
      <c r="L154" s="42"/>
      <c r="M154" s="183" t="s">
        <v>19</v>
      </c>
      <c r="N154" s="184" t="s">
        <v>43</v>
      </c>
      <c r="O154" s="67"/>
      <c r="P154" s="185">
        <f>O154*H154</f>
        <v>0</v>
      </c>
      <c r="Q154" s="185">
        <v>0</v>
      </c>
      <c r="R154" s="185">
        <f>Q154*H154</f>
        <v>0</v>
      </c>
      <c r="S154" s="185">
        <v>0</v>
      </c>
      <c r="T154" s="186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7" t="s">
        <v>361</v>
      </c>
      <c r="AT154" s="187" t="s">
        <v>142</v>
      </c>
      <c r="AU154" s="187" t="s">
        <v>154</v>
      </c>
      <c r="AY154" s="20" t="s">
        <v>140</v>
      </c>
      <c r="BE154" s="188">
        <f>IF(N154="základní",J154,0)</f>
        <v>0</v>
      </c>
      <c r="BF154" s="188">
        <f>IF(N154="snížená",J154,0)</f>
        <v>0</v>
      </c>
      <c r="BG154" s="188">
        <f>IF(N154="zákl. přenesená",J154,0)</f>
        <v>0</v>
      </c>
      <c r="BH154" s="188">
        <f>IF(N154="sníž. přenesená",J154,0)</f>
        <v>0</v>
      </c>
      <c r="BI154" s="188">
        <f>IF(N154="nulová",J154,0)</f>
        <v>0</v>
      </c>
      <c r="BJ154" s="20" t="s">
        <v>80</v>
      </c>
      <c r="BK154" s="188">
        <f>ROUND(I154*H154,2)</f>
        <v>0</v>
      </c>
      <c r="BL154" s="20" t="s">
        <v>361</v>
      </c>
      <c r="BM154" s="187" t="s">
        <v>587</v>
      </c>
    </row>
    <row r="155" spans="1:65" s="2" customFormat="1" ht="16.5" customHeight="1">
      <c r="A155" s="37"/>
      <c r="B155" s="38"/>
      <c r="C155" s="176" t="s">
        <v>379</v>
      </c>
      <c r="D155" s="176" t="s">
        <v>142</v>
      </c>
      <c r="E155" s="177" t="s">
        <v>1803</v>
      </c>
      <c r="F155" s="178" t="s">
        <v>1804</v>
      </c>
      <c r="G155" s="179" t="s">
        <v>179</v>
      </c>
      <c r="H155" s="180">
        <v>115</v>
      </c>
      <c r="I155" s="181"/>
      <c r="J155" s="182">
        <f>ROUND(I155*H155,2)</f>
        <v>0</v>
      </c>
      <c r="K155" s="178" t="s">
        <v>19</v>
      </c>
      <c r="L155" s="42"/>
      <c r="M155" s="183" t="s">
        <v>19</v>
      </c>
      <c r="N155" s="184" t="s">
        <v>43</v>
      </c>
      <c r="O155" s="67"/>
      <c r="P155" s="185">
        <f>O155*H155</f>
        <v>0</v>
      </c>
      <c r="Q155" s="185">
        <v>0</v>
      </c>
      <c r="R155" s="185">
        <f>Q155*H155</f>
        <v>0</v>
      </c>
      <c r="S155" s="185">
        <v>0</v>
      </c>
      <c r="T155" s="186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7" t="s">
        <v>361</v>
      </c>
      <c r="AT155" s="187" t="s">
        <v>142</v>
      </c>
      <c r="AU155" s="187" t="s">
        <v>154</v>
      </c>
      <c r="AY155" s="20" t="s">
        <v>140</v>
      </c>
      <c r="BE155" s="188">
        <f>IF(N155="základní",J155,0)</f>
        <v>0</v>
      </c>
      <c r="BF155" s="188">
        <f>IF(N155="snížená",J155,0)</f>
        <v>0</v>
      </c>
      <c r="BG155" s="188">
        <f>IF(N155="zákl. přenesená",J155,0)</f>
        <v>0</v>
      </c>
      <c r="BH155" s="188">
        <f>IF(N155="sníž. přenesená",J155,0)</f>
        <v>0</v>
      </c>
      <c r="BI155" s="188">
        <f>IF(N155="nulová",J155,0)</f>
        <v>0</v>
      </c>
      <c r="BJ155" s="20" t="s">
        <v>80</v>
      </c>
      <c r="BK155" s="188">
        <f>ROUND(I155*H155,2)</f>
        <v>0</v>
      </c>
      <c r="BL155" s="20" t="s">
        <v>361</v>
      </c>
      <c r="BM155" s="187" t="s">
        <v>599</v>
      </c>
    </row>
    <row r="156" spans="1:65" s="2" customFormat="1" ht="16.5" customHeight="1">
      <c r="A156" s="37"/>
      <c r="B156" s="38"/>
      <c r="C156" s="176" t="s">
        <v>386</v>
      </c>
      <c r="D156" s="176" t="s">
        <v>142</v>
      </c>
      <c r="E156" s="177" t="s">
        <v>1805</v>
      </c>
      <c r="F156" s="178" t="s">
        <v>1806</v>
      </c>
      <c r="G156" s="179" t="s">
        <v>179</v>
      </c>
      <c r="H156" s="180">
        <v>60</v>
      </c>
      <c r="I156" s="181"/>
      <c r="J156" s="182">
        <f>ROUND(I156*H156,2)</f>
        <v>0</v>
      </c>
      <c r="K156" s="178" t="s">
        <v>19</v>
      </c>
      <c r="L156" s="42"/>
      <c r="M156" s="183" t="s">
        <v>19</v>
      </c>
      <c r="N156" s="184" t="s">
        <v>43</v>
      </c>
      <c r="O156" s="67"/>
      <c r="P156" s="185">
        <f>O156*H156</f>
        <v>0</v>
      </c>
      <c r="Q156" s="185">
        <v>0</v>
      </c>
      <c r="R156" s="185">
        <f>Q156*H156</f>
        <v>0</v>
      </c>
      <c r="S156" s="185">
        <v>0</v>
      </c>
      <c r="T156" s="186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87" t="s">
        <v>361</v>
      </c>
      <c r="AT156" s="187" t="s">
        <v>142</v>
      </c>
      <c r="AU156" s="187" t="s">
        <v>154</v>
      </c>
      <c r="AY156" s="20" t="s">
        <v>140</v>
      </c>
      <c r="BE156" s="188">
        <f>IF(N156="základní",J156,0)</f>
        <v>0</v>
      </c>
      <c r="BF156" s="188">
        <f>IF(N156="snížená",J156,0)</f>
        <v>0</v>
      </c>
      <c r="BG156" s="188">
        <f>IF(N156="zákl. přenesená",J156,0)</f>
        <v>0</v>
      </c>
      <c r="BH156" s="188">
        <f>IF(N156="sníž. přenesená",J156,0)</f>
        <v>0</v>
      </c>
      <c r="BI156" s="188">
        <f>IF(N156="nulová",J156,0)</f>
        <v>0</v>
      </c>
      <c r="BJ156" s="20" t="s">
        <v>80</v>
      </c>
      <c r="BK156" s="188">
        <f>ROUND(I156*H156,2)</f>
        <v>0</v>
      </c>
      <c r="BL156" s="20" t="s">
        <v>361</v>
      </c>
      <c r="BM156" s="187" t="s">
        <v>609</v>
      </c>
    </row>
    <row r="157" spans="1:65" s="2" customFormat="1" ht="16.5" customHeight="1">
      <c r="A157" s="37"/>
      <c r="B157" s="38"/>
      <c r="C157" s="176" t="s">
        <v>394</v>
      </c>
      <c r="D157" s="176" t="s">
        <v>142</v>
      </c>
      <c r="E157" s="177" t="s">
        <v>1807</v>
      </c>
      <c r="F157" s="178" t="s">
        <v>1808</v>
      </c>
      <c r="G157" s="179" t="s">
        <v>179</v>
      </c>
      <c r="H157" s="180">
        <v>5</v>
      </c>
      <c r="I157" s="181"/>
      <c r="J157" s="182">
        <f>ROUND(I157*H157,2)</f>
        <v>0</v>
      </c>
      <c r="K157" s="178" t="s">
        <v>19</v>
      </c>
      <c r="L157" s="42"/>
      <c r="M157" s="183" t="s">
        <v>19</v>
      </c>
      <c r="N157" s="184" t="s">
        <v>43</v>
      </c>
      <c r="O157" s="67"/>
      <c r="P157" s="185">
        <f>O157*H157</f>
        <v>0</v>
      </c>
      <c r="Q157" s="185">
        <v>0</v>
      </c>
      <c r="R157" s="185">
        <f>Q157*H157</f>
        <v>0</v>
      </c>
      <c r="S157" s="185">
        <v>0</v>
      </c>
      <c r="T157" s="186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87" t="s">
        <v>361</v>
      </c>
      <c r="AT157" s="187" t="s">
        <v>142</v>
      </c>
      <c r="AU157" s="187" t="s">
        <v>154</v>
      </c>
      <c r="AY157" s="20" t="s">
        <v>140</v>
      </c>
      <c r="BE157" s="188">
        <f>IF(N157="základní",J157,0)</f>
        <v>0</v>
      </c>
      <c r="BF157" s="188">
        <f>IF(N157="snížená",J157,0)</f>
        <v>0</v>
      </c>
      <c r="BG157" s="188">
        <f>IF(N157="zákl. přenesená",J157,0)</f>
        <v>0</v>
      </c>
      <c r="BH157" s="188">
        <f>IF(N157="sníž. přenesená",J157,0)</f>
        <v>0</v>
      </c>
      <c r="BI157" s="188">
        <f>IF(N157="nulová",J157,0)</f>
        <v>0</v>
      </c>
      <c r="BJ157" s="20" t="s">
        <v>80</v>
      </c>
      <c r="BK157" s="188">
        <f>ROUND(I157*H157,2)</f>
        <v>0</v>
      </c>
      <c r="BL157" s="20" t="s">
        <v>361</v>
      </c>
      <c r="BM157" s="187" t="s">
        <v>619</v>
      </c>
    </row>
    <row r="158" spans="1:65" s="12" customFormat="1" ht="20.85" customHeight="1">
      <c r="B158" s="160"/>
      <c r="C158" s="161"/>
      <c r="D158" s="162" t="s">
        <v>71</v>
      </c>
      <c r="E158" s="174" t="s">
        <v>1809</v>
      </c>
      <c r="F158" s="174" t="s">
        <v>1810</v>
      </c>
      <c r="G158" s="161"/>
      <c r="H158" s="161"/>
      <c r="I158" s="164"/>
      <c r="J158" s="175">
        <f>BK158</f>
        <v>0</v>
      </c>
      <c r="K158" s="161"/>
      <c r="L158" s="166"/>
      <c r="M158" s="167"/>
      <c r="N158" s="168"/>
      <c r="O158" s="168"/>
      <c r="P158" s="169">
        <f>SUM(P159:P160)</f>
        <v>0</v>
      </c>
      <c r="Q158" s="168"/>
      <c r="R158" s="169">
        <f>SUM(R159:R160)</f>
        <v>0</v>
      </c>
      <c r="S158" s="168"/>
      <c r="T158" s="170">
        <f>SUM(T159:T160)</f>
        <v>0</v>
      </c>
      <c r="AR158" s="171" t="s">
        <v>154</v>
      </c>
      <c r="AT158" s="172" t="s">
        <v>71</v>
      </c>
      <c r="AU158" s="172" t="s">
        <v>82</v>
      </c>
      <c r="AY158" s="171" t="s">
        <v>140</v>
      </c>
      <c r="BK158" s="173">
        <f>SUM(BK159:BK160)</f>
        <v>0</v>
      </c>
    </row>
    <row r="159" spans="1:65" s="2" customFormat="1" ht="16.5" customHeight="1">
      <c r="A159" s="37"/>
      <c r="B159" s="38"/>
      <c r="C159" s="176" t="s">
        <v>399</v>
      </c>
      <c r="D159" s="176" t="s">
        <v>142</v>
      </c>
      <c r="E159" s="177" t="s">
        <v>1811</v>
      </c>
      <c r="F159" s="178" t="s">
        <v>1812</v>
      </c>
      <c r="G159" s="179" t="s">
        <v>179</v>
      </c>
      <c r="H159" s="180">
        <v>95</v>
      </c>
      <c r="I159" s="181"/>
      <c r="J159" s="182">
        <f>ROUND(I159*H159,2)</f>
        <v>0</v>
      </c>
      <c r="K159" s="178" t="s">
        <v>19</v>
      </c>
      <c r="L159" s="42"/>
      <c r="M159" s="183" t="s">
        <v>19</v>
      </c>
      <c r="N159" s="184" t="s">
        <v>43</v>
      </c>
      <c r="O159" s="67"/>
      <c r="P159" s="185">
        <f>O159*H159</f>
        <v>0</v>
      </c>
      <c r="Q159" s="185">
        <v>0</v>
      </c>
      <c r="R159" s="185">
        <f>Q159*H159</f>
        <v>0</v>
      </c>
      <c r="S159" s="185">
        <v>0</v>
      </c>
      <c r="T159" s="186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7" t="s">
        <v>361</v>
      </c>
      <c r="AT159" s="187" t="s">
        <v>142</v>
      </c>
      <c r="AU159" s="187" t="s">
        <v>154</v>
      </c>
      <c r="AY159" s="20" t="s">
        <v>140</v>
      </c>
      <c r="BE159" s="188">
        <f>IF(N159="základní",J159,0)</f>
        <v>0</v>
      </c>
      <c r="BF159" s="188">
        <f>IF(N159="snížená",J159,0)</f>
        <v>0</v>
      </c>
      <c r="BG159" s="188">
        <f>IF(N159="zákl. přenesená",J159,0)</f>
        <v>0</v>
      </c>
      <c r="BH159" s="188">
        <f>IF(N159="sníž. přenesená",J159,0)</f>
        <v>0</v>
      </c>
      <c r="BI159" s="188">
        <f>IF(N159="nulová",J159,0)</f>
        <v>0</v>
      </c>
      <c r="BJ159" s="20" t="s">
        <v>80</v>
      </c>
      <c r="BK159" s="188">
        <f>ROUND(I159*H159,2)</f>
        <v>0</v>
      </c>
      <c r="BL159" s="20" t="s">
        <v>361</v>
      </c>
      <c r="BM159" s="187" t="s">
        <v>631</v>
      </c>
    </row>
    <row r="160" spans="1:65" s="2" customFormat="1" ht="16.5" customHeight="1">
      <c r="A160" s="37"/>
      <c r="B160" s="38"/>
      <c r="C160" s="176" t="s">
        <v>405</v>
      </c>
      <c r="D160" s="176" t="s">
        <v>142</v>
      </c>
      <c r="E160" s="177" t="s">
        <v>1813</v>
      </c>
      <c r="F160" s="178" t="s">
        <v>1814</v>
      </c>
      <c r="G160" s="179" t="s">
        <v>179</v>
      </c>
      <c r="H160" s="180">
        <v>35</v>
      </c>
      <c r="I160" s="181"/>
      <c r="J160" s="182">
        <f>ROUND(I160*H160,2)</f>
        <v>0</v>
      </c>
      <c r="K160" s="178" t="s">
        <v>19</v>
      </c>
      <c r="L160" s="42"/>
      <c r="M160" s="183" t="s">
        <v>19</v>
      </c>
      <c r="N160" s="184" t="s">
        <v>43</v>
      </c>
      <c r="O160" s="67"/>
      <c r="P160" s="185">
        <f>O160*H160</f>
        <v>0</v>
      </c>
      <c r="Q160" s="185">
        <v>0</v>
      </c>
      <c r="R160" s="185">
        <f>Q160*H160</f>
        <v>0</v>
      </c>
      <c r="S160" s="185">
        <v>0</v>
      </c>
      <c r="T160" s="186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87" t="s">
        <v>361</v>
      </c>
      <c r="AT160" s="187" t="s">
        <v>142</v>
      </c>
      <c r="AU160" s="187" t="s">
        <v>154</v>
      </c>
      <c r="AY160" s="20" t="s">
        <v>140</v>
      </c>
      <c r="BE160" s="188">
        <f>IF(N160="základní",J160,0)</f>
        <v>0</v>
      </c>
      <c r="BF160" s="188">
        <f>IF(N160="snížená",J160,0)</f>
        <v>0</v>
      </c>
      <c r="BG160" s="188">
        <f>IF(N160="zákl. přenesená",J160,0)</f>
        <v>0</v>
      </c>
      <c r="BH160" s="188">
        <f>IF(N160="sníž. přenesená",J160,0)</f>
        <v>0</v>
      </c>
      <c r="BI160" s="188">
        <f>IF(N160="nulová",J160,0)</f>
        <v>0</v>
      </c>
      <c r="BJ160" s="20" t="s">
        <v>80</v>
      </c>
      <c r="BK160" s="188">
        <f>ROUND(I160*H160,2)</f>
        <v>0</v>
      </c>
      <c r="BL160" s="20" t="s">
        <v>361</v>
      </c>
      <c r="BM160" s="187" t="s">
        <v>644</v>
      </c>
    </row>
    <row r="161" spans="1:65" s="12" customFormat="1" ht="20.85" customHeight="1">
      <c r="B161" s="160"/>
      <c r="C161" s="161"/>
      <c r="D161" s="162" t="s">
        <v>71</v>
      </c>
      <c r="E161" s="174" t="s">
        <v>1815</v>
      </c>
      <c r="F161" s="174" t="s">
        <v>1816</v>
      </c>
      <c r="G161" s="161"/>
      <c r="H161" s="161"/>
      <c r="I161" s="164"/>
      <c r="J161" s="175">
        <f>BK161</f>
        <v>0</v>
      </c>
      <c r="K161" s="161"/>
      <c r="L161" s="166"/>
      <c r="M161" s="167"/>
      <c r="N161" s="168"/>
      <c r="O161" s="168"/>
      <c r="P161" s="169">
        <f>P162</f>
        <v>0</v>
      </c>
      <c r="Q161" s="168"/>
      <c r="R161" s="169">
        <f>R162</f>
        <v>0</v>
      </c>
      <c r="S161" s="168"/>
      <c r="T161" s="170">
        <f>T162</f>
        <v>0</v>
      </c>
      <c r="AR161" s="171" t="s">
        <v>154</v>
      </c>
      <c r="AT161" s="172" t="s">
        <v>71</v>
      </c>
      <c r="AU161" s="172" t="s">
        <v>82</v>
      </c>
      <c r="AY161" s="171" t="s">
        <v>140</v>
      </c>
      <c r="BK161" s="173">
        <f>BK162</f>
        <v>0</v>
      </c>
    </row>
    <row r="162" spans="1:65" s="2" customFormat="1" ht="16.5" customHeight="1">
      <c r="A162" s="37"/>
      <c r="B162" s="38"/>
      <c r="C162" s="176" t="s">
        <v>409</v>
      </c>
      <c r="D162" s="176" t="s">
        <v>142</v>
      </c>
      <c r="E162" s="177" t="s">
        <v>1817</v>
      </c>
      <c r="F162" s="178" t="s">
        <v>1818</v>
      </c>
      <c r="G162" s="179" t="s">
        <v>1717</v>
      </c>
      <c r="H162" s="180">
        <v>16</v>
      </c>
      <c r="I162" s="181"/>
      <c r="J162" s="182">
        <f>ROUND(I162*H162,2)</f>
        <v>0</v>
      </c>
      <c r="K162" s="178" t="s">
        <v>19</v>
      </c>
      <c r="L162" s="42"/>
      <c r="M162" s="183" t="s">
        <v>19</v>
      </c>
      <c r="N162" s="184" t="s">
        <v>43</v>
      </c>
      <c r="O162" s="67"/>
      <c r="P162" s="185">
        <f>O162*H162</f>
        <v>0</v>
      </c>
      <c r="Q162" s="185">
        <v>0</v>
      </c>
      <c r="R162" s="185">
        <f>Q162*H162</f>
        <v>0</v>
      </c>
      <c r="S162" s="185">
        <v>0</v>
      </c>
      <c r="T162" s="186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7" t="s">
        <v>361</v>
      </c>
      <c r="AT162" s="187" t="s">
        <v>142</v>
      </c>
      <c r="AU162" s="187" t="s">
        <v>154</v>
      </c>
      <c r="AY162" s="20" t="s">
        <v>140</v>
      </c>
      <c r="BE162" s="188">
        <f>IF(N162="základní",J162,0)</f>
        <v>0</v>
      </c>
      <c r="BF162" s="188">
        <f>IF(N162="snížená",J162,0)</f>
        <v>0</v>
      </c>
      <c r="BG162" s="188">
        <f>IF(N162="zákl. přenesená",J162,0)</f>
        <v>0</v>
      </c>
      <c r="BH162" s="188">
        <f>IF(N162="sníž. přenesená",J162,0)</f>
        <v>0</v>
      </c>
      <c r="BI162" s="188">
        <f>IF(N162="nulová",J162,0)</f>
        <v>0</v>
      </c>
      <c r="BJ162" s="20" t="s">
        <v>80</v>
      </c>
      <c r="BK162" s="188">
        <f>ROUND(I162*H162,2)</f>
        <v>0</v>
      </c>
      <c r="BL162" s="20" t="s">
        <v>361</v>
      </c>
      <c r="BM162" s="187" t="s">
        <v>653</v>
      </c>
    </row>
    <row r="163" spans="1:65" s="12" customFormat="1" ht="20.85" customHeight="1">
      <c r="B163" s="160"/>
      <c r="C163" s="161"/>
      <c r="D163" s="162" t="s">
        <v>71</v>
      </c>
      <c r="E163" s="174" t="s">
        <v>1819</v>
      </c>
      <c r="F163" s="174" t="s">
        <v>1820</v>
      </c>
      <c r="G163" s="161"/>
      <c r="H163" s="161"/>
      <c r="I163" s="164"/>
      <c r="J163" s="175">
        <f>BK163</f>
        <v>0</v>
      </c>
      <c r="K163" s="161"/>
      <c r="L163" s="166"/>
      <c r="M163" s="167"/>
      <c r="N163" s="168"/>
      <c r="O163" s="168"/>
      <c r="P163" s="169">
        <f>P164</f>
        <v>0</v>
      </c>
      <c r="Q163" s="168"/>
      <c r="R163" s="169">
        <f>R164</f>
        <v>0</v>
      </c>
      <c r="S163" s="168"/>
      <c r="T163" s="170">
        <f>T164</f>
        <v>0</v>
      </c>
      <c r="AR163" s="171" t="s">
        <v>154</v>
      </c>
      <c r="AT163" s="172" t="s">
        <v>71</v>
      </c>
      <c r="AU163" s="172" t="s">
        <v>82</v>
      </c>
      <c r="AY163" s="171" t="s">
        <v>140</v>
      </c>
      <c r="BK163" s="173">
        <f>BK164</f>
        <v>0</v>
      </c>
    </row>
    <row r="164" spans="1:65" s="2" customFormat="1" ht="16.5" customHeight="1">
      <c r="A164" s="37"/>
      <c r="B164" s="38"/>
      <c r="C164" s="176" t="s">
        <v>415</v>
      </c>
      <c r="D164" s="176" t="s">
        <v>142</v>
      </c>
      <c r="E164" s="177" t="s">
        <v>1821</v>
      </c>
      <c r="F164" s="178" t="s">
        <v>1822</v>
      </c>
      <c r="G164" s="179" t="s">
        <v>1717</v>
      </c>
      <c r="H164" s="180">
        <v>32</v>
      </c>
      <c r="I164" s="181"/>
      <c r="J164" s="182">
        <f>ROUND(I164*H164,2)</f>
        <v>0</v>
      </c>
      <c r="K164" s="178" t="s">
        <v>19</v>
      </c>
      <c r="L164" s="42"/>
      <c r="M164" s="183" t="s">
        <v>19</v>
      </c>
      <c r="N164" s="184" t="s">
        <v>43</v>
      </c>
      <c r="O164" s="67"/>
      <c r="P164" s="185">
        <f>O164*H164</f>
        <v>0</v>
      </c>
      <c r="Q164" s="185">
        <v>0</v>
      </c>
      <c r="R164" s="185">
        <f>Q164*H164</f>
        <v>0</v>
      </c>
      <c r="S164" s="185">
        <v>0</v>
      </c>
      <c r="T164" s="186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7" t="s">
        <v>361</v>
      </c>
      <c r="AT164" s="187" t="s">
        <v>142</v>
      </c>
      <c r="AU164" s="187" t="s">
        <v>154</v>
      </c>
      <c r="AY164" s="20" t="s">
        <v>140</v>
      </c>
      <c r="BE164" s="188">
        <f>IF(N164="základní",J164,0)</f>
        <v>0</v>
      </c>
      <c r="BF164" s="188">
        <f>IF(N164="snížená",J164,0)</f>
        <v>0</v>
      </c>
      <c r="BG164" s="188">
        <f>IF(N164="zákl. přenesená",J164,0)</f>
        <v>0</v>
      </c>
      <c r="BH164" s="188">
        <f>IF(N164="sníž. přenesená",J164,0)</f>
        <v>0</v>
      </c>
      <c r="BI164" s="188">
        <f>IF(N164="nulová",J164,0)</f>
        <v>0</v>
      </c>
      <c r="BJ164" s="20" t="s">
        <v>80</v>
      </c>
      <c r="BK164" s="188">
        <f>ROUND(I164*H164,2)</f>
        <v>0</v>
      </c>
      <c r="BL164" s="20" t="s">
        <v>361</v>
      </c>
      <c r="BM164" s="187" t="s">
        <v>664</v>
      </c>
    </row>
    <row r="165" spans="1:65" s="12" customFormat="1" ht="20.85" customHeight="1">
      <c r="B165" s="160"/>
      <c r="C165" s="161"/>
      <c r="D165" s="162" t="s">
        <v>71</v>
      </c>
      <c r="E165" s="174" t="s">
        <v>1823</v>
      </c>
      <c r="F165" s="174" t="s">
        <v>1824</v>
      </c>
      <c r="G165" s="161"/>
      <c r="H165" s="161"/>
      <c r="I165" s="164"/>
      <c r="J165" s="175">
        <f>BK165</f>
        <v>0</v>
      </c>
      <c r="K165" s="161"/>
      <c r="L165" s="166"/>
      <c r="M165" s="167"/>
      <c r="N165" s="168"/>
      <c r="O165" s="168"/>
      <c r="P165" s="169">
        <f>P166</f>
        <v>0</v>
      </c>
      <c r="Q165" s="168"/>
      <c r="R165" s="169">
        <f>R166</f>
        <v>0</v>
      </c>
      <c r="S165" s="168"/>
      <c r="T165" s="170">
        <f>T166</f>
        <v>0</v>
      </c>
      <c r="AR165" s="171" t="s">
        <v>154</v>
      </c>
      <c r="AT165" s="172" t="s">
        <v>71</v>
      </c>
      <c r="AU165" s="172" t="s">
        <v>82</v>
      </c>
      <c r="AY165" s="171" t="s">
        <v>140</v>
      </c>
      <c r="BK165" s="173">
        <f>BK166</f>
        <v>0</v>
      </c>
    </row>
    <row r="166" spans="1:65" s="2" customFormat="1" ht="16.5" customHeight="1">
      <c r="A166" s="37"/>
      <c r="B166" s="38"/>
      <c r="C166" s="176" t="s">
        <v>423</v>
      </c>
      <c r="D166" s="176" t="s">
        <v>142</v>
      </c>
      <c r="E166" s="177" t="s">
        <v>1825</v>
      </c>
      <c r="F166" s="178" t="s">
        <v>1826</v>
      </c>
      <c r="G166" s="179" t="s">
        <v>1717</v>
      </c>
      <c r="H166" s="180">
        <v>16</v>
      </c>
      <c r="I166" s="181"/>
      <c r="J166" s="182">
        <f>ROUND(I166*H166,2)</f>
        <v>0</v>
      </c>
      <c r="K166" s="178" t="s">
        <v>19</v>
      </c>
      <c r="L166" s="42"/>
      <c r="M166" s="183" t="s">
        <v>19</v>
      </c>
      <c r="N166" s="184" t="s">
        <v>43</v>
      </c>
      <c r="O166" s="67"/>
      <c r="P166" s="185">
        <f>O166*H166</f>
        <v>0</v>
      </c>
      <c r="Q166" s="185">
        <v>0</v>
      </c>
      <c r="R166" s="185">
        <f>Q166*H166</f>
        <v>0</v>
      </c>
      <c r="S166" s="185">
        <v>0</v>
      </c>
      <c r="T166" s="186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87" t="s">
        <v>361</v>
      </c>
      <c r="AT166" s="187" t="s">
        <v>142</v>
      </c>
      <c r="AU166" s="187" t="s">
        <v>154</v>
      </c>
      <c r="AY166" s="20" t="s">
        <v>140</v>
      </c>
      <c r="BE166" s="188">
        <f>IF(N166="základní",J166,0)</f>
        <v>0</v>
      </c>
      <c r="BF166" s="188">
        <f>IF(N166="snížená",J166,0)</f>
        <v>0</v>
      </c>
      <c r="BG166" s="188">
        <f>IF(N166="zákl. přenesená",J166,0)</f>
        <v>0</v>
      </c>
      <c r="BH166" s="188">
        <f>IF(N166="sníž. přenesená",J166,0)</f>
        <v>0</v>
      </c>
      <c r="BI166" s="188">
        <f>IF(N166="nulová",J166,0)</f>
        <v>0</v>
      </c>
      <c r="BJ166" s="20" t="s">
        <v>80</v>
      </c>
      <c r="BK166" s="188">
        <f>ROUND(I166*H166,2)</f>
        <v>0</v>
      </c>
      <c r="BL166" s="20" t="s">
        <v>361</v>
      </c>
      <c r="BM166" s="187" t="s">
        <v>677</v>
      </c>
    </row>
    <row r="167" spans="1:65" s="12" customFormat="1" ht="20.85" customHeight="1">
      <c r="B167" s="160"/>
      <c r="C167" s="161"/>
      <c r="D167" s="162" t="s">
        <v>71</v>
      </c>
      <c r="E167" s="174" t="s">
        <v>1823</v>
      </c>
      <c r="F167" s="174" t="s">
        <v>1824</v>
      </c>
      <c r="G167" s="161"/>
      <c r="H167" s="161"/>
      <c r="I167" s="164"/>
      <c r="J167" s="175">
        <f>BK167</f>
        <v>0</v>
      </c>
      <c r="K167" s="161"/>
      <c r="L167" s="166"/>
      <c r="M167" s="167"/>
      <c r="N167" s="168"/>
      <c r="O167" s="168"/>
      <c r="P167" s="169">
        <f>SUM(P168:P171)</f>
        <v>0</v>
      </c>
      <c r="Q167" s="168"/>
      <c r="R167" s="169">
        <f>SUM(R168:R171)</f>
        <v>0</v>
      </c>
      <c r="S167" s="168"/>
      <c r="T167" s="170">
        <f>SUM(T168:T171)</f>
        <v>0</v>
      </c>
      <c r="AR167" s="171" t="s">
        <v>154</v>
      </c>
      <c r="AT167" s="172" t="s">
        <v>71</v>
      </c>
      <c r="AU167" s="172" t="s">
        <v>82</v>
      </c>
      <c r="AY167" s="171" t="s">
        <v>140</v>
      </c>
      <c r="BK167" s="173">
        <f>SUM(BK168:BK171)</f>
        <v>0</v>
      </c>
    </row>
    <row r="168" spans="1:65" s="2" customFormat="1" ht="16.5" customHeight="1">
      <c r="A168" s="37"/>
      <c r="B168" s="38"/>
      <c r="C168" s="176" t="s">
        <v>429</v>
      </c>
      <c r="D168" s="176" t="s">
        <v>142</v>
      </c>
      <c r="E168" s="177" t="s">
        <v>1827</v>
      </c>
      <c r="F168" s="178" t="s">
        <v>1828</v>
      </c>
      <c r="G168" s="179" t="s">
        <v>1717</v>
      </c>
      <c r="H168" s="180">
        <v>8</v>
      </c>
      <c r="I168" s="181"/>
      <c r="J168" s="182">
        <f>ROUND(I168*H168,2)</f>
        <v>0</v>
      </c>
      <c r="K168" s="178" t="s">
        <v>19</v>
      </c>
      <c r="L168" s="42"/>
      <c r="M168" s="183" t="s">
        <v>19</v>
      </c>
      <c r="N168" s="184" t="s">
        <v>43</v>
      </c>
      <c r="O168" s="67"/>
      <c r="P168" s="185">
        <f>O168*H168</f>
        <v>0</v>
      </c>
      <c r="Q168" s="185">
        <v>0</v>
      </c>
      <c r="R168" s="185">
        <f>Q168*H168</f>
        <v>0</v>
      </c>
      <c r="S168" s="185">
        <v>0</v>
      </c>
      <c r="T168" s="186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87" t="s">
        <v>361</v>
      </c>
      <c r="AT168" s="187" t="s">
        <v>142</v>
      </c>
      <c r="AU168" s="187" t="s">
        <v>154</v>
      </c>
      <c r="AY168" s="20" t="s">
        <v>140</v>
      </c>
      <c r="BE168" s="188">
        <f>IF(N168="základní",J168,0)</f>
        <v>0</v>
      </c>
      <c r="BF168" s="188">
        <f>IF(N168="snížená",J168,0)</f>
        <v>0</v>
      </c>
      <c r="BG168" s="188">
        <f>IF(N168="zákl. přenesená",J168,0)</f>
        <v>0</v>
      </c>
      <c r="BH168" s="188">
        <f>IF(N168="sníž. přenesená",J168,0)</f>
        <v>0</v>
      </c>
      <c r="BI168" s="188">
        <f>IF(N168="nulová",J168,0)</f>
        <v>0</v>
      </c>
      <c r="BJ168" s="20" t="s">
        <v>80</v>
      </c>
      <c r="BK168" s="188">
        <f>ROUND(I168*H168,2)</f>
        <v>0</v>
      </c>
      <c r="BL168" s="20" t="s">
        <v>361</v>
      </c>
      <c r="BM168" s="187" t="s">
        <v>688</v>
      </c>
    </row>
    <row r="169" spans="1:65" s="2" customFormat="1" ht="16.5" customHeight="1">
      <c r="A169" s="37"/>
      <c r="B169" s="38"/>
      <c r="C169" s="176" t="s">
        <v>436</v>
      </c>
      <c r="D169" s="176" t="s">
        <v>142</v>
      </c>
      <c r="E169" s="177" t="s">
        <v>1829</v>
      </c>
      <c r="F169" s="178" t="s">
        <v>1830</v>
      </c>
      <c r="G169" s="179" t="s">
        <v>1717</v>
      </c>
      <c r="H169" s="180">
        <v>1</v>
      </c>
      <c r="I169" s="181"/>
      <c r="J169" s="182">
        <f>ROUND(I169*H169,2)</f>
        <v>0</v>
      </c>
      <c r="K169" s="178" t="s">
        <v>19</v>
      </c>
      <c r="L169" s="42"/>
      <c r="M169" s="183" t="s">
        <v>19</v>
      </c>
      <c r="N169" s="184" t="s">
        <v>43</v>
      </c>
      <c r="O169" s="67"/>
      <c r="P169" s="185">
        <f>O169*H169</f>
        <v>0</v>
      </c>
      <c r="Q169" s="185">
        <v>0</v>
      </c>
      <c r="R169" s="185">
        <f>Q169*H169</f>
        <v>0</v>
      </c>
      <c r="S169" s="185">
        <v>0</v>
      </c>
      <c r="T169" s="186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87" t="s">
        <v>361</v>
      </c>
      <c r="AT169" s="187" t="s">
        <v>142</v>
      </c>
      <c r="AU169" s="187" t="s">
        <v>154</v>
      </c>
      <c r="AY169" s="20" t="s">
        <v>140</v>
      </c>
      <c r="BE169" s="188">
        <f>IF(N169="základní",J169,0)</f>
        <v>0</v>
      </c>
      <c r="BF169" s="188">
        <f>IF(N169="snížená",J169,0)</f>
        <v>0</v>
      </c>
      <c r="BG169" s="188">
        <f>IF(N169="zákl. přenesená",J169,0)</f>
        <v>0</v>
      </c>
      <c r="BH169" s="188">
        <f>IF(N169="sníž. přenesená",J169,0)</f>
        <v>0</v>
      </c>
      <c r="BI169" s="188">
        <f>IF(N169="nulová",J169,0)</f>
        <v>0</v>
      </c>
      <c r="BJ169" s="20" t="s">
        <v>80</v>
      </c>
      <c r="BK169" s="188">
        <f>ROUND(I169*H169,2)</f>
        <v>0</v>
      </c>
      <c r="BL169" s="20" t="s">
        <v>361</v>
      </c>
      <c r="BM169" s="187" t="s">
        <v>384</v>
      </c>
    </row>
    <row r="170" spans="1:65" s="2" customFormat="1" ht="16.5" customHeight="1">
      <c r="A170" s="37"/>
      <c r="B170" s="38"/>
      <c r="C170" s="176" t="s">
        <v>443</v>
      </c>
      <c r="D170" s="176" t="s">
        <v>142</v>
      </c>
      <c r="E170" s="177" t="s">
        <v>1831</v>
      </c>
      <c r="F170" s="178" t="s">
        <v>1832</v>
      </c>
      <c r="G170" s="179" t="s">
        <v>1717</v>
      </c>
      <c r="H170" s="180">
        <v>1</v>
      </c>
      <c r="I170" s="181"/>
      <c r="J170" s="182">
        <f>ROUND(I170*H170,2)</f>
        <v>0</v>
      </c>
      <c r="K170" s="178" t="s">
        <v>19</v>
      </c>
      <c r="L170" s="42"/>
      <c r="M170" s="183" t="s">
        <v>19</v>
      </c>
      <c r="N170" s="184" t="s">
        <v>43</v>
      </c>
      <c r="O170" s="67"/>
      <c r="P170" s="185">
        <f>O170*H170</f>
        <v>0</v>
      </c>
      <c r="Q170" s="185">
        <v>0</v>
      </c>
      <c r="R170" s="185">
        <f>Q170*H170</f>
        <v>0</v>
      </c>
      <c r="S170" s="185">
        <v>0</v>
      </c>
      <c r="T170" s="186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87" t="s">
        <v>361</v>
      </c>
      <c r="AT170" s="187" t="s">
        <v>142</v>
      </c>
      <c r="AU170" s="187" t="s">
        <v>154</v>
      </c>
      <c r="AY170" s="20" t="s">
        <v>140</v>
      </c>
      <c r="BE170" s="188">
        <f>IF(N170="základní",J170,0)</f>
        <v>0</v>
      </c>
      <c r="BF170" s="188">
        <f>IF(N170="snížená",J170,0)</f>
        <v>0</v>
      </c>
      <c r="BG170" s="188">
        <f>IF(N170="zákl. přenesená",J170,0)</f>
        <v>0</v>
      </c>
      <c r="BH170" s="188">
        <f>IF(N170="sníž. přenesená",J170,0)</f>
        <v>0</v>
      </c>
      <c r="BI170" s="188">
        <f>IF(N170="nulová",J170,0)</f>
        <v>0</v>
      </c>
      <c r="BJ170" s="20" t="s">
        <v>80</v>
      </c>
      <c r="BK170" s="188">
        <f>ROUND(I170*H170,2)</f>
        <v>0</v>
      </c>
      <c r="BL170" s="20" t="s">
        <v>361</v>
      </c>
      <c r="BM170" s="187" t="s">
        <v>421</v>
      </c>
    </row>
    <row r="171" spans="1:65" s="2" customFormat="1" ht="16.5" customHeight="1">
      <c r="A171" s="37"/>
      <c r="B171" s="38"/>
      <c r="C171" s="176" t="s">
        <v>450</v>
      </c>
      <c r="D171" s="176" t="s">
        <v>142</v>
      </c>
      <c r="E171" s="177" t="s">
        <v>1833</v>
      </c>
      <c r="F171" s="178" t="s">
        <v>1834</v>
      </c>
      <c r="G171" s="179" t="s">
        <v>1717</v>
      </c>
      <c r="H171" s="180">
        <v>1</v>
      </c>
      <c r="I171" s="181"/>
      <c r="J171" s="182">
        <f>ROUND(I171*H171,2)</f>
        <v>0</v>
      </c>
      <c r="K171" s="178" t="s">
        <v>19</v>
      </c>
      <c r="L171" s="42"/>
      <c r="M171" s="183" t="s">
        <v>19</v>
      </c>
      <c r="N171" s="184" t="s">
        <v>43</v>
      </c>
      <c r="O171" s="67"/>
      <c r="P171" s="185">
        <f>O171*H171</f>
        <v>0</v>
      </c>
      <c r="Q171" s="185">
        <v>0</v>
      </c>
      <c r="R171" s="185">
        <f>Q171*H171</f>
        <v>0</v>
      </c>
      <c r="S171" s="185">
        <v>0</v>
      </c>
      <c r="T171" s="186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87" t="s">
        <v>361</v>
      </c>
      <c r="AT171" s="187" t="s">
        <v>142</v>
      </c>
      <c r="AU171" s="187" t="s">
        <v>154</v>
      </c>
      <c r="AY171" s="20" t="s">
        <v>140</v>
      </c>
      <c r="BE171" s="188">
        <f>IF(N171="základní",J171,0)</f>
        <v>0</v>
      </c>
      <c r="BF171" s="188">
        <f>IF(N171="snížená",J171,0)</f>
        <v>0</v>
      </c>
      <c r="BG171" s="188">
        <f>IF(N171="zákl. přenesená",J171,0)</f>
        <v>0</v>
      </c>
      <c r="BH171" s="188">
        <f>IF(N171="sníž. přenesená",J171,0)</f>
        <v>0</v>
      </c>
      <c r="BI171" s="188">
        <f>IF(N171="nulová",J171,0)</f>
        <v>0</v>
      </c>
      <c r="BJ171" s="20" t="s">
        <v>80</v>
      </c>
      <c r="BK171" s="188">
        <f>ROUND(I171*H171,2)</f>
        <v>0</v>
      </c>
      <c r="BL171" s="20" t="s">
        <v>361</v>
      </c>
      <c r="BM171" s="187" t="s">
        <v>721</v>
      </c>
    </row>
    <row r="172" spans="1:65" s="12" customFormat="1" ht="20.85" customHeight="1">
      <c r="B172" s="160"/>
      <c r="C172" s="161"/>
      <c r="D172" s="162" t="s">
        <v>71</v>
      </c>
      <c r="E172" s="174" t="s">
        <v>1835</v>
      </c>
      <c r="F172" s="174" t="s">
        <v>1836</v>
      </c>
      <c r="G172" s="161"/>
      <c r="H172" s="161"/>
      <c r="I172" s="164"/>
      <c r="J172" s="175">
        <f>BK172</f>
        <v>0</v>
      </c>
      <c r="K172" s="161"/>
      <c r="L172" s="166"/>
      <c r="M172" s="167"/>
      <c r="N172" s="168"/>
      <c r="O172" s="168"/>
      <c r="P172" s="169">
        <f>P173</f>
        <v>0</v>
      </c>
      <c r="Q172" s="168"/>
      <c r="R172" s="169">
        <f>R173</f>
        <v>0</v>
      </c>
      <c r="S172" s="168"/>
      <c r="T172" s="170">
        <f>T173</f>
        <v>0</v>
      </c>
      <c r="AR172" s="171" t="s">
        <v>154</v>
      </c>
      <c r="AT172" s="172" t="s">
        <v>71</v>
      </c>
      <c r="AU172" s="172" t="s">
        <v>82</v>
      </c>
      <c r="AY172" s="171" t="s">
        <v>140</v>
      </c>
      <c r="BK172" s="173">
        <f>BK173</f>
        <v>0</v>
      </c>
    </row>
    <row r="173" spans="1:65" s="2" customFormat="1" ht="16.5" customHeight="1">
      <c r="A173" s="37"/>
      <c r="B173" s="38"/>
      <c r="C173" s="176" t="s">
        <v>456</v>
      </c>
      <c r="D173" s="176" t="s">
        <v>142</v>
      </c>
      <c r="E173" s="177" t="s">
        <v>1837</v>
      </c>
      <c r="F173" s="178" t="s">
        <v>1838</v>
      </c>
      <c r="G173" s="179" t="s">
        <v>1717</v>
      </c>
      <c r="H173" s="180">
        <v>1</v>
      </c>
      <c r="I173" s="181"/>
      <c r="J173" s="182">
        <f>ROUND(I173*H173,2)</f>
        <v>0</v>
      </c>
      <c r="K173" s="178" t="s">
        <v>19</v>
      </c>
      <c r="L173" s="42"/>
      <c r="M173" s="183" t="s">
        <v>19</v>
      </c>
      <c r="N173" s="184" t="s">
        <v>43</v>
      </c>
      <c r="O173" s="67"/>
      <c r="P173" s="185">
        <f>O173*H173</f>
        <v>0</v>
      </c>
      <c r="Q173" s="185">
        <v>0</v>
      </c>
      <c r="R173" s="185">
        <f>Q173*H173</f>
        <v>0</v>
      </c>
      <c r="S173" s="185">
        <v>0</v>
      </c>
      <c r="T173" s="186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87" t="s">
        <v>361</v>
      </c>
      <c r="AT173" s="187" t="s">
        <v>142</v>
      </c>
      <c r="AU173" s="187" t="s">
        <v>154</v>
      </c>
      <c r="AY173" s="20" t="s">
        <v>140</v>
      </c>
      <c r="BE173" s="188">
        <f>IF(N173="základní",J173,0)</f>
        <v>0</v>
      </c>
      <c r="BF173" s="188">
        <f>IF(N173="snížená",J173,0)</f>
        <v>0</v>
      </c>
      <c r="BG173" s="188">
        <f>IF(N173="zákl. přenesená",J173,0)</f>
        <v>0</v>
      </c>
      <c r="BH173" s="188">
        <f>IF(N173="sníž. přenesená",J173,0)</f>
        <v>0</v>
      </c>
      <c r="BI173" s="188">
        <f>IF(N173="nulová",J173,0)</f>
        <v>0</v>
      </c>
      <c r="BJ173" s="20" t="s">
        <v>80</v>
      </c>
      <c r="BK173" s="188">
        <f>ROUND(I173*H173,2)</f>
        <v>0</v>
      </c>
      <c r="BL173" s="20" t="s">
        <v>361</v>
      </c>
      <c r="BM173" s="187" t="s">
        <v>739</v>
      </c>
    </row>
    <row r="174" spans="1:65" s="12" customFormat="1" ht="20.85" customHeight="1">
      <c r="B174" s="160"/>
      <c r="C174" s="161"/>
      <c r="D174" s="162" t="s">
        <v>71</v>
      </c>
      <c r="E174" s="174" t="s">
        <v>1839</v>
      </c>
      <c r="F174" s="174" t="s">
        <v>1840</v>
      </c>
      <c r="G174" s="161"/>
      <c r="H174" s="161"/>
      <c r="I174" s="164"/>
      <c r="J174" s="175">
        <f>BK174</f>
        <v>0</v>
      </c>
      <c r="K174" s="161"/>
      <c r="L174" s="166"/>
      <c r="M174" s="167"/>
      <c r="N174" s="168"/>
      <c r="O174" s="168"/>
      <c r="P174" s="169">
        <f>P175</f>
        <v>0</v>
      </c>
      <c r="Q174" s="168"/>
      <c r="R174" s="169">
        <f>R175</f>
        <v>0</v>
      </c>
      <c r="S174" s="168"/>
      <c r="T174" s="170">
        <f>T175</f>
        <v>0</v>
      </c>
      <c r="AR174" s="171" t="s">
        <v>154</v>
      </c>
      <c r="AT174" s="172" t="s">
        <v>71</v>
      </c>
      <c r="AU174" s="172" t="s">
        <v>82</v>
      </c>
      <c r="AY174" s="171" t="s">
        <v>140</v>
      </c>
      <c r="BK174" s="173">
        <f>BK175</f>
        <v>0</v>
      </c>
    </row>
    <row r="175" spans="1:65" s="2" customFormat="1" ht="16.5" customHeight="1">
      <c r="A175" s="37"/>
      <c r="B175" s="38"/>
      <c r="C175" s="176" t="s">
        <v>462</v>
      </c>
      <c r="D175" s="176" t="s">
        <v>142</v>
      </c>
      <c r="E175" s="177" t="s">
        <v>1841</v>
      </c>
      <c r="F175" s="178" t="s">
        <v>1842</v>
      </c>
      <c r="G175" s="179" t="s">
        <v>1717</v>
      </c>
      <c r="H175" s="180">
        <v>3</v>
      </c>
      <c r="I175" s="181"/>
      <c r="J175" s="182">
        <f>ROUND(I175*H175,2)</f>
        <v>0</v>
      </c>
      <c r="K175" s="178" t="s">
        <v>19</v>
      </c>
      <c r="L175" s="42"/>
      <c r="M175" s="183" t="s">
        <v>19</v>
      </c>
      <c r="N175" s="184" t="s">
        <v>43</v>
      </c>
      <c r="O175" s="67"/>
      <c r="P175" s="185">
        <f>O175*H175</f>
        <v>0</v>
      </c>
      <c r="Q175" s="185">
        <v>0</v>
      </c>
      <c r="R175" s="185">
        <f>Q175*H175</f>
        <v>0</v>
      </c>
      <c r="S175" s="185">
        <v>0</v>
      </c>
      <c r="T175" s="186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7" t="s">
        <v>361</v>
      </c>
      <c r="AT175" s="187" t="s">
        <v>142</v>
      </c>
      <c r="AU175" s="187" t="s">
        <v>154</v>
      </c>
      <c r="AY175" s="20" t="s">
        <v>140</v>
      </c>
      <c r="BE175" s="188">
        <f>IF(N175="základní",J175,0)</f>
        <v>0</v>
      </c>
      <c r="BF175" s="188">
        <f>IF(N175="snížená",J175,0)</f>
        <v>0</v>
      </c>
      <c r="BG175" s="188">
        <f>IF(N175="zákl. přenesená",J175,0)</f>
        <v>0</v>
      </c>
      <c r="BH175" s="188">
        <f>IF(N175="sníž. přenesená",J175,0)</f>
        <v>0</v>
      </c>
      <c r="BI175" s="188">
        <f>IF(N175="nulová",J175,0)</f>
        <v>0</v>
      </c>
      <c r="BJ175" s="20" t="s">
        <v>80</v>
      </c>
      <c r="BK175" s="188">
        <f>ROUND(I175*H175,2)</f>
        <v>0</v>
      </c>
      <c r="BL175" s="20" t="s">
        <v>361</v>
      </c>
      <c r="BM175" s="187" t="s">
        <v>750</v>
      </c>
    </row>
    <row r="176" spans="1:65" s="12" customFormat="1" ht="20.85" customHeight="1">
      <c r="B176" s="160"/>
      <c r="C176" s="161"/>
      <c r="D176" s="162" t="s">
        <v>71</v>
      </c>
      <c r="E176" s="174" t="s">
        <v>1843</v>
      </c>
      <c r="F176" s="174" t="s">
        <v>1844</v>
      </c>
      <c r="G176" s="161"/>
      <c r="H176" s="161"/>
      <c r="I176" s="164"/>
      <c r="J176" s="175">
        <f>BK176</f>
        <v>0</v>
      </c>
      <c r="K176" s="161"/>
      <c r="L176" s="166"/>
      <c r="M176" s="167"/>
      <c r="N176" s="168"/>
      <c r="O176" s="168"/>
      <c r="P176" s="169">
        <f>P177+P178+P187</f>
        <v>0</v>
      </c>
      <c r="Q176" s="168"/>
      <c r="R176" s="169">
        <f>R177+R178+R187</f>
        <v>0</v>
      </c>
      <c r="S176" s="168"/>
      <c r="T176" s="170">
        <f>T177+T178+T187</f>
        <v>0</v>
      </c>
      <c r="AR176" s="171" t="s">
        <v>154</v>
      </c>
      <c r="AT176" s="172" t="s">
        <v>71</v>
      </c>
      <c r="AU176" s="172" t="s">
        <v>82</v>
      </c>
      <c r="AY176" s="171" t="s">
        <v>140</v>
      </c>
      <c r="BK176" s="173">
        <f>BK177+BK178+BK187</f>
        <v>0</v>
      </c>
    </row>
    <row r="177" spans="1:65" s="2" customFormat="1" ht="21.75" customHeight="1">
      <c r="A177" s="37"/>
      <c r="B177" s="38"/>
      <c r="C177" s="176" t="s">
        <v>468</v>
      </c>
      <c r="D177" s="176" t="s">
        <v>142</v>
      </c>
      <c r="E177" s="177" t="s">
        <v>1845</v>
      </c>
      <c r="F177" s="178" t="s">
        <v>1846</v>
      </c>
      <c r="G177" s="179" t="s">
        <v>1717</v>
      </c>
      <c r="H177" s="180">
        <v>7</v>
      </c>
      <c r="I177" s="181"/>
      <c r="J177" s="182">
        <f>ROUND(I177*H177,2)</f>
        <v>0</v>
      </c>
      <c r="K177" s="178" t="s">
        <v>19</v>
      </c>
      <c r="L177" s="42"/>
      <c r="M177" s="183" t="s">
        <v>19</v>
      </c>
      <c r="N177" s="184" t="s">
        <v>43</v>
      </c>
      <c r="O177" s="67"/>
      <c r="P177" s="185">
        <f>O177*H177</f>
        <v>0</v>
      </c>
      <c r="Q177" s="185">
        <v>0</v>
      </c>
      <c r="R177" s="185">
        <f>Q177*H177</f>
        <v>0</v>
      </c>
      <c r="S177" s="185">
        <v>0</v>
      </c>
      <c r="T177" s="186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7" t="s">
        <v>361</v>
      </c>
      <c r="AT177" s="187" t="s">
        <v>142</v>
      </c>
      <c r="AU177" s="187" t="s">
        <v>154</v>
      </c>
      <c r="AY177" s="20" t="s">
        <v>140</v>
      </c>
      <c r="BE177" s="188">
        <f>IF(N177="základní",J177,0)</f>
        <v>0</v>
      </c>
      <c r="BF177" s="188">
        <f>IF(N177="snížená",J177,0)</f>
        <v>0</v>
      </c>
      <c r="BG177" s="188">
        <f>IF(N177="zákl. přenesená",J177,0)</f>
        <v>0</v>
      </c>
      <c r="BH177" s="188">
        <f>IF(N177="sníž. přenesená",J177,0)</f>
        <v>0</v>
      </c>
      <c r="BI177" s="188">
        <f>IF(N177="nulová",J177,0)</f>
        <v>0</v>
      </c>
      <c r="BJ177" s="20" t="s">
        <v>80</v>
      </c>
      <c r="BK177" s="188">
        <f>ROUND(I177*H177,2)</f>
        <v>0</v>
      </c>
      <c r="BL177" s="20" t="s">
        <v>361</v>
      </c>
      <c r="BM177" s="187" t="s">
        <v>1188</v>
      </c>
    </row>
    <row r="178" spans="1:65" s="16" customFormat="1" ht="20.85" customHeight="1">
      <c r="B178" s="246"/>
      <c r="C178" s="247"/>
      <c r="D178" s="248" t="s">
        <v>71</v>
      </c>
      <c r="E178" s="248" t="s">
        <v>1847</v>
      </c>
      <c r="F178" s="248" t="s">
        <v>1848</v>
      </c>
      <c r="G178" s="247"/>
      <c r="H178" s="247"/>
      <c r="I178" s="249"/>
      <c r="J178" s="250">
        <f>BK178</f>
        <v>0</v>
      </c>
      <c r="K178" s="247"/>
      <c r="L178" s="251"/>
      <c r="M178" s="252"/>
      <c r="N178" s="253"/>
      <c r="O178" s="253"/>
      <c r="P178" s="254">
        <f>P179+P181</f>
        <v>0</v>
      </c>
      <c r="Q178" s="253"/>
      <c r="R178" s="254">
        <f>R179+R181</f>
        <v>0</v>
      </c>
      <c r="S178" s="253"/>
      <c r="T178" s="255">
        <f>T179+T181</f>
        <v>0</v>
      </c>
      <c r="AR178" s="256" t="s">
        <v>154</v>
      </c>
      <c r="AT178" s="257" t="s">
        <v>71</v>
      </c>
      <c r="AU178" s="257" t="s">
        <v>154</v>
      </c>
      <c r="AY178" s="256" t="s">
        <v>140</v>
      </c>
      <c r="BK178" s="258">
        <f>BK179+BK181</f>
        <v>0</v>
      </c>
    </row>
    <row r="179" spans="1:65" s="16" customFormat="1" ht="20.85" customHeight="1">
      <c r="B179" s="246"/>
      <c r="C179" s="247"/>
      <c r="D179" s="248" t="s">
        <v>71</v>
      </c>
      <c r="E179" s="248" t="s">
        <v>1849</v>
      </c>
      <c r="F179" s="248" t="s">
        <v>1850</v>
      </c>
      <c r="G179" s="247"/>
      <c r="H179" s="247"/>
      <c r="I179" s="249"/>
      <c r="J179" s="250">
        <f>BK179</f>
        <v>0</v>
      </c>
      <c r="K179" s="247"/>
      <c r="L179" s="251"/>
      <c r="M179" s="252"/>
      <c r="N179" s="253"/>
      <c r="O179" s="253"/>
      <c r="P179" s="254">
        <f>P180</f>
        <v>0</v>
      </c>
      <c r="Q179" s="253"/>
      <c r="R179" s="254">
        <f>R180</f>
        <v>0</v>
      </c>
      <c r="S179" s="253"/>
      <c r="T179" s="255">
        <f>T180</f>
        <v>0</v>
      </c>
      <c r="AR179" s="256" t="s">
        <v>80</v>
      </c>
      <c r="AT179" s="257" t="s">
        <v>71</v>
      </c>
      <c r="AU179" s="257" t="s">
        <v>147</v>
      </c>
      <c r="AY179" s="256" t="s">
        <v>140</v>
      </c>
      <c r="BK179" s="258">
        <f>BK180</f>
        <v>0</v>
      </c>
    </row>
    <row r="180" spans="1:65" s="2" customFormat="1" ht="16.5" customHeight="1">
      <c r="A180" s="37"/>
      <c r="B180" s="38"/>
      <c r="C180" s="176" t="s">
        <v>473</v>
      </c>
      <c r="D180" s="176" t="s">
        <v>142</v>
      </c>
      <c r="E180" s="177" t="s">
        <v>1851</v>
      </c>
      <c r="F180" s="178" t="s">
        <v>1852</v>
      </c>
      <c r="G180" s="179" t="s">
        <v>1717</v>
      </c>
      <c r="H180" s="180">
        <v>4</v>
      </c>
      <c r="I180" s="181"/>
      <c r="J180" s="182">
        <f>ROUND(I180*H180,2)</f>
        <v>0</v>
      </c>
      <c r="K180" s="178" t="s">
        <v>19</v>
      </c>
      <c r="L180" s="42"/>
      <c r="M180" s="183" t="s">
        <v>19</v>
      </c>
      <c r="N180" s="184" t="s">
        <v>43</v>
      </c>
      <c r="O180" s="67"/>
      <c r="P180" s="185">
        <f>O180*H180</f>
        <v>0</v>
      </c>
      <c r="Q180" s="185">
        <v>0</v>
      </c>
      <c r="R180" s="185">
        <f>Q180*H180</f>
        <v>0</v>
      </c>
      <c r="S180" s="185">
        <v>0</v>
      </c>
      <c r="T180" s="186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87" t="s">
        <v>361</v>
      </c>
      <c r="AT180" s="187" t="s">
        <v>142</v>
      </c>
      <c r="AU180" s="187" t="s">
        <v>167</v>
      </c>
      <c r="AY180" s="20" t="s">
        <v>140</v>
      </c>
      <c r="BE180" s="188">
        <f>IF(N180="základní",J180,0)</f>
        <v>0</v>
      </c>
      <c r="BF180" s="188">
        <f>IF(N180="snížená",J180,0)</f>
        <v>0</v>
      </c>
      <c r="BG180" s="188">
        <f>IF(N180="zákl. přenesená",J180,0)</f>
        <v>0</v>
      </c>
      <c r="BH180" s="188">
        <f>IF(N180="sníž. přenesená",J180,0)</f>
        <v>0</v>
      </c>
      <c r="BI180" s="188">
        <f>IF(N180="nulová",J180,0)</f>
        <v>0</v>
      </c>
      <c r="BJ180" s="20" t="s">
        <v>80</v>
      </c>
      <c r="BK180" s="188">
        <f>ROUND(I180*H180,2)</f>
        <v>0</v>
      </c>
      <c r="BL180" s="20" t="s">
        <v>361</v>
      </c>
      <c r="BM180" s="187" t="s">
        <v>1199</v>
      </c>
    </row>
    <row r="181" spans="1:65" s="16" customFormat="1" ht="20.85" customHeight="1">
      <c r="B181" s="246"/>
      <c r="C181" s="247"/>
      <c r="D181" s="248" t="s">
        <v>71</v>
      </c>
      <c r="E181" s="248" t="s">
        <v>1853</v>
      </c>
      <c r="F181" s="248" t="s">
        <v>1854</v>
      </c>
      <c r="G181" s="247"/>
      <c r="H181" s="247"/>
      <c r="I181" s="249"/>
      <c r="J181" s="250">
        <f>BK181</f>
        <v>0</v>
      </c>
      <c r="K181" s="247"/>
      <c r="L181" s="251"/>
      <c r="M181" s="252"/>
      <c r="N181" s="253"/>
      <c r="O181" s="253"/>
      <c r="P181" s="254">
        <f>SUM(P182:P186)</f>
        <v>0</v>
      </c>
      <c r="Q181" s="253"/>
      <c r="R181" s="254">
        <f>SUM(R182:R186)</f>
        <v>0</v>
      </c>
      <c r="S181" s="253"/>
      <c r="T181" s="255">
        <f>SUM(T182:T186)</f>
        <v>0</v>
      </c>
      <c r="AR181" s="256" t="s">
        <v>154</v>
      </c>
      <c r="AT181" s="257" t="s">
        <v>71</v>
      </c>
      <c r="AU181" s="257" t="s">
        <v>147</v>
      </c>
      <c r="AY181" s="256" t="s">
        <v>140</v>
      </c>
      <c r="BK181" s="258">
        <f>SUM(BK182:BK186)</f>
        <v>0</v>
      </c>
    </row>
    <row r="182" spans="1:65" s="2" customFormat="1" ht="16.5" customHeight="1">
      <c r="A182" s="37"/>
      <c r="B182" s="38"/>
      <c r="C182" s="176" t="s">
        <v>478</v>
      </c>
      <c r="D182" s="176" t="s">
        <v>142</v>
      </c>
      <c r="E182" s="177" t="s">
        <v>1855</v>
      </c>
      <c r="F182" s="178" t="s">
        <v>1856</v>
      </c>
      <c r="G182" s="179" t="s">
        <v>1717</v>
      </c>
      <c r="H182" s="180">
        <v>1</v>
      </c>
      <c r="I182" s="181"/>
      <c r="J182" s="182">
        <f>ROUND(I182*H182,2)</f>
        <v>0</v>
      </c>
      <c r="K182" s="178" t="s">
        <v>19</v>
      </c>
      <c r="L182" s="42"/>
      <c r="M182" s="183" t="s">
        <v>19</v>
      </c>
      <c r="N182" s="184" t="s">
        <v>43</v>
      </c>
      <c r="O182" s="67"/>
      <c r="P182" s="185">
        <f>O182*H182</f>
        <v>0</v>
      </c>
      <c r="Q182" s="185">
        <v>0</v>
      </c>
      <c r="R182" s="185">
        <f>Q182*H182</f>
        <v>0</v>
      </c>
      <c r="S182" s="185">
        <v>0</v>
      </c>
      <c r="T182" s="186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87" t="s">
        <v>361</v>
      </c>
      <c r="AT182" s="187" t="s">
        <v>142</v>
      </c>
      <c r="AU182" s="187" t="s">
        <v>167</v>
      </c>
      <c r="AY182" s="20" t="s">
        <v>140</v>
      </c>
      <c r="BE182" s="188">
        <f>IF(N182="základní",J182,0)</f>
        <v>0</v>
      </c>
      <c r="BF182" s="188">
        <f>IF(N182="snížená",J182,0)</f>
        <v>0</v>
      </c>
      <c r="BG182" s="188">
        <f>IF(N182="zákl. přenesená",J182,0)</f>
        <v>0</v>
      </c>
      <c r="BH182" s="188">
        <f>IF(N182="sníž. přenesená",J182,0)</f>
        <v>0</v>
      </c>
      <c r="BI182" s="188">
        <f>IF(N182="nulová",J182,0)</f>
        <v>0</v>
      </c>
      <c r="BJ182" s="20" t="s">
        <v>80</v>
      </c>
      <c r="BK182" s="188">
        <f>ROUND(I182*H182,2)</f>
        <v>0</v>
      </c>
      <c r="BL182" s="20" t="s">
        <v>361</v>
      </c>
      <c r="BM182" s="187" t="s">
        <v>1209</v>
      </c>
    </row>
    <row r="183" spans="1:65" s="2" customFormat="1" ht="16.5" customHeight="1">
      <c r="A183" s="37"/>
      <c r="B183" s="38"/>
      <c r="C183" s="176" t="s">
        <v>484</v>
      </c>
      <c r="D183" s="176" t="s">
        <v>142</v>
      </c>
      <c r="E183" s="177" t="s">
        <v>1857</v>
      </c>
      <c r="F183" s="178" t="s">
        <v>1858</v>
      </c>
      <c r="G183" s="179" t="s">
        <v>1717</v>
      </c>
      <c r="H183" s="180">
        <v>1</v>
      </c>
      <c r="I183" s="181"/>
      <c r="J183" s="182">
        <f>ROUND(I183*H183,2)</f>
        <v>0</v>
      </c>
      <c r="K183" s="178" t="s">
        <v>19</v>
      </c>
      <c r="L183" s="42"/>
      <c r="M183" s="183" t="s">
        <v>19</v>
      </c>
      <c r="N183" s="184" t="s">
        <v>43</v>
      </c>
      <c r="O183" s="67"/>
      <c r="P183" s="185">
        <f>O183*H183</f>
        <v>0</v>
      </c>
      <c r="Q183" s="185">
        <v>0</v>
      </c>
      <c r="R183" s="185">
        <f>Q183*H183</f>
        <v>0</v>
      </c>
      <c r="S183" s="185">
        <v>0</v>
      </c>
      <c r="T183" s="186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87" t="s">
        <v>361</v>
      </c>
      <c r="AT183" s="187" t="s">
        <v>142</v>
      </c>
      <c r="AU183" s="187" t="s">
        <v>167</v>
      </c>
      <c r="AY183" s="20" t="s">
        <v>140</v>
      </c>
      <c r="BE183" s="188">
        <f>IF(N183="základní",J183,0)</f>
        <v>0</v>
      </c>
      <c r="BF183" s="188">
        <f>IF(N183="snížená",J183,0)</f>
        <v>0</v>
      </c>
      <c r="BG183" s="188">
        <f>IF(N183="zákl. přenesená",J183,0)</f>
        <v>0</v>
      </c>
      <c r="BH183" s="188">
        <f>IF(N183="sníž. přenesená",J183,0)</f>
        <v>0</v>
      </c>
      <c r="BI183" s="188">
        <f>IF(N183="nulová",J183,0)</f>
        <v>0</v>
      </c>
      <c r="BJ183" s="20" t="s">
        <v>80</v>
      </c>
      <c r="BK183" s="188">
        <f>ROUND(I183*H183,2)</f>
        <v>0</v>
      </c>
      <c r="BL183" s="20" t="s">
        <v>361</v>
      </c>
      <c r="BM183" s="187" t="s">
        <v>1219</v>
      </c>
    </row>
    <row r="184" spans="1:65" s="2" customFormat="1" ht="16.5" customHeight="1">
      <c r="A184" s="37"/>
      <c r="B184" s="38"/>
      <c r="C184" s="176" t="s">
        <v>489</v>
      </c>
      <c r="D184" s="176" t="s">
        <v>142</v>
      </c>
      <c r="E184" s="177" t="s">
        <v>1859</v>
      </c>
      <c r="F184" s="178" t="s">
        <v>1860</v>
      </c>
      <c r="G184" s="179" t="s">
        <v>1717</v>
      </c>
      <c r="H184" s="180">
        <v>1</v>
      </c>
      <c r="I184" s="181"/>
      <c r="J184" s="182">
        <f>ROUND(I184*H184,2)</f>
        <v>0</v>
      </c>
      <c r="K184" s="178" t="s">
        <v>19</v>
      </c>
      <c r="L184" s="42"/>
      <c r="M184" s="183" t="s">
        <v>19</v>
      </c>
      <c r="N184" s="184" t="s">
        <v>43</v>
      </c>
      <c r="O184" s="67"/>
      <c r="P184" s="185">
        <f>O184*H184</f>
        <v>0</v>
      </c>
      <c r="Q184" s="185">
        <v>0</v>
      </c>
      <c r="R184" s="185">
        <f>Q184*H184</f>
        <v>0</v>
      </c>
      <c r="S184" s="185">
        <v>0</v>
      </c>
      <c r="T184" s="186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87" t="s">
        <v>361</v>
      </c>
      <c r="AT184" s="187" t="s">
        <v>142</v>
      </c>
      <c r="AU184" s="187" t="s">
        <v>167</v>
      </c>
      <c r="AY184" s="20" t="s">
        <v>140</v>
      </c>
      <c r="BE184" s="188">
        <f>IF(N184="základní",J184,0)</f>
        <v>0</v>
      </c>
      <c r="BF184" s="188">
        <f>IF(N184="snížená",J184,0)</f>
        <v>0</v>
      </c>
      <c r="BG184" s="188">
        <f>IF(N184="zákl. přenesená",J184,0)</f>
        <v>0</v>
      </c>
      <c r="BH184" s="188">
        <f>IF(N184="sníž. přenesená",J184,0)</f>
        <v>0</v>
      </c>
      <c r="BI184" s="188">
        <f>IF(N184="nulová",J184,0)</f>
        <v>0</v>
      </c>
      <c r="BJ184" s="20" t="s">
        <v>80</v>
      </c>
      <c r="BK184" s="188">
        <f>ROUND(I184*H184,2)</f>
        <v>0</v>
      </c>
      <c r="BL184" s="20" t="s">
        <v>361</v>
      </c>
      <c r="BM184" s="187" t="s">
        <v>1229</v>
      </c>
    </row>
    <row r="185" spans="1:65" s="2" customFormat="1" ht="16.5" customHeight="1">
      <c r="A185" s="37"/>
      <c r="B185" s="38"/>
      <c r="C185" s="176" t="s">
        <v>493</v>
      </c>
      <c r="D185" s="176" t="s">
        <v>142</v>
      </c>
      <c r="E185" s="177" t="s">
        <v>1861</v>
      </c>
      <c r="F185" s="178" t="s">
        <v>1862</v>
      </c>
      <c r="G185" s="179" t="s">
        <v>1717</v>
      </c>
      <c r="H185" s="180">
        <v>1</v>
      </c>
      <c r="I185" s="181"/>
      <c r="J185" s="182">
        <f>ROUND(I185*H185,2)</f>
        <v>0</v>
      </c>
      <c r="K185" s="178" t="s">
        <v>19</v>
      </c>
      <c r="L185" s="42"/>
      <c r="M185" s="183" t="s">
        <v>19</v>
      </c>
      <c r="N185" s="184" t="s">
        <v>43</v>
      </c>
      <c r="O185" s="67"/>
      <c r="P185" s="185">
        <f>O185*H185</f>
        <v>0</v>
      </c>
      <c r="Q185" s="185">
        <v>0</v>
      </c>
      <c r="R185" s="185">
        <f>Q185*H185</f>
        <v>0</v>
      </c>
      <c r="S185" s="185">
        <v>0</v>
      </c>
      <c r="T185" s="186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87" t="s">
        <v>361</v>
      </c>
      <c r="AT185" s="187" t="s">
        <v>142</v>
      </c>
      <c r="AU185" s="187" t="s">
        <v>167</v>
      </c>
      <c r="AY185" s="20" t="s">
        <v>140</v>
      </c>
      <c r="BE185" s="188">
        <f>IF(N185="základní",J185,0)</f>
        <v>0</v>
      </c>
      <c r="BF185" s="188">
        <f>IF(N185="snížená",J185,0)</f>
        <v>0</v>
      </c>
      <c r="BG185" s="188">
        <f>IF(N185="zákl. přenesená",J185,0)</f>
        <v>0</v>
      </c>
      <c r="BH185" s="188">
        <f>IF(N185="sníž. přenesená",J185,0)</f>
        <v>0</v>
      </c>
      <c r="BI185" s="188">
        <f>IF(N185="nulová",J185,0)</f>
        <v>0</v>
      </c>
      <c r="BJ185" s="20" t="s">
        <v>80</v>
      </c>
      <c r="BK185" s="188">
        <f>ROUND(I185*H185,2)</f>
        <v>0</v>
      </c>
      <c r="BL185" s="20" t="s">
        <v>361</v>
      </c>
      <c r="BM185" s="187" t="s">
        <v>1239</v>
      </c>
    </row>
    <row r="186" spans="1:65" s="2" customFormat="1" ht="16.5" customHeight="1">
      <c r="A186" s="37"/>
      <c r="B186" s="38"/>
      <c r="C186" s="176" t="s">
        <v>502</v>
      </c>
      <c r="D186" s="176" t="s">
        <v>142</v>
      </c>
      <c r="E186" s="177" t="s">
        <v>1863</v>
      </c>
      <c r="F186" s="178" t="s">
        <v>1864</v>
      </c>
      <c r="G186" s="179" t="s">
        <v>1717</v>
      </c>
      <c r="H186" s="180">
        <v>1</v>
      </c>
      <c r="I186" s="181"/>
      <c r="J186" s="182">
        <f>ROUND(I186*H186,2)</f>
        <v>0</v>
      </c>
      <c r="K186" s="178" t="s">
        <v>19</v>
      </c>
      <c r="L186" s="42"/>
      <c r="M186" s="183" t="s">
        <v>19</v>
      </c>
      <c r="N186" s="184" t="s">
        <v>43</v>
      </c>
      <c r="O186" s="67"/>
      <c r="P186" s="185">
        <f>O186*H186</f>
        <v>0</v>
      </c>
      <c r="Q186" s="185">
        <v>0</v>
      </c>
      <c r="R186" s="185">
        <f>Q186*H186</f>
        <v>0</v>
      </c>
      <c r="S186" s="185">
        <v>0</v>
      </c>
      <c r="T186" s="186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7" t="s">
        <v>361</v>
      </c>
      <c r="AT186" s="187" t="s">
        <v>142</v>
      </c>
      <c r="AU186" s="187" t="s">
        <v>167</v>
      </c>
      <c r="AY186" s="20" t="s">
        <v>140</v>
      </c>
      <c r="BE186" s="188">
        <f>IF(N186="základní",J186,0)</f>
        <v>0</v>
      </c>
      <c r="BF186" s="188">
        <f>IF(N186="snížená",J186,0)</f>
        <v>0</v>
      </c>
      <c r="BG186" s="188">
        <f>IF(N186="zákl. přenesená",J186,0)</f>
        <v>0</v>
      </c>
      <c r="BH186" s="188">
        <f>IF(N186="sníž. přenesená",J186,0)</f>
        <v>0</v>
      </c>
      <c r="BI186" s="188">
        <f>IF(N186="nulová",J186,0)</f>
        <v>0</v>
      </c>
      <c r="BJ186" s="20" t="s">
        <v>80</v>
      </c>
      <c r="BK186" s="188">
        <f>ROUND(I186*H186,2)</f>
        <v>0</v>
      </c>
      <c r="BL186" s="20" t="s">
        <v>361</v>
      </c>
      <c r="BM186" s="187" t="s">
        <v>1249</v>
      </c>
    </row>
    <row r="187" spans="1:65" s="16" customFormat="1" ht="20.85" customHeight="1">
      <c r="B187" s="246"/>
      <c r="C187" s="247"/>
      <c r="D187" s="248" t="s">
        <v>71</v>
      </c>
      <c r="E187" s="248" t="s">
        <v>1865</v>
      </c>
      <c r="F187" s="248" t="s">
        <v>1866</v>
      </c>
      <c r="G187" s="247"/>
      <c r="H187" s="247"/>
      <c r="I187" s="249"/>
      <c r="J187" s="250">
        <f>BK187</f>
        <v>0</v>
      </c>
      <c r="K187" s="247"/>
      <c r="L187" s="251"/>
      <c r="M187" s="252"/>
      <c r="N187" s="253"/>
      <c r="O187" s="253"/>
      <c r="P187" s="254">
        <f>P188</f>
        <v>0</v>
      </c>
      <c r="Q187" s="253"/>
      <c r="R187" s="254">
        <f>R188</f>
        <v>0</v>
      </c>
      <c r="S187" s="253"/>
      <c r="T187" s="255">
        <f>T188</f>
        <v>0</v>
      </c>
      <c r="AR187" s="256" t="s">
        <v>154</v>
      </c>
      <c r="AT187" s="257" t="s">
        <v>71</v>
      </c>
      <c r="AU187" s="257" t="s">
        <v>154</v>
      </c>
      <c r="AY187" s="256" t="s">
        <v>140</v>
      </c>
      <c r="BK187" s="258">
        <f>BK188</f>
        <v>0</v>
      </c>
    </row>
    <row r="188" spans="1:65" s="2" customFormat="1" ht="16.5" customHeight="1">
      <c r="A188" s="37"/>
      <c r="B188" s="38"/>
      <c r="C188" s="176" t="s">
        <v>507</v>
      </c>
      <c r="D188" s="176" t="s">
        <v>142</v>
      </c>
      <c r="E188" s="177" t="s">
        <v>1867</v>
      </c>
      <c r="F188" s="178" t="s">
        <v>1868</v>
      </c>
      <c r="G188" s="179" t="s">
        <v>760</v>
      </c>
      <c r="H188" s="180">
        <v>35</v>
      </c>
      <c r="I188" s="181"/>
      <c r="J188" s="182">
        <f>ROUND(I188*H188,2)</f>
        <v>0</v>
      </c>
      <c r="K188" s="178" t="s">
        <v>19</v>
      </c>
      <c r="L188" s="42"/>
      <c r="M188" s="183" t="s">
        <v>19</v>
      </c>
      <c r="N188" s="184" t="s">
        <v>43</v>
      </c>
      <c r="O188" s="67"/>
      <c r="P188" s="185">
        <f>O188*H188</f>
        <v>0</v>
      </c>
      <c r="Q188" s="185">
        <v>0</v>
      </c>
      <c r="R188" s="185">
        <f>Q188*H188</f>
        <v>0</v>
      </c>
      <c r="S188" s="185">
        <v>0</v>
      </c>
      <c r="T188" s="186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7" t="s">
        <v>361</v>
      </c>
      <c r="AT188" s="187" t="s">
        <v>142</v>
      </c>
      <c r="AU188" s="187" t="s">
        <v>147</v>
      </c>
      <c r="AY188" s="20" t="s">
        <v>140</v>
      </c>
      <c r="BE188" s="188">
        <f>IF(N188="základní",J188,0)</f>
        <v>0</v>
      </c>
      <c r="BF188" s="188">
        <f>IF(N188="snížená",J188,0)</f>
        <v>0</v>
      </c>
      <c r="BG188" s="188">
        <f>IF(N188="zákl. přenesená",J188,0)</f>
        <v>0</v>
      </c>
      <c r="BH188" s="188">
        <f>IF(N188="sníž. přenesená",J188,0)</f>
        <v>0</v>
      </c>
      <c r="BI188" s="188">
        <f>IF(N188="nulová",J188,0)</f>
        <v>0</v>
      </c>
      <c r="BJ188" s="20" t="s">
        <v>80</v>
      </c>
      <c r="BK188" s="188">
        <f>ROUND(I188*H188,2)</f>
        <v>0</v>
      </c>
      <c r="BL188" s="20" t="s">
        <v>361</v>
      </c>
      <c r="BM188" s="187" t="s">
        <v>1261</v>
      </c>
    </row>
    <row r="189" spans="1:65" s="12" customFormat="1" ht="22.9" customHeight="1">
      <c r="B189" s="160"/>
      <c r="C189" s="161"/>
      <c r="D189" s="162" t="s">
        <v>71</v>
      </c>
      <c r="E189" s="174" t="s">
        <v>1869</v>
      </c>
      <c r="F189" s="174" t="s">
        <v>755</v>
      </c>
      <c r="G189" s="161"/>
      <c r="H189" s="161"/>
      <c r="I189" s="164"/>
      <c r="J189" s="175">
        <f>BK189</f>
        <v>0</v>
      </c>
      <c r="K189" s="161"/>
      <c r="L189" s="166"/>
      <c r="M189" s="167"/>
      <c r="N189" s="168"/>
      <c r="O189" s="168"/>
      <c r="P189" s="169">
        <f>P190+P195</f>
        <v>0</v>
      </c>
      <c r="Q189" s="168"/>
      <c r="R189" s="169">
        <f>R190+R195</f>
        <v>0</v>
      </c>
      <c r="S189" s="168"/>
      <c r="T189" s="170">
        <f>T190+T195</f>
        <v>0</v>
      </c>
      <c r="AR189" s="171" t="s">
        <v>154</v>
      </c>
      <c r="AT189" s="172" t="s">
        <v>71</v>
      </c>
      <c r="AU189" s="172" t="s">
        <v>80</v>
      </c>
      <c r="AY189" s="171" t="s">
        <v>140</v>
      </c>
      <c r="BK189" s="173">
        <f>BK190+BK195</f>
        <v>0</v>
      </c>
    </row>
    <row r="190" spans="1:65" s="12" customFormat="1" ht="20.85" customHeight="1">
      <c r="B190" s="160"/>
      <c r="C190" s="161"/>
      <c r="D190" s="162" t="s">
        <v>71</v>
      </c>
      <c r="E190" s="174" t="s">
        <v>1870</v>
      </c>
      <c r="F190" s="174" t="s">
        <v>1871</v>
      </c>
      <c r="G190" s="161"/>
      <c r="H190" s="161"/>
      <c r="I190" s="164"/>
      <c r="J190" s="175">
        <f>BK190</f>
        <v>0</v>
      </c>
      <c r="K190" s="161"/>
      <c r="L190" s="166"/>
      <c r="M190" s="167"/>
      <c r="N190" s="168"/>
      <c r="O190" s="168"/>
      <c r="P190" s="169">
        <f>SUM(P191:P194)</f>
        <v>0</v>
      </c>
      <c r="Q190" s="168"/>
      <c r="R190" s="169">
        <f>SUM(R191:R194)</f>
        <v>0</v>
      </c>
      <c r="S190" s="168"/>
      <c r="T190" s="170">
        <f>SUM(T191:T194)</f>
        <v>0</v>
      </c>
      <c r="AR190" s="171" t="s">
        <v>154</v>
      </c>
      <c r="AT190" s="172" t="s">
        <v>71</v>
      </c>
      <c r="AU190" s="172" t="s">
        <v>82</v>
      </c>
      <c r="AY190" s="171" t="s">
        <v>140</v>
      </c>
      <c r="BK190" s="173">
        <f>SUM(BK191:BK194)</f>
        <v>0</v>
      </c>
    </row>
    <row r="191" spans="1:65" s="2" customFormat="1" ht="16.5" customHeight="1">
      <c r="A191" s="37"/>
      <c r="B191" s="38"/>
      <c r="C191" s="176" t="s">
        <v>512</v>
      </c>
      <c r="D191" s="176" t="s">
        <v>142</v>
      </c>
      <c r="E191" s="177" t="s">
        <v>1872</v>
      </c>
      <c r="F191" s="178" t="s">
        <v>1873</v>
      </c>
      <c r="G191" s="179" t="s">
        <v>760</v>
      </c>
      <c r="H191" s="180">
        <v>6</v>
      </c>
      <c r="I191" s="181"/>
      <c r="J191" s="182">
        <f>ROUND(I191*H191,2)</f>
        <v>0</v>
      </c>
      <c r="K191" s="178" t="s">
        <v>19</v>
      </c>
      <c r="L191" s="42"/>
      <c r="M191" s="183" t="s">
        <v>19</v>
      </c>
      <c r="N191" s="184" t="s">
        <v>43</v>
      </c>
      <c r="O191" s="67"/>
      <c r="P191" s="185">
        <f>O191*H191</f>
        <v>0</v>
      </c>
      <c r="Q191" s="185">
        <v>0</v>
      </c>
      <c r="R191" s="185">
        <f>Q191*H191</f>
        <v>0</v>
      </c>
      <c r="S191" s="185">
        <v>0</v>
      </c>
      <c r="T191" s="186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87" t="s">
        <v>361</v>
      </c>
      <c r="AT191" s="187" t="s">
        <v>142</v>
      </c>
      <c r="AU191" s="187" t="s">
        <v>154</v>
      </c>
      <c r="AY191" s="20" t="s">
        <v>140</v>
      </c>
      <c r="BE191" s="188">
        <f>IF(N191="základní",J191,0)</f>
        <v>0</v>
      </c>
      <c r="BF191" s="188">
        <f>IF(N191="snížená",J191,0)</f>
        <v>0</v>
      </c>
      <c r="BG191" s="188">
        <f>IF(N191="zákl. přenesená",J191,0)</f>
        <v>0</v>
      </c>
      <c r="BH191" s="188">
        <f>IF(N191="sníž. přenesená",J191,0)</f>
        <v>0</v>
      </c>
      <c r="BI191" s="188">
        <f>IF(N191="nulová",J191,0)</f>
        <v>0</v>
      </c>
      <c r="BJ191" s="20" t="s">
        <v>80</v>
      </c>
      <c r="BK191" s="188">
        <f>ROUND(I191*H191,2)</f>
        <v>0</v>
      </c>
      <c r="BL191" s="20" t="s">
        <v>361</v>
      </c>
      <c r="BM191" s="187" t="s">
        <v>1271</v>
      </c>
    </row>
    <row r="192" spans="1:65" s="2" customFormat="1" ht="16.5" customHeight="1">
      <c r="A192" s="37"/>
      <c r="B192" s="38"/>
      <c r="C192" s="176" t="s">
        <v>278</v>
      </c>
      <c r="D192" s="176" t="s">
        <v>142</v>
      </c>
      <c r="E192" s="177" t="s">
        <v>1874</v>
      </c>
      <c r="F192" s="178" t="s">
        <v>1875</v>
      </c>
      <c r="G192" s="179" t="s">
        <v>760</v>
      </c>
      <c r="H192" s="180">
        <v>2</v>
      </c>
      <c r="I192" s="181"/>
      <c r="J192" s="182">
        <f>ROUND(I192*H192,2)</f>
        <v>0</v>
      </c>
      <c r="K192" s="178" t="s">
        <v>19</v>
      </c>
      <c r="L192" s="42"/>
      <c r="M192" s="183" t="s">
        <v>19</v>
      </c>
      <c r="N192" s="184" t="s">
        <v>43</v>
      </c>
      <c r="O192" s="67"/>
      <c r="P192" s="185">
        <f>O192*H192</f>
        <v>0</v>
      </c>
      <c r="Q192" s="185">
        <v>0</v>
      </c>
      <c r="R192" s="185">
        <f>Q192*H192</f>
        <v>0</v>
      </c>
      <c r="S192" s="185">
        <v>0</v>
      </c>
      <c r="T192" s="186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7" t="s">
        <v>361</v>
      </c>
      <c r="AT192" s="187" t="s">
        <v>142</v>
      </c>
      <c r="AU192" s="187" t="s">
        <v>154</v>
      </c>
      <c r="AY192" s="20" t="s">
        <v>140</v>
      </c>
      <c r="BE192" s="188">
        <f>IF(N192="základní",J192,0)</f>
        <v>0</v>
      </c>
      <c r="BF192" s="188">
        <f>IF(N192="snížená",J192,0)</f>
        <v>0</v>
      </c>
      <c r="BG192" s="188">
        <f>IF(N192="zákl. přenesená",J192,0)</f>
        <v>0</v>
      </c>
      <c r="BH192" s="188">
        <f>IF(N192="sníž. přenesená",J192,0)</f>
        <v>0</v>
      </c>
      <c r="BI192" s="188">
        <f>IF(N192="nulová",J192,0)</f>
        <v>0</v>
      </c>
      <c r="BJ192" s="20" t="s">
        <v>80</v>
      </c>
      <c r="BK192" s="188">
        <f>ROUND(I192*H192,2)</f>
        <v>0</v>
      </c>
      <c r="BL192" s="20" t="s">
        <v>361</v>
      </c>
      <c r="BM192" s="187" t="s">
        <v>1281</v>
      </c>
    </row>
    <row r="193" spans="1:65" s="2" customFormat="1" ht="16.5" customHeight="1">
      <c r="A193" s="37"/>
      <c r="B193" s="38"/>
      <c r="C193" s="176" t="s">
        <v>323</v>
      </c>
      <c r="D193" s="176" t="s">
        <v>142</v>
      </c>
      <c r="E193" s="177" t="s">
        <v>1876</v>
      </c>
      <c r="F193" s="178" t="s">
        <v>1877</v>
      </c>
      <c r="G193" s="179" t="s">
        <v>760</v>
      </c>
      <c r="H193" s="180">
        <v>6</v>
      </c>
      <c r="I193" s="181"/>
      <c r="J193" s="182">
        <f>ROUND(I193*H193,2)</f>
        <v>0</v>
      </c>
      <c r="K193" s="178" t="s">
        <v>19</v>
      </c>
      <c r="L193" s="42"/>
      <c r="M193" s="183" t="s">
        <v>19</v>
      </c>
      <c r="N193" s="184" t="s">
        <v>43</v>
      </c>
      <c r="O193" s="67"/>
      <c r="P193" s="185">
        <f>O193*H193</f>
        <v>0</v>
      </c>
      <c r="Q193" s="185">
        <v>0</v>
      </c>
      <c r="R193" s="185">
        <f>Q193*H193</f>
        <v>0</v>
      </c>
      <c r="S193" s="185">
        <v>0</v>
      </c>
      <c r="T193" s="186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87" t="s">
        <v>361</v>
      </c>
      <c r="AT193" s="187" t="s">
        <v>142</v>
      </c>
      <c r="AU193" s="187" t="s">
        <v>154</v>
      </c>
      <c r="AY193" s="20" t="s">
        <v>140</v>
      </c>
      <c r="BE193" s="188">
        <f>IF(N193="základní",J193,0)</f>
        <v>0</v>
      </c>
      <c r="BF193" s="188">
        <f>IF(N193="snížená",J193,0)</f>
        <v>0</v>
      </c>
      <c r="BG193" s="188">
        <f>IF(N193="zákl. přenesená",J193,0)</f>
        <v>0</v>
      </c>
      <c r="BH193" s="188">
        <f>IF(N193="sníž. přenesená",J193,0)</f>
        <v>0</v>
      </c>
      <c r="BI193" s="188">
        <f>IF(N193="nulová",J193,0)</f>
        <v>0</v>
      </c>
      <c r="BJ193" s="20" t="s">
        <v>80</v>
      </c>
      <c r="BK193" s="188">
        <f>ROUND(I193*H193,2)</f>
        <v>0</v>
      </c>
      <c r="BL193" s="20" t="s">
        <v>361</v>
      </c>
      <c r="BM193" s="187" t="s">
        <v>1291</v>
      </c>
    </row>
    <row r="194" spans="1:65" s="2" customFormat="1" ht="16.5" customHeight="1">
      <c r="A194" s="37"/>
      <c r="B194" s="38"/>
      <c r="C194" s="176" t="s">
        <v>345</v>
      </c>
      <c r="D194" s="176" t="s">
        <v>142</v>
      </c>
      <c r="E194" s="177" t="s">
        <v>1878</v>
      </c>
      <c r="F194" s="178" t="s">
        <v>1879</v>
      </c>
      <c r="G194" s="179" t="s">
        <v>760</v>
      </c>
      <c r="H194" s="180">
        <v>16</v>
      </c>
      <c r="I194" s="181"/>
      <c r="J194" s="182">
        <f>ROUND(I194*H194,2)</f>
        <v>0</v>
      </c>
      <c r="K194" s="178" t="s">
        <v>19</v>
      </c>
      <c r="L194" s="42"/>
      <c r="M194" s="183" t="s">
        <v>19</v>
      </c>
      <c r="N194" s="184" t="s">
        <v>43</v>
      </c>
      <c r="O194" s="67"/>
      <c r="P194" s="185">
        <f>O194*H194</f>
        <v>0</v>
      </c>
      <c r="Q194" s="185">
        <v>0</v>
      </c>
      <c r="R194" s="185">
        <f>Q194*H194</f>
        <v>0</v>
      </c>
      <c r="S194" s="185">
        <v>0</v>
      </c>
      <c r="T194" s="186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7" t="s">
        <v>361</v>
      </c>
      <c r="AT194" s="187" t="s">
        <v>142</v>
      </c>
      <c r="AU194" s="187" t="s">
        <v>154</v>
      </c>
      <c r="AY194" s="20" t="s">
        <v>140</v>
      </c>
      <c r="BE194" s="188">
        <f>IF(N194="základní",J194,0)</f>
        <v>0</v>
      </c>
      <c r="BF194" s="188">
        <f>IF(N194="snížená",J194,0)</f>
        <v>0</v>
      </c>
      <c r="BG194" s="188">
        <f>IF(N194="zákl. přenesená",J194,0)</f>
        <v>0</v>
      </c>
      <c r="BH194" s="188">
        <f>IF(N194="sníž. přenesená",J194,0)</f>
        <v>0</v>
      </c>
      <c r="BI194" s="188">
        <f>IF(N194="nulová",J194,0)</f>
        <v>0</v>
      </c>
      <c r="BJ194" s="20" t="s">
        <v>80</v>
      </c>
      <c r="BK194" s="188">
        <f>ROUND(I194*H194,2)</f>
        <v>0</v>
      </c>
      <c r="BL194" s="20" t="s">
        <v>361</v>
      </c>
      <c r="BM194" s="187" t="s">
        <v>1301</v>
      </c>
    </row>
    <row r="195" spans="1:65" s="12" customFormat="1" ht="20.85" customHeight="1">
      <c r="B195" s="160"/>
      <c r="C195" s="161"/>
      <c r="D195" s="162" t="s">
        <v>71</v>
      </c>
      <c r="E195" s="174" t="s">
        <v>1880</v>
      </c>
      <c r="F195" s="174" t="s">
        <v>1881</v>
      </c>
      <c r="G195" s="161"/>
      <c r="H195" s="161"/>
      <c r="I195" s="164"/>
      <c r="J195" s="175">
        <f>BK195</f>
        <v>0</v>
      </c>
      <c r="K195" s="161"/>
      <c r="L195" s="166"/>
      <c r="M195" s="167"/>
      <c r="N195" s="168"/>
      <c r="O195" s="168"/>
      <c r="P195" s="169">
        <f>P196</f>
        <v>0</v>
      </c>
      <c r="Q195" s="168"/>
      <c r="R195" s="169">
        <f>R196</f>
        <v>0</v>
      </c>
      <c r="S195" s="168"/>
      <c r="T195" s="170">
        <f>T196</f>
        <v>0</v>
      </c>
      <c r="AR195" s="171" t="s">
        <v>154</v>
      </c>
      <c r="AT195" s="172" t="s">
        <v>71</v>
      </c>
      <c r="AU195" s="172" t="s">
        <v>82</v>
      </c>
      <c r="AY195" s="171" t="s">
        <v>140</v>
      </c>
      <c r="BK195" s="173">
        <f>BK196</f>
        <v>0</v>
      </c>
    </row>
    <row r="196" spans="1:65" s="2" customFormat="1" ht="16.5" customHeight="1">
      <c r="A196" s="37"/>
      <c r="B196" s="38"/>
      <c r="C196" s="176" t="s">
        <v>361</v>
      </c>
      <c r="D196" s="176" t="s">
        <v>142</v>
      </c>
      <c r="E196" s="177" t="s">
        <v>1882</v>
      </c>
      <c r="F196" s="178" t="s">
        <v>1883</v>
      </c>
      <c r="G196" s="179" t="s">
        <v>760</v>
      </c>
      <c r="H196" s="180">
        <v>10</v>
      </c>
      <c r="I196" s="181"/>
      <c r="J196" s="182">
        <f>ROUND(I196*H196,2)</f>
        <v>0</v>
      </c>
      <c r="K196" s="178" t="s">
        <v>19</v>
      </c>
      <c r="L196" s="42"/>
      <c r="M196" s="183" t="s">
        <v>19</v>
      </c>
      <c r="N196" s="184" t="s">
        <v>43</v>
      </c>
      <c r="O196" s="67"/>
      <c r="P196" s="185">
        <f>O196*H196</f>
        <v>0</v>
      </c>
      <c r="Q196" s="185">
        <v>0</v>
      </c>
      <c r="R196" s="185">
        <f>Q196*H196</f>
        <v>0</v>
      </c>
      <c r="S196" s="185">
        <v>0</v>
      </c>
      <c r="T196" s="186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7" t="s">
        <v>361</v>
      </c>
      <c r="AT196" s="187" t="s">
        <v>142</v>
      </c>
      <c r="AU196" s="187" t="s">
        <v>154</v>
      </c>
      <c r="AY196" s="20" t="s">
        <v>140</v>
      </c>
      <c r="BE196" s="188">
        <f>IF(N196="základní",J196,0)</f>
        <v>0</v>
      </c>
      <c r="BF196" s="188">
        <f>IF(N196="snížená",J196,0)</f>
        <v>0</v>
      </c>
      <c r="BG196" s="188">
        <f>IF(N196="zákl. přenesená",J196,0)</f>
        <v>0</v>
      </c>
      <c r="BH196" s="188">
        <f>IF(N196="sníž. přenesená",J196,0)</f>
        <v>0</v>
      </c>
      <c r="BI196" s="188">
        <f>IF(N196="nulová",J196,0)</f>
        <v>0</v>
      </c>
      <c r="BJ196" s="20" t="s">
        <v>80</v>
      </c>
      <c r="BK196" s="188">
        <f>ROUND(I196*H196,2)</f>
        <v>0</v>
      </c>
      <c r="BL196" s="20" t="s">
        <v>361</v>
      </c>
      <c r="BM196" s="187" t="s">
        <v>1311</v>
      </c>
    </row>
    <row r="197" spans="1:65" s="12" customFormat="1" ht="22.9" customHeight="1">
      <c r="B197" s="160"/>
      <c r="C197" s="161"/>
      <c r="D197" s="162" t="s">
        <v>71</v>
      </c>
      <c r="E197" s="174" t="s">
        <v>1884</v>
      </c>
      <c r="F197" s="174" t="s">
        <v>1885</v>
      </c>
      <c r="G197" s="161"/>
      <c r="H197" s="161"/>
      <c r="I197" s="164"/>
      <c r="J197" s="175">
        <f>BK197</f>
        <v>0</v>
      </c>
      <c r="K197" s="161"/>
      <c r="L197" s="166"/>
      <c r="M197" s="167"/>
      <c r="N197" s="168"/>
      <c r="O197" s="168"/>
      <c r="P197" s="169">
        <f>SUM(P198:P201)</f>
        <v>0</v>
      </c>
      <c r="Q197" s="168"/>
      <c r="R197" s="169">
        <f>SUM(R198:R201)</f>
        <v>0</v>
      </c>
      <c r="S197" s="168"/>
      <c r="T197" s="170">
        <f>SUM(T198:T201)</f>
        <v>0</v>
      </c>
      <c r="AR197" s="171" t="s">
        <v>154</v>
      </c>
      <c r="AT197" s="172" t="s">
        <v>71</v>
      </c>
      <c r="AU197" s="172" t="s">
        <v>80</v>
      </c>
      <c r="AY197" s="171" t="s">
        <v>140</v>
      </c>
      <c r="BK197" s="173">
        <f>SUM(BK198:BK201)</f>
        <v>0</v>
      </c>
    </row>
    <row r="198" spans="1:65" s="2" customFormat="1" ht="16.5" customHeight="1">
      <c r="A198" s="37"/>
      <c r="B198" s="38"/>
      <c r="C198" s="176" t="s">
        <v>542</v>
      </c>
      <c r="D198" s="176" t="s">
        <v>142</v>
      </c>
      <c r="E198" s="177" t="s">
        <v>1886</v>
      </c>
      <c r="F198" s="178" t="s">
        <v>1887</v>
      </c>
      <c r="G198" s="179" t="s">
        <v>1888</v>
      </c>
      <c r="H198" s="180">
        <v>1</v>
      </c>
      <c r="I198" s="181"/>
      <c r="J198" s="182">
        <f>ROUND(I198*H198,2)</f>
        <v>0</v>
      </c>
      <c r="K198" s="178" t="s">
        <v>19</v>
      </c>
      <c r="L198" s="42"/>
      <c r="M198" s="183" t="s">
        <v>19</v>
      </c>
      <c r="N198" s="184" t="s">
        <v>43</v>
      </c>
      <c r="O198" s="67"/>
      <c r="P198" s="185">
        <f>O198*H198</f>
        <v>0</v>
      </c>
      <c r="Q198" s="185">
        <v>0</v>
      </c>
      <c r="R198" s="185">
        <f>Q198*H198</f>
        <v>0</v>
      </c>
      <c r="S198" s="185">
        <v>0</v>
      </c>
      <c r="T198" s="186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87" t="s">
        <v>361</v>
      </c>
      <c r="AT198" s="187" t="s">
        <v>142</v>
      </c>
      <c r="AU198" s="187" t="s">
        <v>82</v>
      </c>
      <c r="AY198" s="20" t="s">
        <v>140</v>
      </c>
      <c r="BE198" s="188">
        <f>IF(N198="základní",J198,0)</f>
        <v>0</v>
      </c>
      <c r="BF198" s="188">
        <f>IF(N198="snížená",J198,0)</f>
        <v>0</v>
      </c>
      <c r="BG198" s="188">
        <f>IF(N198="zákl. přenesená",J198,0)</f>
        <v>0</v>
      </c>
      <c r="BH198" s="188">
        <f>IF(N198="sníž. přenesená",J198,0)</f>
        <v>0</v>
      </c>
      <c r="BI198" s="188">
        <f>IF(N198="nulová",J198,0)</f>
        <v>0</v>
      </c>
      <c r="BJ198" s="20" t="s">
        <v>80</v>
      </c>
      <c r="BK198" s="188">
        <f>ROUND(I198*H198,2)</f>
        <v>0</v>
      </c>
      <c r="BL198" s="20" t="s">
        <v>361</v>
      </c>
      <c r="BM198" s="187" t="s">
        <v>1321</v>
      </c>
    </row>
    <row r="199" spans="1:65" s="2" customFormat="1" ht="16.5" customHeight="1">
      <c r="A199" s="37"/>
      <c r="B199" s="38"/>
      <c r="C199" s="176" t="s">
        <v>547</v>
      </c>
      <c r="D199" s="176" t="s">
        <v>142</v>
      </c>
      <c r="E199" s="177" t="s">
        <v>1889</v>
      </c>
      <c r="F199" s="178" t="s">
        <v>1890</v>
      </c>
      <c r="G199" s="179" t="s">
        <v>1888</v>
      </c>
      <c r="H199" s="180">
        <v>1</v>
      </c>
      <c r="I199" s="181"/>
      <c r="J199" s="182">
        <f>ROUND(I199*H199,2)</f>
        <v>0</v>
      </c>
      <c r="K199" s="178" t="s">
        <v>19</v>
      </c>
      <c r="L199" s="42"/>
      <c r="M199" s="183" t="s">
        <v>19</v>
      </c>
      <c r="N199" s="184" t="s">
        <v>43</v>
      </c>
      <c r="O199" s="67"/>
      <c r="P199" s="185">
        <f>O199*H199</f>
        <v>0</v>
      </c>
      <c r="Q199" s="185">
        <v>0</v>
      </c>
      <c r="R199" s="185">
        <f>Q199*H199</f>
        <v>0</v>
      </c>
      <c r="S199" s="185">
        <v>0</v>
      </c>
      <c r="T199" s="186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87" t="s">
        <v>361</v>
      </c>
      <c r="AT199" s="187" t="s">
        <v>142</v>
      </c>
      <c r="AU199" s="187" t="s">
        <v>82</v>
      </c>
      <c r="AY199" s="20" t="s">
        <v>140</v>
      </c>
      <c r="BE199" s="188">
        <f>IF(N199="základní",J199,0)</f>
        <v>0</v>
      </c>
      <c r="BF199" s="188">
        <f>IF(N199="snížená",J199,0)</f>
        <v>0</v>
      </c>
      <c r="BG199" s="188">
        <f>IF(N199="zákl. přenesená",J199,0)</f>
        <v>0</v>
      </c>
      <c r="BH199" s="188">
        <f>IF(N199="sníž. přenesená",J199,0)</f>
        <v>0</v>
      </c>
      <c r="BI199" s="188">
        <f>IF(N199="nulová",J199,0)</f>
        <v>0</v>
      </c>
      <c r="BJ199" s="20" t="s">
        <v>80</v>
      </c>
      <c r="BK199" s="188">
        <f>ROUND(I199*H199,2)</f>
        <v>0</v>
      </c>
      <c r="BL199" s="20" t="s">
        <v>361</v>
      </c>
      <c r="BM199" s="187" t="s">
        <v>1331</v>
      </c>
    </row>
    <row r="200" spans="1:65" s="2" customFormat="1" ht="16.5" customHeight="1">
      <c r="A200" s="37"/>
      <c r="B200" s="38"/>
      <c r="C200" s="176" t="s">
        <v>553</v>
      </c>
      <c r="D200" s="176" t="s">
        <v>142</v>
      </c>
      <c r="E200" s="177" t="s">
        <v>1891</v>
      </c>
      <c r="F200" s="178" t="s">
        <v>1892</v>
      </c>
      <c r="G200" s="179" t="s">
        <v>1888</v>
      </c>
      <c r="H200" s="180">
        <v>1</v>
      </c>
      <c r="I200" s="181"/>
      <c r="J200" s="182">
        <f>ROUND(I200*H200,2)</f>
        <v>0</v>
      </c>
      <c r="K200" s="178" t="s">
        <v>19</v>
      </c>
      <c r="L200" s="42"/>
      <c r="M200" s="183" t="s">
        <v>19</v>
      </c>
      <c r="N200" s="184" t="s">
        <v>43</v>
      </c>
      <c r="O200" s="67"/>
      <c r="P200" s="185">
        <f>O200*H200</f>
        <v>0</v>
      </c>
      <c r="Q200" s="185">
        <v>0</v>
      </c>
      <c r="R200" s="185">
        <f>Q200*H200</f>
        <v>0</v>
      </c>
      <c r="S200" s="185">
        <v>0</v>
      </c>
      <c r="T200" s="186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7" t="s">
        <v>361</v>
      </c>
      <c r="AT200" s="187" t="s">
        <v>142</v>
      </c>
      <c r="AU200" s="187" t="s">
        <v>82</v>
      </c>
      <c r="AY200" s="20" t="s">
        <v>140</v>
      </c>
      <c r="BE200" s="188">
        <f>IF(N200="základní",J200,0)</f>
        <v>0</v>
      </c>
      <c r="BF200" s="188">
        <f>IF(N200="snížená",J200,0)</f>
        <v>0</v>
      </c>
      <c r="BG200" s="188">
        <f>IF(N200="zákl. přenesená",J200,0)</f>
        <v>0</v>
      </c>
      <c r="BH200" s="188">
        <f>IF(N200="sníž. přenesená",J200,0)</f>
        <v>0</v>
      </c>
      <c r="BI200" s="188">
        <f>IF(N200="nulová",J200,0)</f>
        <v>0</v>
      </c>
      <c r="BJ200" s="20" t="s">
        <v>80</v>
      </c>
      <c r="BK200" s="188">
        <f>ROUND(I200*H200,2)</f>
        <v>0</v>
      </c>
      <c r="BL200" s="20" t="s">
        <v>361</v>
      </c>
      <c r="BM200" s="187" t="s">
        <v>1341</v>
      </c>
    </row>
    <row r="201" spans="1:65" s="2" customFormat="1" ht="16.5" customHeight="1">
      <c r="A201" s="37"/>
      <c r="B201" s="38"/>
      <c r="C201" s="176" t="s">
        <v>558</v>
      </c>
      <c r="D201" s="176" t="s">
        <v>142</v>
      </c>
      <c r="E201" s="177" t="s">
        <v>1893</v>
      </c>
      <c r="F201" s="178" t="s">
        <v>1894</v>
      </c>
      <c r="G201" s="179" t="s">
        <v>1888</v>
      </c>
      <c r="H201" s="180">
        <v>1</v>
      </c>
      <c r="I201" s="181"/>
      <c r="J201" s="182">
        <f>ROUND(I201*H201,2)</f>
        <v>0</v>
      </c>
      <c r="K201" s="178" t="s">
        <v>19</v>
      </c>
      <c r="L201" s="42"/>
      <c r="M201" s="238" t="s">
        <v>19</v>
      </c>
      <c r="N201" s="239" t="s">
        <v>43</v>
      </c>
      <c r="O201" s="240"/>
      <c r="P201" s="241">
        <f>O201*H201</f>
        <v>0</v>
      </c>
      <c r="Q201" s="241">
        <v>0</v>
      </c>
      <c r="R201" s="241">
        <f>Q201*H201</f>
        <v>0</v>
      </c>
      <c r="S201" s="241">
        <v>0</v>
      </c>
      <c r="T201" s="242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87" t="s">
        <v>361</v>
      </c>
      <c r="AT201" s="187" t="s">
        <v>142</v>
      </c>
      <c r="AU201" s="187" t="s">
        <v>82</v>
      </c>
      <c r="AY201" s="20" t="s">
        <v>140</v>
      </c>
      <c r="BE201" s="188">
        <f>IF(N201="základní",J201,0)</f>
        <v>0</v>
      </c>
      <c r="BF201" s="188">
        <f>IF(N201="snížená",J201,0)</f>
        <v>0</v>
      </c>
      <c r="BG201" s="188">
        <f>IF(N201="zákl. přenesená",J201,0)</f>
        <v>0</v>
      </c>
      <c r="BH201" s="188">
        <f>IF(N201="sníž. přenesená",J201,0)</f>
        <v>0</v>
      </c>
      <c r="BI201" s="188">
        <f>IF(N201="nulová",J201,0)</f>
        <v>0</v>
      </c>
      <c r="BJ201" s="20" t="s">
        <v>80</v>
      </c>
      <c r="BK201" s="188">
        <f>ROUND(I201*H201,2)</f>
        <v>0</v>
      </c>
      <c r="BL201" s="20" t="s">
        <v>361</v>
      </c>
      <c r="BM201" s="187" t="s">
        <v>1351</v>
      </c>
    </row>
    <row r="202" spans="1:65" s="2" customFormat="1" ht="6.95" customHeight="1">
      <c r="A202" s="37"/>
      <c r="B202" s="50"/>
      <c r="C202" s="51"/>
      <c r="D202" s="51"/>
      <c r="E202" s="51"/>
      <c r="F202" s="51"/>
      <c r="G202" s="51"/>
      <c r="H202" s="51"/>
      <c r="I202" s="51"/>
      <c r="J202" s="51"/>
      <c r="K202" s="51"/>
      <c r="L202" s="42"/>
      <c r="M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</row>
  </sheetData>
  <sheetProtection algorithmName="SHA-512" hashValue="y68tx23Nh6/74yRvf70KN36WDFNyQrVpZIUhUxmUnjXYCE5l3lApv+lVJLfLhQ0y0F/ELTFLFOOHOC3cxhAw4w==" saltValue="fsHIf57t2WmFw70dPNbhNtFx2acGfyzatQZMtyBCL9ttph8po7NBKS7cxf8lDkItTXMeJ0MKAx6oVLiVm5ri+Q==" spinCount="100000" sheet="1" objects="1" scenarios="1" formatColumns="0" formatRows="0" autoFilter="0"/>
  <autoFilter ref="C105:K201"/>
  <mergeCells count="9">
    <mergeCell ref="E50:H50"/>
    <mergeCell ref="E96:H96"/>
    <mergeCell ref="E98:H98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8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AT2" s="20" t="s">
        <v>91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82</v>
      </c>
    </row>
    <row r="4" spans="1:46" s="1" customFormat="1" ht="24.95" customHeight="1">
      <c r="B4" s="23"/>
      <c r="D4" s="106" t="s">
        <v>92</v>
      </c>
      <c r="L4" s="23"/>
      <c r="M4" s="107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08" t="s">
        <v>16</v>
      </c>
      <c r="L6" s="23"/>
    </row>
    <row r="7" spans="1:46" s="1" customFormat="1" ht="16.5" customHeight="1">
      <c r="B7" s="23"/>
      <c r="E7" s="386" t="str">
        <f>'Rekapitulace stavby'!K6</f>
        <v>Oprava plynové kotelny ZŠ Havlíčkova 71, Jihlava</v>
      </c>
      <c r="F7" s="387"/>
      <c r="G7" s="387"/>
      <c r="H7" s="387"/>
      <c r="L7" s="23"/>
    </row>
    <row r="8" spans="1:46" s="2" customFormat="1" ht="12" customHeight="1">
      <c r="A8" s="37"/>
      <c r="B8" s="42"/>
      <c r="C8" s="37"/>
      <c r="D8" s="108" t="s">
        <v>93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88" t="s">
        <v>1895</v>
      </c>
      <c r="F9" s="389"/>
      <c r="G9" s="389"/>
      <c r="H9" s="389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1.25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21</v>
      </c>
      <c r="E12" s="37"/>
      <c r="F12" s="110" t="s">
        <v>22</v>
      </c>
      <c r="G12" s="37"/>
      <c r="H12" s="37"/>
      <c r="I12" s="108" t="s">
        <v>23</v>
      </c>
      <c r="J12" s="111" t="str">
        <f>'Rekapitulace stavby'!AN8</f>
        <v>10. 11. 2024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25</v>
      </c>
      <c r="E14" s="37"/>
      <c r="F14" s="37"/>
      <c r="G14" s="37"/>
      <c r="H14" s="37"/>
      <c r="I14" s="108" t="s">
        <v>26</v>
      </c>
      <c r="J14" s="110" t="s">
        <v>19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27</v>
      </c>
      <c r="F15" s="37"/>
      <c r="G15" s="37"/>
      <c r="H15" s="37"/>
      <c r="I15" s="108" t="s">
        <v>28</v>
      </c>
      <c r="J15" s="110" t="s">
        <v>19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29</v>
      </c>
      <c r="E17" s="37"/>
      <c r="F17" s="37"/>
      <c r="G17" s="37"/>
      <c r="H17" s="37"/>
      <c r="I17" s="108" t="s">
        <v>26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90" t="str">
        <f>'Rekapitulace stavby'!E14</f>
        <v>Vyplň údaj</v>
      </c>
      <c r="F18" s="391"/>
      <c r="G18" s="391"/>
      <c r="H18" s="391"/>
      <c r="I18" s="108" t="s">
        <v>28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31</v>
      </c>
      <c r="E20" s="37"/>
      <c r="F20" s="37"/>
      <c r="G20" s="37"/>
      <c r="H20" s="37"/>
      <c r="I20" s="108" t="s">
        <v>26</v>
      </c>
      <c r="J20" s="110" t="s">
        <v>19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32</v>
      </c>
      <c r="F21" s="37"/>
      <c r="G21" s="37"/>
      <c r="H21" s="37"/>
      <c r="I21" s="108" t="s">
        <v>28</v>
      </c>
      <c r="J21" s="110" t="s">
        <v>19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34</v>
      </c>
      <c r="E23" s="37"/>
      <c r="F23" s="37"/>
      <c r="G23" s="37"/>
      <c r="H23" s="37"/>
      <c r="I23" s="108" t="s">
        <v>26</v>
      </c>
      <c r="J23" s="110" t="s">
        <v>19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35</v>
      </c>
      <c r="F24" s="37"/>
      <c r="G24" s="37"/>
      <c r="H24" s="37"/>
      <c r="I24" s="108" t="s">
        <v>28</v>
      </c>
      <c r="J24" s="110" t="s">
        <v>19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36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16.5" customHeight="1">
      <c r="A27" s="112"/>
      <c r="B27" s="113"/>
      <c r="C27" s="112"/>
      <c r="D27" s="112"/>
      <c r="E27" s="392" t="s">
        <v>19</v>
      </c>
      <c r="F27" s="392"/>
      <c r="G27" s="392"/>
      <c r="H27" s="392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38</v>
      </c>
      <c r="E30" s="37"/>
      <c r="F30" s="37"/>
      <c r="G30" s="37"/>
      <c r="H30" s="37"/>
      <c r="I30" s="37"/>
      <c r="J30" s="117">
        <f>ROUND(J80,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40</v>
      </c>
      <c r="G32" s="37"/>
      <c r="H32" s="37"/>
      <c r="I32" s="118" t="s">
        <v>39</v>
      </c>
      <c r="J32" s="118" t="s">
        <v>41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42</v>
      </c>
      <c r="E33" s="108" t="s">
        <v>43</v>
      </c>
      <c r="F33" s="120">
        <f>ROUND((SUM(BE80:BE87)),  2)</f>
        <v>0</v>
      </c>
      <c r="G33" s="37"/>
      <c r="H33" s="37"/>
      <c r="I33" s="121">
        <v>0.21</v>
      </c>
      <c r="J33" s="120">
        <f>ROUND(((SUM(BE80:BE87))*I33),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44</v>
      </c>
      <c r="F34" s="120">
        <f>ROUND((SUM(BF80:BF87)),  2)</f>
        <v>0</v>
      </c>
      <c r="G34" s="37"/>
      <c r="H34" s="37"/>
      <c r="I34" s="121">
        <v>0.12</v>
      </c>
      <c r="J34" s="120">
        <f>ROUND(((SUM(BF80:BF87))*I34),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45</v>
      </c>
      <c r="F35" s="120">
        <f>ROUND((SUM(BG80:BG87)),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46</v>
      </c>
      <c r="F36" s="120">
        <f>ROUND((SUM(BH80:BH87)),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47</v>
      </c>
      <c r="F37" s="120">
        <f>ROUND((SUM(BI80:BI87)),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48</v>
      </c>
      <c r="E39" s="124"/>
      <c r="F39" s="124"/>
      <c r="G39" s="125" t="s">
        <v>49</v>
      </c>
      <c r="H39" s="126" t="s">
        <v>50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6" t="s">
        <v>95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393" t="str">
        <f>E7</f>
        <v>Oprava plynové kotelny ZŠ Havlíčkova 71, Jihlava</v>
      </c>
      <c r="F48" s="394"/>
      <c r="G48" s="394"/>
      <c r="H48" s="394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93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46" t="str">
        <f>E9</f>
        <v>VON - Vedlejší a ostatní náklady</v>
      </c>
      <c r="F50" s="395"/>
      <c r="G50" s="395"/>
      <c r="H50" s="395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21</v>
      </c>
      <c r="D52" s="39"/>
      <c r="E52" s="39"/>
      <c r="F52" s="30" t="str">
        <f>F12</f>
        <v>Jihlava</v>
      </c>
      <c r="G52" s="39"/>
      <c r="H52" s="39"/>
      <c r="I52" s="32" t="s">
        <v>23</v>
      </c>
      <c r="J52" s="62" t="str">
        <f>IF(J12="","",J12)</f>
        <v>10. 11. 2024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5.2" customHeight="1">
      <c r="A54" s="37"/>
      <c r="B54" s="38"/>
      <c r="C54" s="32" t="s">
        <v>25</v>
      </c>
      <c r="D54" s="39"/>
      <c r="E54" s="39"/>
      <c r="F54" s="30" t="str">
        <f>E15</f>
        <v>Statutární město Jihlava, Masarykovo náměstí 97/1</v>
      </c>
      <c r="G54" s="39"/>
      <c r="H54" s="39"/>
      <c r="I54" s="32" t="s">
        <v>31</v>
      </c>
      <c r="J54" s="35" t="str">
        <f>E21</f>
        <v>Ing.Lubomír Jonáš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2" t="s">
        <v>29</v>
      </c>
      <c r="D55" s="39"/>
      <c r="E55" s="39"/>
      <c r="F55" s="30" t="str">
        <f>IF(E18="","",E18)</f>
        <v>Vyplň údaj</v>
      </c>
      <c r="G55" s="39"/>
      <c r="H55" s="39"/>
      <c r="I55" s="32" t="s">
        <v>34</v>
      </c>
      <c r="J55" s="35" t="str">
        <f>E24</f>
        <v>Fr.Neuwirth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96</v>
      </c>
      <c r="D57" s="134"/>
      <c r="E57" s="134"/>
      <c r="F57" s="134"/>
      <c r="G57" s="134"/>
      <c r="H57" s="134"/>
      <c r="I57" s="134"/>
      <c r="J57" s="135" t="s">
        <v>97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70</v>
      </c>
      <c r="D59" s="39"/>
      <c r="E59" s="39"/>
      <c r="F59" s="39"/>
      <c r="G59" s="39"/>
      <c r="H59" s="39"/>
      <c r="I59" s="39"/>
      <c r="J59" s="80">
        <f>J80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98</v>
      </c>
    </row>
    <row r="60" spans="1:47" s="9" customFormat="1" ht="24.95" customHeight="1">
      <c r="B60" s="137"/>
      <c r="C60" s="138"/>
      <c r="D60" s="139" t="s">
        <v>1896</v>
      </c>
      <c r="E60" s="140"/>
      <c r="F60" s="140"/>
      <c r="G60" s="140"/>
      <c r="H60" s="140"/>
      <c r="I60" s="140"/>
      <c r="J60" s="141">
        <f>J81</f>
        <v>0</v>
      </c>
      <c r="K60" s="138"/>
      <c r="L60" s="142"/>
    </row>
    <row r="61" spans="1:47" s="2" customFormat="1" ht="21.75" customHeight="1">
      <c r="A61" s="37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10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6.95" customHeight="1">
      <c r="A62" s="37"/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109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6" spans="1:63" s="2" customFormat="1" ht="6.95" customHeight="1">
      <c r="A66" s="37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109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pans="1:63" s="2" customFormat="1" ht="24.95" customHeight="1">
      <c r="A67" s="37"/>
      <c r="B67" s="38"/>
      <c r="C67" s="26" t="s">
        <v>125</v>
      </c>
      <c r="D67" s="39"/>
      <c r="E67" s="39"/>
      <c r="F67" s="39"/>
      <c r="G67" s="39"/>
      <c r="H67" s="39"/>
      <c r="I67" s="39"/>
      <c r="J67" s="39"/>
      <c r="K67" s="39"/>
      <c r="L67" s="109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pans="1:63" s="2" customFormat="1" ht="6.95" customHeight="1">
      <c r="A68" s="37"/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109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63" s="2" customFormat="1" ht="12" customHeight="1">
      <c r="A69" s="37"/>
      <c r="B69" s="38"/>
      <c r="C69" s="32" t="s">
        <v>16</v>
      </c>
      <c r="D69" s="39"/>
      <c r="E69" s="39"/>
      <c r="F69" s="39"/>
      <c r="G69" s="39"/>
      <c r="H69" s="39"/>
      <c r="I69" s="39"/>
      <c r="J69" s="39"/>
      <c r="K69" s="39"/>
      <c r="L69" s="109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63" s="2" customFormat="1" ht="16.5" customHeight="1">
      <c r="A70" s="37"/>
      <c r="B70" s="38"/>
      <c r="C70" s="39"/>
      <c r="D70" s="39"/>
      <c r="E70" s="393" t="str">
        <f>E7</f>
        <v>Oprava plynové kotelny ZŠ Havlíčkova 71, Jihlava</v>
      </c>
      <c r="F70" s="394"/>
      <c r="G70" s="394"/>
      <c r="H70" s="394"/>
      <c r="I70" s="39"/>
      <c r="J70" s="39"/>
      <c r="K70" s="39"/>
      <c r="L70" s="109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63" s="2" customFormat="1" ht="12" customHeight="1">
      <c r="A71" s="37"/>
      <c r="B71" s="38"/>
      <c r="C71" s="32" t="s">
        <v>93</v>
      </c>
      <c r="D71" s="39"/>
      <c r="E71" s="39"/>
      <c r="F71" s="39"/>
      <c r="G71" s="39"/>
      <c r="H71" s="39"/>
      <c r="I71" s="39"/>
      <c r="J71" s="39"/>
      <c r="K71" s="39"/>
      <c r="L71" s="109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63" s="2" customFormat="1" ht="16.5" customHeight="1">
      <c r="A72" s="37"/>
      <c r="B72" s="38"/>
      <c r="C72" s="39"/>
      <c r="D72" s="39"/>
      <c r="E72" s="346" t="str">
        <f>E9</f>
        <v>VON - Vedlejší a ostatní náklady</v>
      </c>
      <c r="F72" s="395"/>
      <c r="G72" s="395"/>
      <c r="H72" s="395"/>
      <c r="I72" s="39"/>
      <c r="J72" s="39"/>
      <c r="K72" s="39"/>
      <c r="L72" s="109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63" s="2" customFormat="1" ht="6.95" customHeight="1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109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63" s="2" customFormat="1" ht="12" customHeight="1">
      <c r="A74" s="37"/>
      <c r="B74" s="38"/>
      <c r="C74" s="32" t="s">
        <v>21</v>
      </c>
      <c r="D74" s="39"/>
      <c r="E74" s="39"/>
      <c r="F74" s="30" t="str">
        <f>F12</f>
        <v>Jihlava</v>
      </c>
      <c r="G74" s="39"/>
      <c r="H74" s="39"/>
      <c r="I74" s="32" t="s">
        <v>23</v>
      </c>
      <c r="J74" s="62" t="str">
        <f>IF(J12="","",J12)</f>
        <v>10. 11. 2024</v>
      </c>
      <c r="K74" s="39"/>
      <c r="L74" s="109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63" s="2" customFormat="1" ht="6.95" customHeight="1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109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63" s="2" customFormat="1" ht="15.2" customHeight="1">
      <c r="A76" s="37"/>
      <c r="B76" s="38"/>
      <c r="C76" s="32" t="s">
        <v>25</v>
      </c>
      <c r="D76" s="39"/>
      <c r="E76" s="39"/>
      <c r="F76" s="30" t="str">
        <f>E15</f>
        <v>Statutární město Jihlava, Masarykovo náměstí 97/1</v>
      </c>
      <c r="G76" s="39"/>
      <c r="H76" s="39"/>
      <c r="I76" s="32" t="s">
        <v>31</v>
      </c>
      <c r="J76" s="35" t="str">
        <f>E21</f>
        <v>Ing.Lubomír Jonáš</v>
      </c>
      <c r="K76" s="39"/>
      <c r="L76" s="10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63" s="2" customFormat="1" ht="15.2" customHeight="1">
      <c r="A77" s="37"/>
      <c r="B77" s="38"/>
      <c r="C77" s="32" t="s">
        <v>29</v>
      </c>
      <c r="D77" s="39"/>
      <c r="E77" s="39"/>
      <c r="F77" s="30" t="str">
        <f>IF(E18="","",E18)</f>
        <v>Vyplň údaj</v>
      </c>
      <c r="G77" s="39"/>
      <c r="H77" s="39"/>
      <c r="I77" s="32" t="s">
        <v>34</v>
      </c>
      <c r="J77" s="35" t="str">
        <f>E24</f>
        <v>Fr.Neuwirth</v>
      </c>
      <c r="K77" s="39"/>
      <c r="L77" s="10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63" s="2" customFormat="1" ht="10.35" customHeight="1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109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63" s="11" customFormat="1" ht="29.25" customHeight="1">
      <c r="A79" s="149"/>
      <c r="B79" s="150"/>
      <c r="C79" s="151" t="s">
        <v>126</v>
      </c>
      <c r="D79" s="152" t="s">
        <v>57</v>
      </c>
      <c r="E79" s="152" t="s">
        <v>53</v>
      </c>
      <c r="F79" s="152" t="s">
        <v>54</v>
      </c>
      <c r="G79" s="152" t="s">
        <v>127</v>
      </c>
      <c r="H79" s="152" t="s">
        <v>128</v>
      </c>
      <c r="I79" s="152" t="s">
        <v>129</v>
      </c>
      <c r="J79" s="152" t="s">
        <v>97</v>
      </c>
      <c r="K79" s="153" t="s">
        <v>130</v>
      </c>
      <c r="L79" s="154"/>
      <c r="M79" s="71" t="s">
        <v>19</v>
      </c>
      <c r="N79" s="72" t="s">
        <v>42</v>
      </c>
      <c r="O79" s="72" t="s">
        <v>131</v>
      </c>
      <c r="P79" s="72" t="s">
        <v>132</v>
      </c>
      <c r="Q79" s="72" t="s">
        <v>133</v>
      </c>
      <c r="R79" s="72" t="s">
        <v>134</v>
      </c>
      <c r="S79" s="72" t="s">
        <v>135</v>
      </c>
      <c r="T79" s="73" t="s">
        <v>136</v>
      </c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49"/>
    </row>
    <row r="80" spans="1:63" s="2" customFormat="1" ht="22.9" customHeight="1">
      <c r="A80" s="37"/>
      <c r="B80" s="38"/>
      <c r="C80" s="78" t="s">
        <v>137</v>
      </c>
      <c r="D80" s="39"/>
      <c r="E80" s="39"/>
      <c r="F80" s="39"/>
      <c r="G80" s="39"/>
      <c r="H80" s="39"/>
      <c r="I80" s="39"/>
      <c r="J80" s="155">
        <f>BK80</f>
        <v>0</v>
      </c>
      <c r="K80" s="39"/>
      <c r="L80" s="42"/>
      <c r="M80" s="74"/>
      <c r="N80" s="156"/>
      <c r="O80" s="75"/>
      <c r="P80" s="157">
        <f>P81</f>
        <v>0</v>
      </c>
      <c r="Q80" s="75"/>
      <c r="R80" s="157">
        <f>R81</f>
        <v>0</v>
      </c>
      <c r="S80" s="75"/>
      <c r="T80" s="158">
        <f>T81</f>
        <v>0</v>
      </c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T80" s="20" t="s">
        <v>71</v>
      </c>
      <c r="AU80" s="20" t="s">
        <v>98</v>
      </c>
      <c r="BK80" s="159">
        <f>BK81</f>
        <v>0</v>
      </c>
    </row>
    <row r="81" spans="1:65" s="12" customFormat="1" ht="25.9" customHeight="1">
      <c r="B81" s="160"/>
      <c r="C81" s="161"/>
      <c r="D81" s="162" t="s">
        <v>71</v>
      </c>
      <c r="E81" s="163" t="s">
        <v>1704</v>
      </c>
      <c r="F81" s="163" t="s">
        <v>1897</v>
      </c>
      <c r="G81" s="161"/>
      <c r="H81" s="161"/>
      <c r="I81" s="164"/>
      <c r="J81" s="165">
        <f>BK81</f>
        <v>0</v>
      </c>
      <c r="K81" s="161"/>
      <c r="L81" s="166"/>
      <c r="M81" s="167"/>
      <c r="N81" s="168"/>
      <c r="O81" s="168"/>
      <c r="P81" s="169">
        <f>SUM(P82:P87)</f>
        <v>0</v>
      </c>
      <c r="Q81" s="168"/>
      <c r="R81" s="169">
        <f>SUM(R82:R87)</f>
        <v>0</v>
      </c>
      <c r="S81" s="168"/>
      <c r="T81" s="170">
        <f>SUM(T82:T87)</f>
        <v>0</v>
      </c>
      <c r="AR81" s="171" t="s">
        <v>167</v>
      </c>
      <c r="AT81" s="172" t="s">
        <v>71</v>
      </c>
      <c r="AU81" s="172" t="s">
        <v>72</v>
      </c>
      <c r="AY81" s="171" t="s">
        <v>140</v>
      </c>
      <c r="BK81" s="173">
        <f>SUM(BK82:BK87)</f>
        <v>0</v>
      </c>
    </row>
    <row r="82" spans="1:65" s="2" customFormat="1" ht="16.5" customHeight="1">
      <c r="A82" s="37"/>
      <c r="B82" s="38"/>
      <c r="C82" s="176" t="s">
        <v>80</v>
      </c>
      <c r="D82" s="176" t="s">
        <v>142</v>
      </c>
      <c r="E82" s="177" t="s">
        <v>1898</v>
      </c>
      <c r="F82" s="178" t="s">
        <v>1899</v>
      </c>
      <c r="G82" s="179" t="s">
        <v>1900</v>
      </c>
      <c r="H82" s="180">
        <v>1</v>
      </c>
      <c r="I82" s="181"/>
      <c r="J82" s="182">
        <f t="shared" ref="J82:J87" si="0">ROUND(I82*H82,2)</f>
        <v>0</v>
      </c>
      <c r="K82" s="178" t="s">
        <v>19</v>
      </c>
      <c r="L82" s="42"/>
      <c r="M82" s="183" t="s">
        <v>19</v>
      </c>
      <c r="N82" s="184" t="s">
        <v>43</v>
      </c>
      <c r="O82" s="67"/>
      <c r="P82" s="185">
        <f t="shared" ref="P82:P87" si="1">O82*H82</f>
        <v>0</v>
      </c>
      <c r="Q82" s="185">
        <v>0</v>
      </c>
      <c r="R82" s="185">
        <f t="shared" ref="R82:R87" si="2">Q82*H82</f>
        <v>0</v>
      </c>
      <c r="S82" s="185">
        <v>0</v>
      </c>
      <c r="T82" s="186">
        <f t="shared" ref="T82:T87" si="3">S82*H82</f>
        <v>0</v>
      </c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R82" s="187" t="s">
        <v>1901</v>
      </c>
      <c r="AT82" s="187" t="s">
        <v>142</v>
      </c>
      <c r="AU82" s="187" t="s">
        <v>80</v>
      </c>
      <c r="AY82" s="20" t="s">
        <v>140</v>
      </c>
      <c r="BE82" s="188">
        <f t="shared" ref="BE82:BE87" si="4">IF(N82="základní",J82,0)</f>
        <v>0</v>
      </c>
      <c r="BF82" s="188">
        <f t="shared" ref="BF82:BF87" si="5">IF(N82="snížená",J82,0)</f>
        <v>0</v>
      </c>
      <c r="BG82" s="188">
        <f t="shared" ref="BG82:BG87" si="6">IF(N82="zákl. přenesená",J82,0)</f>
        <v>0</v>
      </c>
      <c r="BH82" s="188">
        <f t="shared" ref="BH82:BH87" si="7">IF(N82="sníž. přenesená",J82,0)</f>
        <v>0</v>
      </c>
      <c r="BI82" s="188">
        <f t="shared" ref="BI82:BI87" si="8">IF(N82="nulová",J82,0)</f>
        <v>0</v>
      </c>
      <c r="BJ82" s="20" t="s">
        <v>80</v>
      </c>
      <c r="BK82" s="188">
        <f t="shared" ref="BK82:BK87" si="9">ROUND(I82*H82,2)</f>
        <v>0</v>
      </c>
      <c r="BL82" s="20" t="s">
        <v>1901</v>
      </c>
      <c r="BM82" s="187" t="s">
        <v>1902</v>
      </c>
    </row>
    <row r="83" spans="1:65" s="2" customFormat="1" ht="24.2" customHeight="1">
      <c r="A83" s="37"/>
      <c r="B83" s="38"/>
      <c r="C83" s="176" t="s">
        <v>82</v>
      </c>
      <c r="D83" s="176" t="s">
        <v>142</v>
      </c>
      <c r="E83" s="177" t="s">
        <v>1903</v>
      </c>
      <c r="F83" s="178" t="s">
        <v>1904</v>
      </c>
      <c r="G83" s="179" t="s">
        <v>1900</v>
      </c>
      <c r="H83" s="180">
        <v>1</v>
      </c>
      <c r="I83" s="181"/>
      <c r="J83" s="182">
        <f t="shared" si="0"/>
        <v>0</v>
      </c>
      <c r="K83" s="178" t="s">
        <v>19</v>
      </c>
      <c r="L83" s="42"/>
      <c r="M83" s="183" t="s">
        <v>19</v>
      </c>
      <c r="N83" s="184" t="s">
        <v>43</v>
      </c>
      <c r="O83" s="67"/>
      <c r="P83" s="185">
        <f t="shared" si="1"/>
        <v>0</v>
      </c>
      <c r="Q83" s="185">
        <v>0</v>
      </c>
      <c r="R83" s="185">
        <f t="shared" si="2"/>
        <v>0</v>
      </c>
      <c r="S83" s="185">
        <v>0</v>
      </c>
      <c r="T83" s="186">
        <f t="shared" si="3"/>
        <v>0</v>
      </c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R83" s="187" t="s">
        <v>1901</v>
      </c>
      <c r="AT83" s="187" t="s">
        <v>142</v>
      </c>
      <c r="AU83" s="187" t="s">
        <v>80</v>
      </c>
      <c r="AY83" s="20" t="s">
        <v>140</v>
      </c>
      <c r="BE83" s="188">
        <f t="shared" si="4"/>
        <v>0</v>
      </c>
      <c r="BF83" s="188">
        <f t="shared" si="5"/>
        <v>0</v>
      </c>
      <c r="BG83" s="188">
        <f t="shared" si="6"/>
        <v>0</v>
      </c>
      <c r="BH83" s="188">
        <f t="shared" si="7"/>
        <v>0</v>
      </c>
      <c r="BI83" s="188">
        <f t="shared" si="8"/>
        <v>0</v>
      </c>
      <c r="BJ83" s="20" t="s">
        <v>80</v>
      </c>
      <c r="BK83" s="188">
        <f t="shared" si="9"/>
        <v>0</v>
      </c>
      <c r="BL83" s="20" t="s">
        <v>1901</v>
      </c>
      <c r="BM83" s="187" t="s">
        <v>1905</v>
      </c>
    </row>
    <row r="84" spans="1:65" s="2" customFormat="1" ht="24.2" customHeight="1">
      <c r="A84" s="37"/>
      <c r="B84" s="38"/>
      <c r="C84" s="176" t="s">
        <v>154</v>
      </c>
      <c r="D84" s="176" t="s">
        <v>142</v>
      </c>
      <c r="E84" s="177" t="s">
        <v>1906</v>
      </c>
      <c r="F84" s="178" t="s">
        <v>1907</v>
      </c>
      <c r="G84" s="179" t="s">
        <v>1900</v>
      </c>
      <c r="H84" s="180">
        <v>1</v>
      </c>
      <c r="I84" s="181"/>
      <c r="J84" s="182">
        <f t="shared" si="0"/>
        <v>0</v>
      </c>
      <c r="K84" s="178" t="s">
        <v>19</v>
      </c>
      <c r="L84" s="42"/>
      <c r="M84" s="183" t="s">
        <v>19</v>
      </c>
      <c r="N84" s="184" t="s">
        <v>43</v>
      </c>
      <c r="O84" s="67"/>
      <c r="P84" s="185">
        <f t="shared" si="1"/>
        <v>0</v>
      </c>
      <c r="Q84" s="185">
        <v>0</v>
      </c>
      <c r="R84" s="185">
        <f t="shared" si="2"/>
        <v>0</v>
      </c>
      <c r="S84" s="185">
        <v>0</v>
      </c>
      <c r="T84" s="186">
        <f t="shared" si="3"/>
        <v>0</v>
      </c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R84" s="187" t="s">
        <v>1901</v>
      </c>
      <c r="AT84" s="187" t="s">
        <v>142</v>
      </c>
      <c r="AU84" s="187" t="s">
        <v>80</v>
      </c>
      <c r="AY84" s="20" t="s">
        <v>140</v>
      </c>
      <c r="BE84" s="188">
        <f t="shared" si="4"/>
        <v>0</v>
      </c>
      <c r="BF84" s="188">
        <f t="shared" si="5"/>
        <v>0</v>
      </c>
      <c r="BG84" s="188">
        <f t="shared" si="6"/>
        <v>0</v>
      </c>
      <c r="BH84" s="188">
        <f t="shared" si="7"/>
        <v>0</v>
      </c>
      <c r="BI84" s="188">
        <f t="shared" si="8"/>
        <v>0</v>
      </c>
      <c r="BJ84" s="20" t="s">
        <v>80</v>
      </c>
      <c r="BK84" s="188">
        <f t="shared" si="9"/>
        <v>0</v>
      </c>
      <c r="BL84" s="20" t="s">
        <v>1901</v>
      </c>
      <c r="BM84" s="187" t="s">
        <v>1908</v>
      </c>
    </row>
    <row r="85" spans="1:65" s="2" customFormat="1" ht="16.5" customHeight="1">
      <c r="A85" s="37"/>
      <c r="B85" s="38"/>
      <c r="C85" s="176" t="s">
        <v>147</v>
      </c>
      <c r="D85" s="176" t="s">
        <v>142</v>
      </c>
      <c r="E85" s="177" t="s">
        <v>1909</v>
      </c>
      <c r="F85" s="178" t="s">
        <v>1910</v>
      </c>
      <c r="G85" s="179" t="s">
        <v>1900</v>
      </c>
      <c r="H85" s="180">
        <v>1</v>
      </c>
      <c r="I85" s="181"/>
      <c r="J85" s="182">
        <f t="shared" si="0"/>
        <v>0</v>
      </c>
      <c r="K85" s="178" t="s">
        <v>19</v>
      </c>
      <c r="L85" s="42"/>
      <c r="M85" s="183" t="s">
        <v>19</v>
      </c>
      <c r="N85" s="184" t="s">
        <v>43</v>
      </c>
      <c r="O85" s="67"/>
      <c r="P85" s="185">
        <f t="shared" si="1"/>
        <v>0</v>
      </c>
      <c r="Q85" s="185">
        <v>0</v>
      </c>
      <c r="R85" s="185">
        <f t="shared" si="2"/>
        <v>0</v>
      </c>
      <c r="S85" s="185">
        <v>0</v>
      </c>
      <c r="T85" s="186">
        <f t="shared" si="3"/>
        <v>0</v>
      </c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R85" s="187" t="s">
        <v>1901</v>
      </c>
      <c r="AT85" s="187" t="s">
        <v>142</v>
      </c>
      <c r="AU85" s="187" t="s">
        <v>80</v>
      </c>
      <c r="AY85" s="20" t="s">
        <v>140</v>
      </c>
      <c r="BE85" s="188">
        <f t="shared" si="4"/>
        <v>0</v>
      </c>
      <c r="BF85" s="188">
        <f t="shared" si="5"/>
        <v>0</v>
      </c>
      <c r="BG85" s="188">
        <f t="shared" si="6"/>
        <v>0</v>
      </c>
      <c r="BH85" s="188">
        <f t="shared" si="7"/>
        <v>0</v>
      </c>
      <c r="BI85" s="188">
        <f t="shared" si="8"/>
        <v>0</v>
      </c>
      <c r="BJ85" s="20" t="s">
        <v>80</v>
      </c>
      <c r="BK85" s="188">
        <f t="shared" si="9"/>
        <v>0</v>
      </c>
      <c r="BL85" s="20" t="s">
        <v>1901</v>
      </c>
      <c r="BM85" s="187" t="s">
        <v>1911</v>
      </c>
    </row>
    <row r="86" spans="1:65" s="2" customFormat="1" ht="24.2" customHeight="1">
      <c r="A86" s="37"/>
      <c r="B86" s="38"/>
      <c r="C86" s="176" t="s">
        <v>167</v>
      </c>
      <c r="D86" s="176" t="s">
        <v>142</v>
      </c>
      <c r="E86" s="177" t="s">
        <v>1912</v>
      </c>
      <c r="F86" s="178" t="s">
        <v>1913</v>
      </c>
      <c r="G86" s="179" t="s">
        <v>1900</v>
      </c>
      <c r="H86" s="180">
        <v>1</v>
      </c>
      <c r="I86" s="181"/>
      <c r="J86" s="182">
        <f t="shared" si="0"/>
        <v>0</v>
      </c>
      <c r="K86" s="178" t="s">
        <v>19</v>
      </c>
      <c r="L86" s="42"/>
      <c r="M86" s="183" t="s">
        <v>19</v>
      </c>
      <c r="N86" s="184" t="s">
        <v>43</v>
      </c>
      <c r="O86" s="67"/>
      <c r="P86" s="185">
        <f t="shared" si="1"/>
        <v>0</v>
      </c>
      <c r="Q86" s="185">
        <v>0</v>
      </c>
      <c r="R86" s="185">
        <f t="shared" si="2"/>
        <v>0</v>
      </c>
      <c r="S86" s="185">
        <v>0</v>
      </c>
      <c r="T86" s="186">
        <f t="shared" si="3"/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R86" s="187" t="s">
        <v>1901</v>
      </c>
      <c r="AT86" s="187" t="s">
        <v>142</v>
      </c>
      <c r="AU86" s="187" t="s">
        <v>80</v>
      </c>
      <c r="AY86" s="20" t="s">
        <v>140</v>
      </c>
      <c r="BE86" s="188">
        <f t="shared" si="4"/>
        <v>0</v>
      </c>
      <c r="BF86" s="188">
        <f t="shared" si="5"/>
        <v>0</v>
      </c>
      <c r="BG86" s="188">
        <f t="shared" si="6"/>
        <v>0</v>
      </c>
      <c r="BH86" s="188">
        <f t="shared" si="7"/>
        <v>0</v>
      </c>
      <c r="BI86" s="188">
        <f t="shared" si="8"/>
        <v>0</v>
      </c>
      <c r="BJ86" s="20" t="s">
        <v>80</v>
      </c>
      <c r="BK86" s="188">
        <f t="shared" si="9"/>
        <v>0</v>
      </c>
      <c r="BL86" s="20" t="s">
        <v>1901</v>
      </c>
      <c r="BM86" s="187" t="s">
        <v>1914</v>
      </c>
    </row>
    <row r="87" spans="1:65" s="2" customFormat="1" ht="16.5" customHeight="1">
      <c r="A87" s="37"/>
      <c r="B87" s="38"/>
      <c r="C87" s="176" t="s">
        <v>176</v>
      </c>
      <c r="D87" s="176" t="s">
        <v>142</v>
      </c>
      <c r="E87" s="177" t="s">
        <v>1915</v>
      </c>
      <c r="F87" s="178" t="s">
        <v>1916</v>
      </c>
      <c r="G87" s="179" t="s">
        <v>1900</v>
      </c>
      <c r="H87" s="180">
        <v>1</v>
      </c>
      <c r="I87" s="181"/>
      <c r="J87" s="182">
        <f t="shared" si="0"/>
        <v>0</v>
      </c>
      <c r="K87" s="178" t="s">
        <v>19</v>
      </c>
      <c r="L87" s="42"/>
      <c r="M87" s="238" t="s">
        <v>19</v>
      </c>
      <c r="N87" s="239" t="s">
        <v>43</v>
      </c>
      <c r="O87" s="240"/>
      <c r="P87" s="241">
        <f t="shared" si="1"/>
        <v>0</v>
      </c>
      <c r="Q87" s="241">
        <v>0</v>
      </c>
      <c r="R87" s="241">
        <f t="shared" si="2"/>
        <v>0</v>
      </c>
      <c r="S87" s="241">
        <v>0</v>
      </c>
      <c r="T87" s="242">
        <f t="shared" si="3"/>
        <v>0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R87" s="187" t="s">
        <v>1901</v>
      </c>
      <c r="AT87" s="187" t="s">
        <v>142</v>
      </c>
      <c r="AU87" s="187" t="s">
        <v>80</v>
      </c>
      <c r="AY87" s="20" t="s">
        <v>140</v>
      </c>
      <c r="BE87" s="188">
        <f t="shared" si="4"/>
        <v>0</v>
      </c>
      <c r="BF87" s="188">
        <f t="shared" si="5"/>
        <v>0</v>
      </c>
      <c r="BG87" s="188">
        <f t="shared" si="6"/>
        <v>0</v>
      </c>
      <c r="BH87" s="188">
        <f t="shared" si="7"/>
        <v>0</v>
      </c>
      <c r="BI87" s="188">
        <f t="shared" si="8"/>
        <v>0</v>
      </c>
      <c r="BJ87" s="20" t="s">
        <v>80</v>
      </c>
      <c r="BK87" s="188">
        <f t="shared" si="9"/>
        <v>0</v>
      </c>
      <c r="BL87" s="20" t="s">
        <v>1901</v>
      </c>
      <c r="BM87" s="187" t="s">
        <v>1917</v>
      </c>
    </row>
    <row r="88" spans="1:65" s="2" customFormat="1" ht="6.95" customHeight="1">
      <c r="A88" s="37"/>
      <c r="B88" s="50"/>
      <c r="C88" s="51"/>
      <c r="D88" s="51"/>
      <c r="E88" s="51"/>
      <c r="F88" s="51"/>
      <c r="G88" s="51"/>
      <c r="H88" s="51"/>
      <c r="I88" s="51"/>
      <c r="J88" s="51"/>
      <c r="K88" s="51"/>
      <c r="L88" s="42"/>
      <c r="M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</sheetData>
  <sheetProtection algorithmName="SHA-512" hashValue="gmn4AV9eLexT4AYtgA/xVtxhjrPMvpkNgYE63MUYWllUHqadd0k7Mm+hWgpQwKCckKMMc2737Eltgmc2xAsIsw==" saltValue="zrM92PUnYmpiH+CFXHmB17tUj+2p8/Iqx2+w6JDg1SHVg6NHt+ezUKEGwOywg21ZQcULnbOY/dN7/ZdTZ80j1g==" spinCount="100000" sheet="1" objects="1" scenarios="1" formatColumns="0" formatRows="0" autoFilter="0"/>
  <autoFilter ref="C79:K87"/>
  <mergeCells count="9">
    <mergeCell ref="E50:H50"/>
    <mergeCell ref="E70:H70"/>
    <mergeCell ref="E72:H7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58" zoomScale="110" zoomScaleNormal="110" workbookViewId="0"/>
  </sheetViews>
  <sheetFormatPr defaultRowHeight="15"/>
  <cols>
    <col min="1" max="1" width="8.33203125" style="259" customWidth="1"/>
    <col min="2" max="2" width="1.6640625" style="259" customWidth="1"/>
    <col min="3" max="4" width="5" style="259" customWidth="1"/>
    <col min="5" max="5" width="11.6640625" style="259" customWidth="1"/>
    <col min="6" max="6" width="9.1640625" style="259" customWidth="1"/>
    <col min="7" max="7" width="5" style="259" customWidth="1"/>
    <col min="8" max="8" width="77.83203125" style="259" customWidth="1"/>
    <col min="9" max="10" width="20" style="259" customWidth="1"/>
    <col min="11" max="11" width="1.6640625" style="259" customWidth="1"/>
  </cols>
  <sheetData>
    <row r="1" spans="2:11" s="1" customFormat="1" ht="37.5" customHeight="1"/>
    <row r="2" spans="2:11" s="1" customFormat="1" ht="7.5" customHeight="1">
      <c r="B2" s="260"/>
      <c r="C2" s="261"/>
      <c r="D2" s="261"/>
      <c r="E2" s="261"/>
      <c r="F2" s="261"/>
      <c r="G2" s="261"/>
      <c r="H2" s="261"/>
      <c r="I2" s="261"/>
      <c r="J2" s="261"/>
      <c r="K2" s="262"/>
    </row>
    <row r="3" spans="2:11" s="17" customFormat="1" ht="45" customHeight="1">
      <c r="B3" s="263"/>
      <c r="C3" s="398" t="s">
        <v>1918</v>
      </c>
      <c r="D3" s="398"/>
      <c r="E3" s="398"/>
      <c r="F3" s="398"/>
      <c r="G3" s="398"/>
      <c r="H3" s="398"/>
      <c r="I3" s="398"/>
      <c r="J3" s="398"/>
      <c r="K3" s="264"/>
    </row>
    <row r="4" spans="2:11" s="1" customFormat="1" ht="25.5" customHeight="1">
      <c r="B4" s="265"/>
      <c r="C4" s="397" t="s">
        <v>1919</v>
      </c>
      <c r="D4" s="397"/>
      <c r="E4" s="397"/>
      <c r="F4" s="397"/>
      <c r="G4" s="397"/>
      <c r="H4" s="397"/>
      <c r="I4" s="397"/>
      <c r="J4" s="397"/>
      <c r="K4" s="266"/>
    </row>
    <row r="5" spans="2:11" s="1" customFormat="1" ht="5.25" customHeight="1">
      <c r="B5" s="265"/>
      <c r="C5" s="267"/>
      <c r="D5" s="267"/>
      <c r="E5" s="267"/>
      <c r="F5" s="267"/>
      <c r="G5" s="267"/>
      <c r="H5" s="267"/>
      <c r="I5" s="267"/>
      <c r="J5" s="267"/>
      <c r="K5" s="266"/>
    </row>
    <row r="6" spans="2:11" s="1" customFormat="1" ht="15" customHeight="1">
      <c r="B6" s="265"/>
      <c r="C6" s="396" t="s">
        <v>1920</v>
      </c>
      <c r="D6" s="396"/>
      <c r="E6" s="396"/>
      <c r="F6" s="396"/>
      <c r="G6" s="396"/>
      <c r="H6" s="396"/>
      <c r="I6" s="396"/>
      <c r="J6" s="396"/>
      <c r="K6" s="266"/>
    </row>
    <row r="7" spans="2:11" s="1" customFormat="1" ht="15" customHeight="1">
      <c r="B7" s="269"/>
      <c r="C7" s="396" t="s">
        <v>1921</v>
      </c>
      <c r="D7" s="396"/>
      <c r="E7" s="396"/>
      <c r="F7" s="396"/>
      <c r="G7" s="396"/>
      <c r="H7" s="396"/>
      <c r="I7" s="396"/>
      <c r="J7" s="396"/>
      <c r="K7" s="266"/>
    </row>
    <row r="8" spans="2:11" s="1" customFormat="1" ht="12.75" customHeight="1">
      <c r="B8" s="269"/>
      <c r="C8" s="268"/>
      <c r="D8" s="268"/>
      <c r="E8" s="268"/>
      <c r="F8" s="268"/>
      <c r="G8" s="268"/>
      <c r="H8" s="268"/>
      <c r="I8" s="268"/>
      <c r="J8" s="268"/>
      <c r="K8" s="266"/>
    </row>
    <row r="9" spans="2:11" s="1" customFormat="1" ht="15" customHeight="1">
      <c r="B9" s="269"/>
      <c r="C9" s="396" t="s">
        <v>1922</v>
      </c>
      <c r="D9" s="396"/>
      <c r="E9" s="396"/>
      <c r="F9" s="396"/>
      <c r="G9" s="396"/>
      <c r="H9" s="396"/>
      <c r="I9" s="396"/>
      <c r="J9" s="396"/>
      <c r="K9" s="266"/>
    </row>
    <row r="10" spans="2:11" s="1" customFormat="1" ht="15" customHeight="1">
      <c r="B10" s="269"/>
      <c r="C10" s="268"/>
      <c r="D10" s="396" t="s">
        <v>1923</v>
      </c>
      <c r="E10" s="396"/>
      <c r="F10" s="396"/>
      <c r="G10" s="396"/>
      <c r="H10" s="396"/>
      <c r="I10" s="396"/>
      <c r="J10" s="396"/>
      <c r="K10" s="266"/>
    </row>
    <row r="11" spans="2:11" s="1" customFormat="1" ht="15" customHeight="1">
      <c r="B11" s="269"/>
      <c r="C11" s="270"/>
      <c r="D11" s="396" t="s">
        <v>1924</v>
      </c>
      <c r="E11" s="396"/>
      <c r="F11" s="396"/>
      <c r="G11" s="396"/>
      <c r="H11" s="396"/>
      <c r="I11" s="396"/>
      <c r="J11" s="396"/>
      <c r="K11" s="266"/>
    </row>
    <row r="12" spans="2:11" s="1" customFormat="1" ht="15" customHeight="1">
      <c r="B12" s="269"/>
      <c r="C12" s="270"/>
      <c r="D12" s="268"/>
      <c r="E12" s="268"/>
      <c r="F12" s="268"/>
      <c r="G12" s="268"/>
      <c r="H12" s="268"/>
      <c r="I12" s="268"/>
      <c r="J12" s="268"/>
      <c r="K12" s="266"/>
    </row>
    <row r="13" spans="2:11" s="1" customFormat="1" ht="15" customHeight="1">
      <c r="B13" s="269"/>
      <c r="C13" s="270"/>
      <c r="D13" s="271" t="s">
        <v>1925</v>
      </c>
      <c r="E13" s="268"/>
      <c r="F13" s="268"/>
      <c r="G13" s="268"/>
      <c r="H13" s="268"/>
      <c r="I13" s="268"/>
      <c r="J13" s="268"/>
      <c r="K13" s="266"/>
    </row>
    <row r="14" spans="2:11" s="1" customFormat="1" ht="12.75" customHeight="1">
      <c r="B14" s="269"/>
      <c r="C14" s="270"/>
      <c r="D14" s="270"/>
      <c r="E14" s="270"/>
      <c r="F14" s="270"/>
      <c r="G14" s="270"/>
      <c r="H14" s="270"/>
      <c r="I14" s="270"/>
      <c r="J14" s="270"/>
      <c r="K14" s="266"/>
    </row>
    <row r="15" spans="2:11" s="1" customFormat="1" ht="15" customHeight="1">
      <c r="B15" s="269"/>
      <c r="C15" s="270"/>
      <c r="D15" s="396" t="s">
        <v>1926</v>
      </c>
      <c r="E15" s="396"/>
      <c r="F15" s="396"/>
      <c r="G15" s="396"/>
      <c r="H15" s="396"/>
      <c r="I15" s="396"/>
      <c r="J15" s="396"/>
      <c r="K15" s="266"/>
    </row>
    <row r="16" spans="2:11" s="1" customFormat="1" ht="15" customHeight="1">
      <c r="B16" s="269"/>
      <c r="C16" s="270"/>
      <c r="D16" s="396" t="s">
        <v>1927</v>
      </c>
      <c r="E16" s="396"/>
      <c r="F16" s="396"/>
      <c r="G16" s="396"/>
      <c r="H16" s="396"/>
      <c r="I16" s="396"/>
      <c r="J16" s="396"/>
      <c r="K16" s="266"/>
    </row>
    <row r="17" spans="2:11" s="1" customFormat="1" ht="15" customHeight="1">
      <c r="B17" s="269"/>
      <c r="C17" s="270"/>
      <c r="D17" s="396" t="s">
        <v>1928</v>
      </c>
      <c r="E17" s="396"/>
      <c r="F17" s="396"/>
      <c r="G17" s="396"/>
      <c r="H17" s="396"/>
      <c r="I17" s="396"/>
      <c r="J17" s="396"/>
      <c r="K17" s="266"/>
    </row>
    <row r="18" spans="2:11" s="1" customFormat="1" ht="15" customHeight="1">
      <c r="B18" s="269"/>
      <c r="C18" s="270"/>
      <c r="D18" s="270"/>
      <c r="E18" s="272" t="s">
        <v>79</v>
      </c>
      <c r="F18" s="396" t="s">
        <v>1929</v>
      </c>
      <c r="G18" s="396"/>
      <c r="H18" s="396"/>
      <c r="I18" s="396"/>
      <c r="J18" s="396"/>
      <c r="K18" s="266"/>
    </row>
    <row r="19" spans="2:11" s="1" customFormat="1" ht="15" customHeight="1">
      <c r="B19" s="269"/>
      <c r="C19" s="270"/>
      <c r="D19" s="270"/>
      <c r="E19" s="272" t="s">
        <v>1930</v>
      </c>
      <c r="F19" s="396" t="s">
        <v>1931</v>
      </c>
      <c r="G19" s="396"/>
      <c r="H19" s="396"/>
      <c r="I19" s="396"/>
      <c r="J19" s="396"/>
      <c r="K19" s="266"/>
    </row>
    <row r="20" spans="2:11" s="1" customFormat="1" ht="15" customHeight="1">
      <c r="B20" s="269"/>
      <c r="C20" s="270"/>
      <c r="D20" s="270"/>
      <c r="E20" s="272" t="s">
        <v>1932</v>
      </c>
      <c r="F20" s="396" t="s">
        <v>1933</v>
      </c>
      <c r="G20" s="396"/>
      <c r="H20" s="396"/>
      <c r="I20" s="396"/>
      <c r="J20" s="396"/>
      <c r="K20" s="266"/>
    </row>
    <row r="21" spans="2:11" s="1" customFormat="1" ht="15" customHeight="1">
      <c r="B21" s="269"/>
      <c r="C21" s="270"/>
      <c r="D21" s="270"/>
      <c r="E21" s="272" t="s">
        <v>89</v>
      </c>
      <c r="F21" s="396" t="s">
        <v>90</v>
      </c>
      <c r="G21" s="396"/>
      <c r="H21" s="396"/>
      <c r="I21" s="396"/>
      <c r="J21" s="396"/>
      <c r="K21" s="266"/>
    </row>
    <row r="22" spans="2:11" s="1" customFormat="1" ht="15" customHeight="1">
      <c r="B22" s="269"/>
      <c r="C22" s="270"/>
      <c r="D22" s="270"/>
      <c r="E22" s="272" t="s">
        <v>1934</v>
      </c>
      <c r="F22" s="396" t="s">
        <v>1935</v>
      </c>
      <c r="G22" s="396"/>
      <c r="H22" s="396"/>
      <c r="I22" s="396"/>
      <c r="J22" s="396"/>
      <c r="K22" s="266"/>
    </row>
    <row r="23" spans="2:11" s="1" customFormat="1" ht="15" customHeight="1">
      <c r="B23" s="269"/>
      <c r="C23" s="270"/>
      <c r="D23" s="270"/>
      <c r="E23" s="272" t="s">
        <v>1936</v>
      </c>
      <c r="F23" s="396" t="s">
        <v>1937</v>
      </c>
      <c r="G23" s="396"/>
      <c r="H23" s="396"/>
      <c r="I23" s="396"/>
      <c r="J23" s="396"/>
      <c r="K23" s="266"/>
    </row>
    <row r="24" spans="2:11" s="1" customFormat="1" ht="12.75" customHeight="1">
      <c r="B24" s="269"/>
      <c r="C24" s="270"/>
      <c r="D24" s="270"/>
      <c r="E24" s="270"/>
      <c r="F24" s="270"/>
      <c r="G24" s="270"/>
      <c r="H24" s="270"/>
      <c r="I24" s="270"/>
      <c r="J24" s="270"/>
      <c r="K24" s="266"/>
    </row>
    <row r="25" spans="2:11" s="1" customFormat="1" ht="15" customHeight="1">
      <c r="B25" s="269"/>
      <c r="C25" s="396" t="s">
        <v>1938</v>
      </c>
      <c r="D25" s="396"/>
      <c r="E25" s="396"/>
      <c r="F25" s="396"/>
      <c r="G25" s="396"/>
      <c r="H25" s="396"/>
      <c r="I25" s="396"/>
      <c r="J25" s="396"/>
      <c r="K25" s="266"/>
    </row>
    <row r="26" spans="2:11" s="1" customFormat="1" ht="15" customHeight="1">
      <c r="B26" s="269"/>
      <c r="C26" s="396" t="s">
        <v>1939</v>
      </c>
      <c r="D26" s="396"/>
      <c r="E26" s="396"/>
      <c r="F26" s="396"/>
      <c r="G26" s="396"/>
      <c r="H26" s="396"/>
      <c r="I26" s="396"/>
      <c r="J26" s="396"/>
      <c r="K26" s="266"/>
    </row>
    <row r="27" spans="2:11" s="1" customFormat="1" ht="15" customHeight="1">
      <c r="B27" s="269"/>
      <c r="C27" s="268"/>
      <c r="D27" s="396" t="s">
        <v>1940</v>
      </c>
      <c r="E27" s="396"/>
      <c r="F27" s="396"/>
      <c r="G27" s="396"/>
      <c r="H27" s="396"/>
      <c r="I27" s="396"/>
      <c r="J27" s="396"/>
      <c r="K27" s="266"/>
    </row>
    <row r="28" spans="2:11" s="1" customFormat="1" ht="15" customHeight="1">
      <c r="B28" s="269"/>
      <c r="C28" s="270"/>
      <c r="D28" s="396" t="s">
        <v>1941</v>
      </c>
      <c r="E28" s="396"/>
      <c r="F28" s="396"/>
      <c r="G28" s="396"/>
      <c r="H28" s="396"/>
      <c r="I28" s="396"/>
      <c r="J28" s="396"/>
      <c r="K28" s="266"/>
    </row>
    <row r="29" spans="2:11" s="1" customFormat="1" ht="12.75" customHeight="1">
      <c r="B29" s="269"/>
      <c r="C29" s="270"/>
      <c r="D29" s="270"/>
      <c r="E29" s="270"/>
      <c r="F29" s="270"/>
      <c r="G29" s="270"/>
      <c r="H29" s="270"/>
      <c r="I29" s="270"/>
      <c r="J29" s="270"/>
      <c r="K29" s="266"/>
    </row>
    <row r="30" spans="2:11" s="1" customFormat="1" ht="15" customHeight="1">
      <c r="B30" s="269"/>
      <c r="C30" s="270"/>
      <c r="D30" s="396" t="s">
        <v>1942</v>
      </c>
      <c r="E30" s="396"/>
      <c r="F30" s="396"/>
      <c r="G30" s="396"/>
      <c r="H30" s="396"/>
      <c r="I30" s="396"/>
      <c r="J30" s="396"/>
      <c r="K30" s="266"/>
    </row>
    <row r="31" spans="2:11" s="1" customFormat="1" ht="15" customHeight="1">
      <c r="B31" s="269"/>
      <c r="C31" s="270"/>
      <c r="D31" s="396" t="s">
        <v>1943</v>
      </c>
      <c r="E31" s="396"/>
      <c r="F31" s="396"/>
      <c r="G31" s="396"/>
      <c r="H31" s="396"/>
      <c r="I31" s="396"/>
      <c r="J31" s="396"/>
      <c r="K31" s="266"/>
    </row>
    <row r="32" spans="2:11" s="1" customFormat="1" ht="12.75" customHeight="1">
      <c r="B32" s="269"/>
      <c r="C32" s="270"/>
      <c r="D32" s="270"/>
      <c r="E32" s="270"/>
      <c r="F32" s="270"/>
      <c r="G32" s="270"/>
      <c r="H32" s="270"/>
      <c r="I32" s="270"/>
      <c r="J32" s="270"/>
      <c r="K32" s="266"/>
    </row>
    <row r="33" spans="2:11" s="1" customFormat="1" ht="15" customHeight="1">
      <c r="B33" s="269"/>
      <c r="C33" s="270"/>
      <c r="D33" s="396" t="s">
        <v>1944</v>
      </c>
      <c r="E33" s="396"/>
      <c r="F33" s="396"/>
      <c r="G33" s="396"/>
      <c r="H33" s="396"/>
      <c r="I33" s="396"/>
      <c r="J33" s="396"/>
      <c r="K33" s="266"/>
    </row>
    <row r="34" spans="2:11" s="1" customFormat="1" ht="15" customHeight="1">
      <c r="B34" s="269"/>
      <c r="C34" s="270"/>
      <c r="D34" s="396" t="s">
        <v>1945</v>
      </c>
      <c r="E34" s="396"/>
      <c r="F34" s="396"/>
      <c r="G34" s="396"/>
      <c r="H34" s="396"/>
      <c r="I34" s="396"/>
      <c r="J34" s="396"/>
      <c r="K34" s="266"/>
    </row>
    <row r="35" spans="2:11" s="1" customFormat="1" ht="15" customHeight="1">
      <c r="B35" s="269"/>
      <c r="C35" s="270"/>
      <c r="D35" s="396" t="s">
        <v>1946</v>
      </c>
      <c r="E35" s="396"/>
      <c r="F35" s="396"/>
      <c r="G35" s="396"/>
      <c r="H35" s="396"/>
      <c r="I35" s="396"/>
      <c r="J35" s="396"/>
      <c r="K35" s="266"/>
    </row>
    <row r="36" spans="2:11" s="1" customFormat="1" ht="15" customHeight="1">
      <c r="B36" s="269"/>
      <c r="C36" s="270"/>
      <c r="D36" s="268"/>
      <c r="E36" s="271" t="s">
        <v>126</v>
      </c>
      <c r="F36" s="268"/>
      <c r="G36" s="396" t="s">
        <v>1947</v>
      </c>
      <c r="H36" s="396"/>
      <c r="I36" s="396"/>
      <c r="J36" s="396"/>
      <c r="K36" s="266"/>
    </row>
    <row r="37" spans="2:11" s="1" customFormat="1" ht="30.75" customHeight="1">
      <c r="B37" s="269"/>
      <c r="C37" s="270"/>
      <c r="D37" s="268"/>
      <c r="E37" s="271" t="s">
        <v>1948</v>
      </c>
      <c r="F37" s="268"/>
      <c r="G37" s="396" t="s">
        <v>1949</v>
      </c>
      <c r="H37" s="396"/>
      <c r="I37" s="396"/>
      <c r="J37" s="396"/>
      <c r="K37" s="266"/>
    </row>
    <row r="38" spans="2:11" s="1" customFormat="1" ht="15" customHeight="1">
      <c r="B38" s="269"/>
      <c r="C38" s="270"/>
      <c r="D38" s="268"/>
      <c r="E38" s="271" t="s">
        <v>53</v>
      </c>
      <c r="F38" s="268"/>
      <c r="G38" s="396" t="s">
        <v>1950</v>
      </c>
      <c r="H38" s="396"/>
      <c r="I38" s="396"/>
      <c r="J38" s="396"/>
      <c r="K38" s="266"/>
    </row>
    <row r="39" spans="2:11" s="1" customFormat="1" ht="15" customHeight="1">
      <c r="B39" s="269"/>
      <c r="C39" s="270"/>
      <c r="D39" s="268"/>
      <c r="E39" s="271" t="s">
        <v>54</v>
      </c>
      <c r="F39" s="268"/>
      <c r="G39" s="396" t="s">
        <v>1951</v>
      </c>
      <c r="H39" s="396"/>
      <c r="I39" s="396"/>
      <c r="J39" s="396"/>
      <c r="K39" s="266"/>
    </row>
    <row r="40" spans="2:11" s="1" customFormat="1" ht="15" customHeight="1">
      <c r="B40" s="269"/>
      <c r="C40" s="270"/>
      <c r="D40" s="268"/>
      <c r="E40" s="271" t="s">
        <v>127</v>
      </c>
      <c r="F40" s="268"/>
      <c r="G40" s="396" t="s">
        <v>1952</v>
      </c>
      <c r="H40" s="396"/>
      <c r="I40" s="396"/>
      <c r="J40" s="396"/>
      <c r="K40" s="266"/>
    </row>
    <row r="41" spans="2:11" s="1" customFormat="1" ht="15" customHeight="1">
      <c r="B41" s="269"/>
      <c r="C41" s="270"/>
      <c r="D41" s="268"/>
      <c r="E41" s="271" t="s">
        <v>128</v>
      </c>
      <c r="F41" s="268"/>
      <c r="G41" s="396" t="s">
        <v>1953</v>
      </c>
      <c r="H41" s="396"/>
      <c r="I41" s="396"/>
      <c r="J41" s="396"/>
      <c r="K41" s="266"/>
    </row>
    <row r="42" spans="2:11" s="1" customFormat="1" ht="15" customHeight="1">
      <c r="B42" s="269"/>
      <c r="C42" s="270"/>
      <c r="D42" s="268"/>
      <c r="E42" s="271" t="s">
        <v>1954</v>
      </c>
      <c r="F42" s="268"/>
      <c r="G42" s="396" t="s">
        <v>1955</v>
      </c>
      <c r="H42" s="396"/>
      <c r="I42" s="396"/>
      <c r="J42" s="396"/>
      <c r="K42" s="266"/>
    </row>
    <row r="43" spans="2:11" s="1" customFormat="1" ht="15" customHeight="1">
      <c r="B43" s="269"/>
      <c r="C43" s="270"/>
      <c r="D43" s="268"/>
      <c r="E43" s="271"/>
      <c r="F43" s="268"/>
      <c r="G43" s="396" t="s">
        <v>1956</v>
      </c>
      <c r="H43" s="396"/>
      <c r="I43" s="396"/>
      <c r="J43" s="396"/>
      <c r="K43" s="266"/>
    </row>
    <row r="44" spans="2:11" s="1" customFormat="1" ht="15" customHeight="1">
      <c r="B44" s="269"/>
      <c r="C44" s="270"/>
      <c r="D44" s="268"/>
      <c r="E44" s="271" t="s">
        <v>1957</v>
      </c>
      <c r="F44" s="268"/>
      <c r="G44" s="396" t="s">
        <v>1958</v>
      </c>
      <c r="H44" s="396"/>
      <c r="I44" s="396"/>
      <c r="J44" s="396"/>
      <c r="K44" s="266"/>
    </row>
    <row r="45" spans="2:11" s="1" customFormat="1" ht="15" customHeight="1">
      <c r="B45" s="269"/>
      <c r="C45" s="270"/>
      <c r="D45" s="268"/>
      <c r="E45" s="271" t="s">
        <v>130</v>
      </c>
      <c r="F45" s="268"/>
      <c r="G45" s="396" t="s">
        <v>1959</v>
      </c>
      <c r="H45" s="396"/>
      <c r="I45" s="396"/>
      <c r="J45" s="396"/>
      <c r="K45" s="266"/>
    </row>
    <row r="46" spans="2:11" s="1" customFormat="1" ht="12.75" customHeight="1">
      <c r="B46" s="269"/>
      <c r="C46" s="270"/>
      <c r="D46" s="268"/>
      <c r="E46" s="268"/>
      <c r="F46" s="268"/>
      <c r="G46" s="268"/>
      <c r="H46" s="268"/>
      <c r="I46" s="268"/>
      <c r="J46" s="268"/>
      <c r="K46" s="266"/>
    </row>
    <row r="47" spans="2:11" s="1" customFormat="1" ht="15" customHeight="1">
      <c r="B47" s="269"/>
      <c r="C47" s="270"/>
      <c r="D47" s="396" t="s">
        <v>1960</v>
      </c>
      <c r="E47" s="396"/>
      <c r="F47" s="396"/>
      <c r="G47" s="396"/>
      <c r="H47" s="396"/>
      <c r="I47" s="396"/>
      <c r="J47" s="396"/>
      <c r="K47" s="266"/>
    </row>
    <row r="48" spans="2:11" s="1" customFormat="1" ht="15" customHeight="1">
      <c r="B48" s="269"/>
      <c r="C48" s="270"/>
      <c r="D48" s="270"/>
      <c r="E48" s="396" t="s">
        <v>1961</v>
      </c>
      <c r="F48" s="396"/>
      <c r="G48" s="396"/>
      <c r="H48" s="396"/>
      <c r="I48" s="396"/>
      <c r="J48" s="396"/>
      <c r="K48" s="266"/>
    </row>
    <row r="49" spans="2:11" s="1" customFormat="1" ht="15" customHeight="1">
      <c r="B49" s="269"/>
      <c r="C49" s="270"/>
      <c r="D49" s="270"/>
      <c r="E49" s="396" t="s">
        <v>1962</v>
      </c>
      <c r="F49" s="396"/>
      <c r="G49" s="396"/>
      <c r="H49" s="396"/>
      <c r="I49" s="396"/>
      <c r="J49" s="396"/>
      <c r="K49" s="266"/>
    </row>
    <row r="50" spans="2:11" s="1" customFormat="1" ht="15" customHeight="1">
      <c r="B50" s="269"/>
      <c r="C50" s="270"/>
      <c r="D50" s="270"/>
      <c r="E50" s="396" t="s">
        <v>1963</v>
      </c>
      <c r="F50" s="396"/>
      <c r="G50" s="396"/>
      <c r="H50" s="396"/>
      <c r="I50" s="396"/>
      <c r="J50" s="396"/>
      <c r="K50" s="266"/>
    </row>
    <row r="51" spans="2:11" s="1" customFormat="1" ht="15" customHeight="1">
      <c r="B51" s="269"/>
      <c r="C51" s="270"/>
      <c r="D51" s="396" t="s">
        <v>1964</v>
      </c>
      <c r="E51" s="396"/>
      <c r="F51" s="396"/>
      <c r="G51" s="396"/>
      <c r="H51" s="396"/>
      <c r="I51" s="396"/>
      <c r="J51" s="396"/>
      <c r="K51" s="266"/>
    </row>
    <row r="52" spans="2:11" s="1" customFormat="1" ht="25.5" customHeight="1">
      <c r="B52" s="265"/>
      <c r="C52" s="397" t="s">
        <v>1965</v>
      </c>
      <c r="D52" s="397"/>
      <c r="E52" s="397"/>
      <c r="F52" s="397"/>
      <c r="G52" s="397"/>
      <c r="H52" s="397"/>
      <c r="I52" s="397"/>
      <c r="J52" s="397"/>
      <c r="K52" s="266"/>
    </row>
    <row r="53" spans="2:11" s="1" customFormat="1" ht="5.25" customHeight="1">
      <c r="B53" s="265"/>
      <c r="C53" s="267"/>
      <c r="D53" s="267"/>
      <c r="E53" s="267"/>
      <c r="F53" s="267"/>
      <c r="G53" s="267"/>
      <c r="H53" s="267"/>
      <c r="I53" s="267"/>
      <c r="J53" s="267"/>
      <c r="K53" s="266"/>
    </row>
    <row r="54" spans="2:11" s="1" customFormat="1" ht="15" customHeight="1">
      <c r="B54" s="265"/>
      <c r="C54" s="396" t="s">
        <v>1966</v>
      </c>
      <c r="D54" s="396"/>
      <c r="E54" s="396"/>
      <c r="F54" s="396"/>
      <c r="G54" s="396"/>
      <c r="H54" s="396"/>
      <c r="I54" s="396"/>
      <c r="J54" s="396"/>
      <c r="K54" s="266"/>
    </row>
    <row r="55" spans="2:11" s="1" customFormat="1" ht="15" customHeight="1">
      <c r="B55" s="265"/>
      <c r="C55" s="396" t="s">
        <v>1967</v>
      </c>
      <c r="D55" s="396"/>
      <c r="E55" s="396"/>
      <c r="F55" s="396"/>
      <c r="G55" s="396"/>
      <c r="H55" s="396"/>
      <c r="I55" s="396"/>
      <c r="J55" s="396"/>
      <c r="K55" s="266"/>
    </row>
    <row r="56" spans="2:11" s="1" customFormat="1" ht="12.75" customHeight="1">
      <c r="B56" s="265"/>
      <c r="C56" s="268"/>
      <c r="D56" s="268"/>
      <c r="E56" s="268"/>
      <c r="F56" s="268"/>
      <c r="G56" s="268"/>
      <c r="H56" s="268"/>
      <c r="I56" s="268"/>
      <c r="J56" s="268"/>
      <c r="K56" s="266"/>
    </row>
    <row r="57" spans="2:11" s="1" customFormat="1" ht="15" customHeight="1">
      <c r="B57" s="265"/>
      <c r="C57" s="396" t="s">
        <v>1968</v>
      </c>
      <c r="D57" s="396"/>
      <c r="E57" s="396"/>
      <c r="F57" s="396"/>
      <c r="G57" s="396"/>
      <c r="H57" s="396"/>
      <c r="I57" s="396"/>
      <c r="J57" s="396"/>
      <c r="K57" s="266"/>
    </row>
    <row r="58" spans="2:11" s="1" customFormat="1" ht="15" customHeight="1">
      <c r="B58" s="265"/>
      <c r="C58" s="270"/>
      <c r="D58" s="396" t="s">
        <v>1969</v>
      </c>
      <c r="E58" s="396"/>
      <c r="F58" s="396"/>
      <c r="G58" s="396"/>
      <c r="H58" s="396"/>
      <c r="I58" s="396"/>
      <c r="J58" s="396"/>
      <c r="K58" s="266"/>
    </row>
    <row r="59" spans="2:11" s="1" customFormat="1" ht="15" customHeight="1">
      <c r="B59" s="265"/>
      <c r="C59" s="270"/>
      <c r="D59" s="396" t="s">
        <v>1970</v>
      </c>
      <c r="E59" s="396"/>
      <c r="F59" s="396"/>
      <c r="G59" s="396"/>
      <c r="H59" s="396"/>
      <c r="I59" s="396"/>
      <c r="J59" s="396"/>
      <c r="K59" s="266"/>
    </row>
    <row r="60" spans="2:11" s="1" customFormat="1" ht="15" customHeight="1">
      <c r="B60" s="265"/>
      <c r="C60" s="270"/>
      <c r="D60" s="396" t="s">
        <v>1971</v>
      </c>
      <c r="E60" s="396"/>
      <c r="F60" s="396"/>
      <c r="G60" s="396"/>
      <c r="H60" s="396"/>
      <c r="I60" s="396"/>
      <c r="J60" s="396"/>
      <c r="K60" s="266"/>
    </row>
    <row r="61" spans="2:11" s="1" customFormat="1" ht="15" customHeight="1">
      <c r="B61" s="265"/>
      <c r="C61" s="270"/>
      <c r="D61" s="396" t="s">
        <v>1972</v>
      </c>
      <c r="E61" s="396"/>
      <c r="F61" s="396"/>
      <c r="G61" s="396"/>
      <c r="H61" s="396"/>
      <c r="I61" s="396"/>
      <c r="J61" s="396"/>
      <c r="K61" s="266"/>
    </row>
    <row r="62" spans="2:11" s="1" customFormat="1" ht="15" customHeight="1">
      <c r="B62" s="265"/>
      <c r="C62" s="270"/>
      <c r="D62" s="399" t="s">
        <v>1973</v>
      </c>
      <c r="E62" s="399"/>
      <c r="F62" s="399"/>
      <c r="G62" s="399"/>
      <c r="H62" s="399"/>
      <c r="I62" s="399"/>
      <c r="J62" s="399"/>
      <c r="K62" s="266"/>
    </row>
    <row r="63" spans="2:11" s="1" customFormat="1" ht="15" customHeight="1">
      <c r="B63" s="265"/>
      <c r="C63" s="270"/>
      <c r="D63" s="396" t="s">
        <v>1974</v>
      </c>
      <c r="E63" s="396"/>
      <c r="F63" s="396"/>
      <c r="G63" s="396"/>
      <c r="H63" s="396"/>
      <c r="I63" s="396"/>
      <c r="J63" s="396"/>
      <c r="K63" s="266"/>
    </row>
    <row r="64" spans="2:11" s="1" customFormat="1" ht="12.75" customHeight="1">
      <c r="B64" s="265"/>
      <c r="C64" s="270"/>
      <c r="D64" s="270"/>
      <c r="E64" s="273"/>
      <c r="F64" s="270"/>
      <c r="G64" s="270"/>
      <c r="H64" s="270"/>
      <c r="I64" s="270"/>
      <c r="J64" s="270"/>
      <c r="K64" s="266"/>
    </row>
    <row r="65" spans="2:11" s="1" customFormat="1" ht="15" customHeight="1">
      <c r="B65" s="265"/>
      <c r="C65" s="270"/>
      <c r="D65" s="396" t="s">
        <v>1975</v>
      </c>
      <c r="E65" s="396"/>
      <c r="F65" s="396"/>
      <c r="G65" s="396"/>
      <c r="H65" s="396"/>
      <c r="I65" s="396"/>
      <c r="J65" s="396"/>
      <c r="K65" s="266"/>
    </row>
    <row r="66" spans="2:11" s="1" customFormat="1" ht="15" customHeight="1">
      <c r="B66" s="265"/>
      <c r="C66" s="270"/>
      <c r="D66" s="399" t="s">
        <v>1976</v>
      </c>
      <c r="E66" s="399"/>
      <c r="F66" s="399"/>
      <c r="G66" s="399"/>
      <c r="H66" s="399"/>
      <c r="I66" s="399"/>
      <c r="J66" s="399"/>
      <c r="K66" s="266"/>
    </row>
    <row r="67" spans="2:11" s="1" customFormat="1" ht="15" customHeight="1">
      <c r="B67" s="265"/>
      <c r="C67" s="270"/>
      <c r="D67" s="396" t="s">
        <v>1977</v>
      </c>
      <c r="E67" s="396"/>
      <c r="F67" s="396"/>
      <c r="G67" s="396"/>
      <c r="H67" s="396"/>
      <c r="I67" s="396"/>
      <c r="J67" s="396"/>
      <c r="K67" s="266"/>
    </row>
    <row r="68" spans="2:11" s="1" customFormat="1" ht="15" customHeight="1">
      <c r="B68" s="265"/>
      <c r="C68" s="270"/>
      <c r="D68" s="396" t="s">
        <v>1978</v>
      </c>
      <c r="E68" s="396"/>
      <c r="F68" s="396"/>
      <c r="G68" s="396"/>
      <c r="H68" s="396"/>
      <c r="I68" s="396"/>
      <c r="J68" s="396"/>
      <c r="K68" s="266"/>
    </row>
    <row r="69" spans="2:11" s="1" customFormat="1" ht="15" customHeight="1">
      <c r="B69" s="265"/>
      <c r="C69" s="270"/>
      <c r="D69" s="396" t="s">
        <v>1979</v>
      </c>
      <c r="E69" s="396"/>
      <c r="F69" s="396"/>
      <c r="G69" s="396"/>
      <c r="H69" s="396"/>
      <c r="I69" s="396"/>
      <c r="J69" s="396"/>
      <c r="K69" s="266"/>
    </row>
    <row r="70" spans="2:11" s="1" customFormat="1" ht="15" customHeight="1">
      <c r="B70" s="265"/>
      <c r="C70" s="270"/>
      <c r="D70" s="396" t="s">
        <v>1980</v>
      </c>
      <c r="E70" s="396"/>
      <c r="F70" s="396"/>
      <c r="G70" s="396"/>
      <c r="H70" s="396"/>
      <c r="I70" s="396"/>
      <c r="J70" s="396"/>
      <c r="K70" s="266"/>
    </row>
    <row r="71" spans="2:11" s="1" customFormat="1" ht="12.75" customHeight="1">
      <c r="B71" s="274"/>
      <c r="C71" s="275"/>
      <c r="D71" s="275"/>
      <c r="E71" s="275"/>
      <c r="F71" s="275"/>
      <c r="G71" s="275"/>
      <c r="H71" s="275"/>
      <c r="I71" s="275"/>
      <c r="J71" s="275"/>
      <c r="K71" s="276"/>
    </row>
    <row r="72" spans="2:11" s="1" customFormat="1" ht="18.75" customHeight="1">
      <c r="B72" s="277"/>
      <c r="C72" s="277"/>
      <c r="D72" s="277"/>
      <c r="E72" s="277"/>
      <c r="F72" s="277"/>
      <c r="G72" s="277"/>
      <c r="H72" s="277"/>
      <c r="I72" s="277"/>
      <c r="J72" s="277"/>
      <c r="K72" s="278"/>
    </row>
    <row r="73" spans="2:11" s="1" customFormat="1" ht="18.75" customHeight="1">
      <c r="B73" s="278"/>
      <c r="C73" s="278"/>
      <c r="D73" s="278"/>
      <c r="E73" s="278"/>
      <c r="F73" s="278"/>
      <c r="G73" s="278"/>
      <c r="H73" s="278"/>
      <c r="I73" s="278"/>
      <c r="J73" s="278"/>
      <c r="K73" s="278"/>
    </row>
    <row r="74" spans="2:11" s="1" customFormat="1" ht="7.5" customHeight="1">
      <c r="B74" s="279"/>
      <c r="C74" s="280"/>
      <c r="D74" s="280"/>
      <c r="E74" s="280"/>
      <c r="F74" s="280"/>
      <c r="G74" s="280"/>
      <c r="H74" s="280"/>
      <c r="I74" s="280"/>
      <c r="J74" s="280"/>
      <c r="K74" s="281"/>
    </row>
    <row r="75" spans="2:11" s="1" customFormat="1" ht="45" customHeight="1">
      <c r="B75" s="282"/>
      <c r="C75" s="400" t="s">
        <v>1981</v>
      </c>
      <c r="D75" s="400"/>
      <c r="E75" s="400"/>
      <c r="F75" s="400"/>
      <c r="G75" s="400"/>
      <c r="H75" s="400"/>
      <c r="I75" s="400"/>
      <c r="J75" s="400"/>
      <c r="K75" s="283"/>
    </row>
    <row r="76" spans="2:11" s="1" customFormat="1" ht="17.25" customHeight="1">
      <c r="B76" s="282"/>
      <c r="C76" s="284" t="s">
        <v>1982</v>
      </c>
      <c r="D76" s="284"/>
      <c r="E76" s="284"/>
      <c r="F76" s="284" t="s">
        <v>1983</v>
      </c>
      <c r="G76" s="285"/>
      <c r="H76" s="284" t="s">
        <v>54</v>
      </c>
      <c r="I76" s="284" t="s">
        <v>57</v>
      </c>
      <c r="J76" s="284" t="s">
        <v>1984</v>
      </c>
      <c r="K76" s="283"/>
    </row>
    <row r="77" spans="2:11" s="1" customFormat="1" ht="17.25" customHeight="1">
      <c r="B77" s="282"/>
      <c r="C77" s="286" t="s">
        <v>1985</v>
      </c>
      <c r="D77" s="286"/>
      <c r="E77" s="286"/>
      <c r="F77" s="287" t="s">
        <v>1986</v>
      </c>
      <c r="G77" s="288"/>
      <c r="H77" s="286"/>
      <c r="I77" s="286"/>
      <c r="J77" s="286" t="s">
        <v>1987</v>
      </c>
      <c r="K77" s="283"/>
    </row>
    <row r="78" spans="2:11" s="1" customFormat="1" ht="5.25" customHeight="1">
      <c r="B78" s="282"/>
      <c r="C78" s="289"/>
      <c r="D78" s="289"/>
      <c r="E78" s="289"/>
      <c r="F78" s="289"/>
      <c r="G78" s="290"/>
      <c r="H78" s="289"/>
      <c r="I78" s="289"/>
      <c r="J78" s="289"/>
      <c r="K78" s="283"/>
    </row>
    <row r="79" spans="2:11" s="1" customFormat="1" ht="15" customHeight="1">
      <c r="B79" s="282"/>
      <c r="C79" s="271" t="s">
        <v>53</v>
      </c>
      <c r="D79" s="291"/>
      <c r="E79" s="291"/>
      <c r="F79" s="292" t="s">
        <v>1988</v>
      </c>
      <c r="G79" s="293"/>
      <c r="H79" s="271" t="s">
        <v>1989</v>
      </c>
      <c r="I79" s="271" t="s">
        <v>1990</v>
      </c>
      <c r="J79" s="271">
        <v>20</v>
      </c>
      <c r="K79" s="283"/>
    </row>
    <row r="80" spans="2:11" s="1" customFormat="1" ht="15" customHeight="1">
      <c r="B80" s="282"/>
      <c r="C80" s="271" t="s">
        <v>1991</v>
      </c>
      <c r="D80" s="271"/>
      <c r="E80" s="271"/>
      <c r="F80" s="292" t="s">
        <v>1988</v>
      </c>
      <c r="G80" s="293"/>
      <c r="H80" s="271" t="s">
        <v>1992</v>
      </c>
      <c r="I80" s="271" t="s">
        <v>1990</v>
      </c>
      <c r="J80" s="271">
        <v>120</v>
      </c>
      <c r="K80" s="283"/>
    </row>
    <row r="81" spans="2:11" s="1" customFormat="1" ht="15" customHeight="1">
      <c r="B81" s="294"/>
      <c r="C81" s="271" t="s">
        <v>1993</v>
      </c>
      <c r="D81" s="271"/>
      <c r="E81" s="271"/>
      <c r="F81" s="292" t="s">
        <v>1994</v>
      </c>
      <c r="G81" s="293"/>
      <c r="H81" s="271" t="s">
        <v>1995</v>
      </c>
      <c r="I81" s="271" t="s">
        <v>1990</v>
      </c>
      <c r="J81" s="271">
        <v>50</v>
      </c>
      <c r="K81" s="283"/>
    </row>
    <row r="82" spans="2:11" s="1" customFormat="1" ht="15" customHeight="1">
      <c r="B82" s="294"/>
      <c r="C82" s="271" t="s">
        <v>1996</v>
      </c>
      <c r="D82" s="271"/>
      <c r="E82" s="271"/>
      <c r="F82" s="292" t="s">
        <v>1988</v>
      </c>
      <c r="G82" s="293"/>
      <c r="H82" s="271" t="s">
        <v>1997</v>
      </c>
      <c r="I82" s="271" t="s">
        <v>1998</v>
      </c>
      <c r="J82" s="271"/>
      <c r="K82" s="283"/>
    </row>
    <row r="83" spans="2:11" s="1" customFormat="1" ht="15" customHeight="1">
      <c r="B83" s="294"/>
      <c r="C83" s="295" t="s">
        <v>1999</v>
      </c>
      <c r="D83" s="295"/>
      <c r="E83" s="295"/>
      <c r="F83" s="296" t="s">
        <v>1994</v>
      </c>
      <c r="G83" s="295"/>
      <c r="H83" s="295" t="s">
        <v>2000</v>
      </c>
      <c r="I83" s="295" t="s">
        <v>1990</v>
      </c>
      <c r="J83" s="295">
        <v>15</v>
      </c>
      <c r="K83" s="283"/>
    </row>
    <row r="84" spans="2:11" s="1" customFormat="1" ht="15" customHeight="1">
      <c r="B84" s="294"/>
      <c r="C84" s="295" t="s">
        <v>2001</v>
      </c>
      <c r="D84" s="295"/>
      <c r="E84" s="295"/>
      <c r="F84" s="296" t="s">
        <v>1994</v>
      </c>
      <c r="G84" s="295"/>
      <c r="H84" s="295" t="s">
        <v>2002</v>
      </c>
      <c r="I84" s="295" t="s">
        <v>1990</v>
      </c>
      <c r="J84" s="295">
        <v>15</v>
      </c>
      <c r="K84" s="283"/>
    </row>
    <row r="85" spans="2:11" s="1" customFormat="1" ht="15" customHeight="1">
      <c r="B85" s="294"/>
      <c r="C85" s="295" t="s">
        <v>2003</v>
      </c>
      <c r="D85" s="295"/>
      <c r="E85" s="295"/>
      <c r="F85" s="296" t="s">
        <v>1994</v>
      </c>
      <c r="G85" s="295"/>
      <c r="H85" s="295" t="s">
        <v>2004</v>
      </c>
      <c r="I85" s="295" t="s">
        <v>1990</v>
      </c>
      <c r="J85" s="295">
        <v>20</v>
      </c>
      <c r="K85" s="283"/>
    </row>
    <row r="86" spans="2:11" s="1" customFormat="1" ht="15" customHeight="1">
      <c r="B86" s="294"/>
      <c r="C86" s="295" t="s">
        <v>2005</v>
      </c>
      <c r="D86" s="295"/>
      <c r="E86" s="295"/>
      <c r="F86" s="296" t="s">
        <v>1994</v>
      </c>
      <c r="G86" s="295"/>
      <c r="H86" s="295" t="s">
        <v>2006</v>
      </c>
      <c r="I86" s="295" t="s">
        <v>1990</v>
      </c>
      <c r="J86" s="295">
        <v>20</v>
      </c>
      <c r="K86" s="283"/>
    </row>
    <row r="87" spans="2:11" s="1" customFormat="1" ht="15" customHeight="1">
      <c r="B87" s="294"/>
      <c r="C87" s="271" t="s">
        <v>2007</v>
      </c>
      <c r="D87" s="271"/>
      <c r="E87" s="271"/>
      <c r="F87" s="292" t="s">
        <v>1994</v>
      </c>
      <c r="G87" s="293"/>
      <c r="H87" s="271" t="s">
        <v>2008</v>
      </c>
      <c r="I87" s="271" t="s">
        <v>1990</v>
      </c>
      <c r="J87" s="271">
        <v>50</v>
      </c>
      <c r="K87" s="283"/>
    </row>
    <row r="88" spans="2:11" s="1" customFormat="1" ht="15" customHeight="1">
      <c r="B88" s="294"/>
      <c r="C88" s="271" t="s">
        <v>2009</v>
      </c>
      <c r="D88" s="271"/>
      <c r="E88" s="271"/>
      <c r="F88" s="292" t="s">
        <v>1994</v>
      </c>
      <c r="G88" s="293"/>
      <c r="H88" s="271" t="s">
        <v>2010</v>
      </c>
      <c r="I88" s="271" t="s">
        <v>1990</v>
      </c>
      <c r="J88" s="271">
        <v>20</v>
      </c>
      <c r="K88" s="283"/>
    </row>
    <row r="89" spans="2:11" s="1" customFormat="1" ht="15" customHeight="1">
      <c r="B89" s="294"/>
      <c r="C89" s="271" t="s">
        <v>2011</v>
      </c>
      <c r="D89" s="271"/>
      <c r="E89" s="271"/>
      <c r="F89" s="292" t="s">
        <v>1994</v>
      </c>
      <c r="G89" s="293"/>
      <c r="H89" s="271" t="s">
        <v>2012</v>
      </c>
      <c r="I89" s="271" t="s">
        <v>1990</v>
      </c>
      <c r="J89" s="271">
        <v>20</v>
      </c>
      <c r="K89" s="283"/>
    </row>
    <row r="90" spans="2:11" s="1" customFormat="1" ht="15" customHeight="1">
      <c r="B90" s="294"/>
      <c r="C90" s="271" t="s">
        <v>2013</v>
      </c>
      <c r="D90" s="271"/>
      <c r="E90" s="271"/>
      <c r="F90" s="292" t="s">
        <v>1994</v>
      </c>
      <c r="G90" s="293"/>
      <c r="H90" s="271" t="s">
        <v>2014</v>
      </c>
      <c r="I90" s="271" t="s">
        <v>1990</v>
      </c>
      <c r="J90" s="271">
        <v>50</v>
      </c>
      <c r="K90" s="283"/>
    </row>
    <row r="91" spans="2:11" s="1" customFormat="1" ht="15" customHeight="1">
      <c r="B91" s="294"/>
      <c r="C91" s="271" t="s">
        <v>2015</v>
      </c>
      <c r="D91" s="271"/>
      <c r="E91" s="271"/>
      <c r="F91" s="292" t="s">
        <v>1994</v>
      </c>
      <c r="G91" s="293"/>
      <c r="H91" s="271" t="s">
        <v>2015</v>
      </c>
      <c r="I91" s="271" t="s">
        <v>1990</v>
      </c>
      <c r="J91" s="271">
        <v>50</v>
      </c>
      <c r="K91" s="283"/>
    </row>
    <row r="92" spans="2:11" s="1" customFormat="1" ht="15" customHeight="1">
      <c r="B92" s="294"/>
      <c r="C92" s="271" t="s">
        <v>2016</v>
      </c>
      <c r="D92" s="271"/>
      <c r="E92" s="271"/>
      <c r="F92" s="292" t="s">
        <v>1994</v>
      </c>
      <c r="G92" s="293"/>
      <c r="H92" s="271" t="s">
        <v>2017</v>
      </c>
      <c r="I92" s="271" t="s">
        <v>1990</v>
      </c>
      <c r="J92" s="271">
        <v>255</v>
      </c>
      <c r="K92" s="283"/>
    </row>
    <row r="93" spans="2:11" s="1" customFormat="1" ht="15" customHeight="1">
      <c r="B93" s="294"/>
      <c r="C93" s="271" t="s">
        <v>2018</v>
      </c>
      <c r="D93" s="271"/>
      <c r="E93" s="271"/>
      <c r="F93" s="292" t="s">
        <v>1988</v>
      </c>
      <c r="G93" s="293"/>
      <c r="H93" s="271" t="s">
        <v>2019</v>
      </c>
      <c r="I93" s="271" t="s">
        <v>2020</v>
      </c>
      <c r="J93" s="271"/>
      <c r="K93" s="283"/>
    </row>
    <row r="94" spans="2:11" s="1" customFormat="1" ht="15" customHeight="1">
      <c r="B94" s="294"/>
      <c r="C94" s="271" t="s">
        <v>2021</v>
      </c>
      <c r="D94" s="271"/>
      <c r="E94" s="271"/>
      <c r="F94" s="292" t="s">
        <v>1988</v>
      </c>
      <c r="G94" s="293"/>
      <c r="H94" s="271" t="s">
        <v>2022</v>
      </c>
      <c r="I94" s="271" t="s">
        <v>2023</v>
      </c>
      <c r="J94" s="271"/>
      <c r="K94" s="283"/>
    </row>
    <row r="95" spans="2:11" s="1" customFormat="1" ht="15" customHeight="1">
      <c r="B95" s="294"/>
      <c r="C95" s="271" t="s">
        <v>2024</v>
      </c>
      <c r="D95" s="271"/>
      <c r="E95" s="271"/>
      <c r="F95" s="292" t="s">
        <v>1988</v>
      </c>
      <c r="G95" s="293"/>
      <c r="H95" s="271" t="s">
        <v>2024</v>
      </c>
      <c r="I95" s="271" t="s">
        <v>2023</v>
      </c>
      <c r="J95" s="271"/>
      <c r="K95" s="283"/>
    </row>
    <row r="96" spans="2:11" s="1" customFormat="1" ht="15" customHeight="1">
      <c r="B96" s="294"/>
      <c r="C96" s="271" t="s">
        <v>38</v>
      </c>
      <c r="D96" s="271"/>
      <c r="E96" s="271"/>
      <c r="F96" s="292" t="s">
        <v>1988</v>
      </c>
      <c r="G96" s="293"/>
      <c r="H96" s="271" t="s">
        <v>2025</v>
      </c>
      <c r="I96" s="271" t="s">
        <v>2023</v>
      </c>
      <c r="J96" s="271"/>
      <c r="K96" s="283"/>
    </row>
    <row r="97" spans="2:11" s="1" customFormat="1" ht="15" customHeight="1">
      <c r="B97" s="294"/>
      <c r="C97" s="271" t="s">
        <v>48</v>
      </c>
      <c r="D97" s="271"/>
      <c r="E97" s="271"/>
      <c r="F97" s="292" t="s">
        <v>1988</v>
      </c>
      <c r="G97" s="293"/>
      <c r="H97" s="271" t="s">
        <v>2026</v>
      </c>
      <c r="I97" s="271" t="s">
        <v>2023</v>
      </c>
      <c r="J97" s="271"/>
      <c r="K97" s="283"/>
    </row>
    <row r="98" spans="2:11" s="1" customFormat="1" ht="15" customHeight="1">
      <c r="B98" s="297"/>
      <c r="C98" s="298"/>
      <c r="D98" s="298"/>
      <c r="E98" s="298"/>
      <c r="F98" s="298"/>
      <c r="G98" s="298"/>
      <c r="H98" s="298"/>
      <c r="I98" s="298"/>
      <c r="J98" s="298"/>
      <c r="K98" s="299"/>
    </row>
    <row r="99" spans="2:11" s="1" customFormat="1" ht="18.75" customHeight="1">
      <c r="B99" s="300"/>
      <c r="C99" s="301"/>
      <c r="D99" s="301"/>
      <c r="E99" s="301"/>
      <c r="F99" s="301"/>
      <c r="G99" s="301"/>
      <c r="H99" s="301"/>
      <c r="I99" s="301"/>
      <c r="J99" s="301"/>
      <c r="K99" s="300"/>
    </row>
    <row r="100" spans="2:11" s="1" customFormat="1" ht="18.75" customHeight="1">
      <c r="B100" s="278"/>
      <c r="C100" s="278"/>
      <c r="D100" s="278"/>
      <c r="E100" s="278"/>
      <c r="F100" s="278"/>
      <c r="G100" s="278"/>
      <c r="H100" s="278"/>
      <c r="I100" s="278"/>
      <c r="J100" s="278"/>
      <c r="K100" s="278"/>
    </row>
    <row r="101" spans="2:11" s="1" customFormat="1" ht="7.5" customHeight="1">
      <c r="B101" s="279"/>
      <c r="C101" s="280"/>
      <c r="D101" s="280"/>
      <c r="E101" s="280"/>
      <c r="F101" s="280"/>
      <c r="G101" s="280"/>
      <c r="H101" s="280"/>
      <c r="I101" s="280"/>
      <c r="J101" s="280"/>
      <c r="K101" s="281"/>
    </row>
    <row r="102" spans="2:11" s="1" customFormat="1" ht="45" customHeight="1">
      <c r="B102" s="282"/>
      <c r="C102" s="400" t="s">
        <v>2027</v>
      </c>
      <c r="D102" s="400"/>
      <c r="E102" s="400"/>
      <c r="F102" s="400"/>
      <c r="G102" s="400"/>
      <c r="H102" s="400"/>
      <c r="I102" s="400"/>
      <c r="J102" s="400"/>
      <c r="K102" s="283"/>
    </row>
    <row r="103" spans="2:11" s="1" customFormat="1" ht="17.25" customHeight="1">
      <c r="B103" s="282"/>
      <c r="C103" s="284" t="s">
        <v>1982</v>
      </c>
      <c r="D103" s="284"/>
      <c r="E103" s="284"/>
      <c r="F103" s="284" t="s">
        <v>1983</v>
      </c>
      <c r="G103" s="285"/>
      <c r="H103" s="284" t="s">
        <v>54</v>
      </c>
      <c r="I103" s="284" t="s">
        <v>57</v>
      </c>
      <c r="J103" s="284" t="s">
        <v>1984</v>
      </c>
      <c r="K103" s="283"/>
    </row>
    <row r="104" spans="2:11" s="1" customFormat="1" ht="17.25" customHeight="1">
      <c r="B104" s="282"/>
      <c r="C104" s="286" t="s">
        <v>1985</v>
      </c>
      <c r="D104" s="286"/>
      <c r="E104" s="286"/>
      <c r="F104" s="287" t="s">
        <v>1986</v>
      </c>
      <c r="G104" s="288"/>
      <c r="H104" s="286"/>
      <c r="I104" s="286"/>
      <c r="J104" s="286" t="s">
        <v>1987</v>
      </c>
      <c r="K104" s="283"/>
    </row>
    <row r="105" spans="2:11" s="1" customFormat="1" ht="5.25" customHeight="1">
      <c r="B105" s="282"/>
      <c r="C105" s="284"/>
      <c r="D105" s="284"/>
      <c r="E105" s="284"/>
      <c r="F105" s="284"/>
      <c r="G105" s="302"/>
      <c r="H105" s="284"/>
      <c r="I105" s="284"/>
      <c r="J105" s="284"/>
      <c r="K105" s="283"/>
    </row>
    <row r="106" spans="2:11" s="1" customFormat="1" ht="15" customHeight="1">
      <c r="B106" s="282"/>
      <c r="C106" s="271" t="s">
        <v>53</v>
      </c>
      <c r="D106" s="291"/>
      <c r="E106" s="291"/>
      <c r="F106" s="292" t="s">
        <v>1988</v>
      </c>
      <c r="G106" s="271"/>
      <c r="H106" s="271" t="s">
        <v>2028</v>
      </c>
      <c r="I106" s="271" t="s">
        <v>1990</v>
      </c>
      <c r="J106" s="271">
        <v>20</v>
      </c>
      <c r="K106" s="283"/>
    </row>
    <row r="107" spans="2:11" s="1" customFormat="1" ht="15" customHeight="1">
      <c r="B107" s="282"/>
      <c r="C107" s="271" t="s">
        <v>1991</v>
      </c>
      <c r="D107" s="271"/>
      <c r="E107" s="271"/>
      <c r="F107" s="292" t="s">
        <v>1988</v>
      </c>
      <c r="G107" s="271"/>
      <c r="H107" s="271" t="s">
        <v>2028</v>
      </c>
      <c r="I107" s="271" t="s">
        <v>1990</v>
      </c>
      <c r="J107" s="271">
        <v>120</v>
      </c>
      <c r="K107" s="283"/>
    </row>
    <row r="108" spans="2:11" s="1" customFormat="1" ht="15" customHeight="1">
      <c r="B108" s="294"/>
      <c r="C108" s="271" t="s">
        <v>1993</v>
      </c>
      <c r="D108" s="271"/>
      <c r="E108" s="271"/>
      <c r="F108" s="292" t="s">
        <v>1994</v>
      </c>
      <c r="G108" s="271"/>
      <c r="H108" s="271" t="s">
        <v>2028</v>
      </c>
      <c r="I108" s="271" t="s">
        <v>1990</v>
      </c>
      <c r="J108" s="271">
        <v>50</v>
      </c>
      <c r="K108" s="283"/>
    </row>
    <row r="109" spans="2:11" s="1" customFormat="1" ht="15" customHeight="1">
      <c r="B109" s="294"/>
      <c r="C109" s="271" t="s">
        <v>1996</v>
      </c>
      <c r="D109" s="271"/>
      <c r="E109" s="271"/>
      <c r="F109" s="292" t="s">
        <v>1988</v>
      </c>
      <c r="G109" s="271"/>
      <c r="H109" s="271" t="s">
        <v>2028</v>
      </c>
      <c r="I109" s="271" t="s">
        <v>1998</v>
      </c>
      <c r="J109" s="271"/>
      <c r="K109" s="283"/>
    </row>
    <row r="110" spans="2:11" s="1" customFormat="1" ht="15" customHeight="1">
      <c r="B110" s="294"/>
      <c r="C110" s="271" t="s">
        <v>2007</v>
      </c>
      <c r="D110" s="271"/>
      <c r="E110" s="271"/>
      <c r="F110" s="292" t="s">
        <v>1994</v>
      </c>
      <c r="G110" s="271"/>
      <c r="H110" s="271" t="s">
        <v>2028</v>
      </c>
      <c r="I110" s="271" t="s">
        <v>1990</v>
      </c>
      <c r="J110" s="271">
        <v>50</v>
      </c>
      <c r="K110" s="283"/>
    </row>
    <row r="111" spans="2:11" s="1" customFormat="1" ht="15" customHeight="1">
      <c r="B111" s="294"/>
      <c r="C111" s="271" t="s">
        <v>2015</v>
      </c>
      <c r="D111" s="271"/>
      <c r="E111" s="271"/>
      <c r="F111" s="292" t="s">
        <v>1994</v>
      </c>
      <c r="G111" s="271"/>
      <c r="H111" s="271" t="s">
        <v>2028</v>
      </c>
      <c r="I111" s="271" t="s">
        <v>1990</v>
      </c>
      <c r="J111" s="271">
        <v>50</v>
      </c>
      <c r="K111" s="283"/>
    </row>
    <row r="112" spans="2:11" s="1" customFormat="1" ht="15" customHeight="1">
      <c r="B112" s="294"/>
      <c r="C112" s="271" t="s">
        <v>2013</v>
      </c>
      <c r="D112" s="271"/>
      <c r="E112" s="271"/>
      <c r="F112" s="292" t="s">
        <v>1994</v>
      </c>
      <c r="G112" s="271"/>
      <c r="H112" s="271" t="s">
        <v>2028</v>
      </c>
      <c r="I112" s="271" t="s">
        <v>1990</v>
      </c>
      <c r="J112" s="271">
        <v>50</v>
      </c>
      <c r="K112" s="283"/>
    </row>
    <row r="113" spans="2:11" s="1" customFormat="1" ht="15" customHeight="1">
      <c r="B113" s="294"/>
      <c r="C113" s="271" t="s">
        <v>53</v>
      </c>
      <c r="D113" s="271"/>
      <c r="E113" s="271"/>
      <c r="F113" s="292" t="s">
        <v>1988</v>
      </c>
      <c r="G113" s="271"/>
      <c r="H113" s="271" t="s">
        <v>2029</v>
      </c>
      <c r="I113" s="271" t="s">
        <v>1990</v>
      </c>
      <c r="J113" s="271">
        <v>20</v>
      </c>
      <c r="K113" s="283"/>
    </row>
    <row r="114" spans="2:11" s="1" customFormat="1" ht="15" customHeight="1">
      <c r="B114" s="294"/>
      <c r="C114" s="271" t="s">
        <v>2030</v>
      </c>
      <c r="D114" s="271"/>
      <c r="E114" s="271"/>
      <c r="F114" s="292" t="s">
        <v>1988</v>
      </c>
      <c r="G114" s="271"/>
      <c r="H114" s="271" t="s">
        <v>2031</v>
      </c>
      <c r="I114" s="271" t="s">
        <v>1990</v>
      </c>
      <c r="J114" s="271">
        <v>120</v>
      </c>
      <c r="K114" s="283"/>
    </row>
    <row r="115" spans="2:11" s="1" customFormat="1" ht="15" customHeight="1">
      <c r="B115" s="294"/>
      <c r="C115" s="271" t="s">
        <v>38</v>
      </c>
      <c r="D115" s="271"/>
      <c r="E115" s="271"/>
      <c r="F115" s="292" t="s">
        <v>1988</v>
      </c>
      <c r="G115" s="271"/>
      <c r="H115" s="271" t="s">
        <v>2032</v>
      </c>
      <c r="I115" s="271" t="s">
        <v>2023</v>
      </c>
      <c r="J115" s="271"/>
      <c r="K115" s="283"/>
    </row>
    <row r="116" spans="2:11" s="1" customFormat="1" ht="15" customHeight="1">
      <c r="B116" s="294"/>
      <c r="C116" s="271" t="s">
        <v>48</v>
      </c>
      <c r="D116" s="271"/>
      <c r="E116" s="271"/>
      <c r="F116" s="292" t="s">
        <v>1988</v>
      </c>
      <c r="G116" s="271"/>
      <c r="H116" s="271" t="s">
        <v>2033</v>
      </c>
      <c r="I116" s="271" t="s">
        <v>2023</v>
      </c>
      <c r="J116" s="271"/>
      <c r="K116" s="283"/>
    </row>
    <row r="117" spans="2:11" s="1" customFormat="1" ht="15" customHeight="1">
      <c r="B117" s="294"/>
      <c r="C117" s="271" t="s">
        <v>57</v>
      </c>
      <c r="D117" s="271"/>
      <c r="E117" s="271"/>
      <c r="F117" s="292" t="s">
        <v>1988</v>
      </c>
      <c r="G117" s="271"/>
      <c r="H117" s="271" t="s">
        <v>2034</v>
      </c>
      <c r="I117" s="271" t="s">
        <v>2035</v>
      </c>
      <c r="J117" s="271"/>
      <c r="K117" s="283"/>
    </row>
    <row r="118" spans="2:11" s="1" customFormat="1" ht="15" customHeight="1">
      <c r="B118" s="297"/>
      <c r="C118" s="303"/>
      <c r="D118" s="303"/>
      <c r="E118" s="303"/>
      <c r="F118" s="303"/>
      <c r="G118" s="303"/>
      <c r="H118" s="303"/>
      <c r="I118" s="303"/>
      <c r="J118" s="303"/>
      <c r="K118" s="299"/>
    </row>
    <row r="119" spans="2:11" s="1" customFormat="1" ht="18.75" customHeight="1">
      <c r="B119" s="304"/>
      <c r="C119" s="305"/>
      <c r="D119" s="305"/>
      <c r="E119" s="305"/>
      <c r="F119" s="306"/>
      <c r="G119" s="305"/>
      <c r="H119" s="305"/>
      <c r="I119" s="305"/>
      <c r="J119" s="305"/>
      <c r="K119" s="304"/>
    </row>
    <row r="120" spans="2:11" s="1" customFormat="1" ht="18.75" customHeight="1">
      <c r="B120" s="278"/>
      <c r="C120" s="278"/>
      <c r="D120" s="278"/>
      <c r="E120" s="278"/>
      <c r="F120" s="278"/>
      <c r="G120" s="278"/>
      <c r="H120" s="278"/>
      <c r="I120" s="278"/>
      <c r="J120" s="278"/>
      <c r="K120" s="278"/>
    </row>
    <row r="121" spans="2:11" s="1" customFormat="1" ht="7.5" customHeight="1">
      <c r="B121" s="307"/>
      <c r="C121" s="308"/>
      <c r="D121" s="308"/>
      <c r="E121" s="308"/>
      <c r="F121" s="308"/>
      <c r="G121" s="308"/>
      <c r="H121" s="308"/>
      <c r="I121" s="308"/>
      <c r="J121" s="308"/>
      <c r="K121" s="309"/>
    </row>
    <row r="122" spans="2:11" s="1" customFormat="1" ht="45" customHeight="1">
      <c r="B122" s="310"/>
      <c r="C122" s="398" t="s">
        <v>2036</v>
      </c>
      <c r="D122" s="398"/>
      <c r="E122" s="398"/>
      <c r="F122" s="398"/>
      <c r="G122" s="398"/>
      <c r="H122" s="398"/>
      <c r="I122" s="398"/>
      <c r="J122" s="398"/>
      <c r="K122" s="311"/>
    </row>
    <row r="123" spans="2:11" s="1" customFormat="1" ht="17.25" customHeight="1">
      <c r="B123" s="312"/>
      <c r="C123" s="284" t="s">
        <v>1982</v>
      </c>
      <c r="D123" s="284"/>
      <c r="E123" s="284"/>
      <c r="F123" s="284" t="s">
        <v>1983</v>
      </c>
      <c r="G123" s="285"/>
      <c r="H123" s="284" t="s">
        <v>54</v>
      </c>
      <c r="I123" s="284" t="s">
        <v>57</v>
      </c>
      <c r="J123" s="284" t="s">
        <v>1984</v>
      </c>
      <c r="K123" s="313"/>
    </row>
    <row r="124" spans="2:11" s="1" customFormat="1" ht="17.25" customHeight="1">
      <c r="B124" s="312"/>
      <c r="C124" s="286" t="s">
        <v>1985</v>
      </c>
      <c r="D124" s="286"/>
      <c r="E124" s="286"/>
      <c r="F124" s="287" t="s">
        <v>1986</v>
      </c>
      <c r="G124" s="288"/>
      <c r="H124" s="286"/>
      <c r="I124" s="286"/>
      <c r="J124" s="286" t="s">
        <v>1987</v>
      </c>
      <c r="K124" s="313"/>
    </row>
    <row r="125" spans="2:11" s="1" customFormat="1" ht="5.25" customHeight="1">
      <c r="B125" s="314"/>
      <c r="C125" s="289"/>
      <c r="D125" s="289"/>
      <c r="E125" s="289"/>
      <c r="F125" s="289"/>
      <c r="G125" s="315"/>
      <c r="H125" s="289"/>
      <c r="I125" s="289"/>
      <c r="J125" s="289"/>
      <c r="K125" s="316"/>
    </row>
    <row r="126" spans="2:11" s="1" customFormat="1" ht="15" customHeight="1">
      <c r="B126" s="314"/>
      <c r="C126" s="271" t="s">
        <v>1991</v>
      </c>
      <c r="D126" s="291"/>
      <c r="E126" s="291"/>
      <c r="F126" s="292" t="s">
        <v>1988</v>
      </c>
      <c r="G126" s="271"/>
      <c r="H126" s="271" t="s">
        <v>2028</v>
      </c>
      <c r="I126" s="271" t="s">
        <v>1990</v>
      </c>
      <c r="J126" s="271">
        <v>120</v>
      </c>
      <c r="K126" s="317"/>
    </row>
    <row r="127" spans="2:11" s="1" customFormat="1" ht="15" customHeight="1">
      <c r="B127" s="314"/>
      <c r="C127" s="271" t="s">
        <v>2037</v>
      </c>
      <c r="D127" s="271"/>
      <c r="E127" s="271"/>
      <c r="F127" s="292" t="s">
        <v>1988</v>
      </c>
      <c r="G127" s="271"/>
      <c r="H127" s="271" t="s">
        <v>2038</v>
      </c>
      <c r="I127" s="271" t="s">
        <v>1990</v>
      </c>
      <c r="J127" s="271" t="s">
        <v>2039</v>
      </c>
      <c r="K127" s="317"/>
    </row>
    <row r="128" spans="2:11" s="1" customFormat="1" ht="15" customHeight="1">
      <c r="B128" s="314"/>
      <c r="C128" s="271" t="s">
        <v>1936</v>
      </c>
      <c r="D128" s="271"/>
      <c r="E128" s="271"/>
      <c r="F128" s="292" t="s">
        <v>1988</v>
      </c>
      <c r="G128" s="271"/>
      <c r="H128" s="271" t="s">
        <v>2040</v>
      </c>
      <c r="I128" s="271" t="s">
        <v>1990</v>
      </c>
      <c r="J128" s="271" t="s">
        <v>2039</v>
      </c>
      <c r="K128" s="317"/>
    </row>
    <row r="129" spans="2:11" s="1" customFormat="1" ht="15" customHeight="1">
      <c r="B129" s="314"/>
      <c r="C129" s="271" t="s">
        <v>1999</v>
      </c>
      <c r="D129" s="271"/>
      <c r="E129" s="271"/>
      <c r="F129" s="292" t="s">
        <v>1994</v>
      </c>
      <c r="G129" s="271"/>
      <c r="H129" s="271" t="s">
        <v>2000</v>
      </c>
      <c r="I129" s="271" t="s">
        <v>1990</v>
      </c>
      <c r="J129" s="271">
        <v>15</v>
      </c>
      <c r="K129" s="317"/>
    </row>
    <row r="130" spans="2:11" s="1" customFormat="1" ht="15" customHeight="1">
      <c r="B130" s="314"/>
      <c r="C130" s="295" t="s">
        <v>2001</v>
      </c>
      <c r="D130" s="295"/>
      <c r="E130" s="295"/>
      <c r="F130" s="296" t="s">
        <v>1994</v>
      </c>
      <c r="G130" s="295"/>
      <c r="H130" s="295" t="s">
        <v>2002</v>
      </c>
      <c r="I130" s="295" t="s">
        <v>1990</v>
      </c>
      <c r="J130" s="295">
        <v>15</v>
      </c>
      <c r="K130" s="317"/>
    </row>
    <row r="131" spans="2:11" s="1" customFormat="1" ht="15" customHeight="1">
      <c r="B131" s="314"/>
      <c r="C131" s="295" t="s">
        <v>2003</v>
      </c>
      <c r="D131" s="295"/>
      <c r="E131" s="295"/>
      <c r="F131" s="296" t="s">
        <v>1994</v>
      </c>
      <c r="G131" s="295"/>
      <c r="H131" s="295" t="s">
        <v>2004</v>
      </c>
      <c r="I131" s="295" t="s">
        <v>1990</v>
      </c>
      <c r="J131" s="295">
        <v>20</v>
      </c>
      <c r="K131" s="317"/>
    </row>
    <row r="132" spans="2:11" s="1" customFormat="1" ht="15" customHeight="1">
      <c r="B132" s="314"/>
      <c r="C132" s="295" t="s">
        <v>2005</v>
      </c>
      <c r="D132" s="295"/>
      <c r="E132" s="295"/>
      <c r="F132" s="296" t="s">
        <v>1994</v>
      </c>
      <c r="G132" s="295"/>
      <c r="H132" s="295" t="s">
        <v>2006</v>
      </c>
      <c r="I132" s="295" t="s">
        <v>1990</v>
      </c>
      <c r="J132" s="295">
        <v>20</v>
      </c>
      <c r="K132" s="317"/>
    </row>
    <row r="133" spans="2:11" s="1" customFormat="1" ht="15" customHeight="1">
      <c r="B133" s="314"/>
      <c r="C133" s="271" t="s">
        <v>1993</v>
      </c>
      <c r="D133" s="271"/>
      <c r="E133" s="271"/>
      <c r="F133" s="292" t="s">
        <v>1994</v>
      </c>
      <c r="G133" s="271"/>
      <c r="H133" s="271" t="s">
        <v>2028</v>
      </c>
      <c r="I133" s="271" t="s">
        <v>1990</v>
      </c>
      <c r="J133" s="271">
        <v>50</v>
      </c>
      <c r="K133" s="317"/>
    </row>
    <row r="134" spans="2:11" s="1" customFormat="1" ht="15" customHeight="1">
      <c r="B134" s="314"/>
      <c r="C134" s="271" t="s">
        <v>2007</v>
      </c>
      <c r="D134" s="271"/>
      <c r="E134" s="271"/>
      <c r="F134" s="292" t="s">
        <v>1994</v>
      </c>
      <c r="G134" s="271"/>
      <c r="H134" s="271" t="s">
        <v>2028</v>
      </c>
      <c r="I134" s="271" t="s">
        <v>1990</v>
      </c>
      <c r="J134" s="271">
        <v>50</v>
      </c>
      <c r="K134" s="317"/>
    </row>
    <row r="135" spans="2:11" s="1" customFormat="1" ht="15" customHeight="1">
      <c r="B135" s="314"/>
      <c r="C135" s="271" t="s">
        <v>2013</v>
      </c>
      <c r="D135" s="271"/>
      <c r="E135" s="271"/>
      <c r="F135" s="292" t="s">
        <v>1994</v>
      </c>
      <c r="G135" s="271"/>
      <c r="H135" s="271" t="s">
        <v>2028</v>
      </c>
      <c r="I135" s="271" t="s">
        <v>1990</v>
      </c>
      <c r="J135" s="271">
        <v>50</v>
      </c>
      <c r="K135" s="317"/>
    </row>
    <row r="136" spans="2:11" s="1" customFormat="1" ht="15" customHeight="1">
      <c r="B136" s="314"/>
      <c r="C136" s="271" t="s">
        <v>2015</v>
      </c>
      <c r="D136" s="271"/>
      <c r="E136" s="271"/>
      <c r="F136" s="292" t="s">
        <v>1994</v>
      </c>
      <c r="G136" s="271"/>
      <c r="H136" s="271" t="s">
        <v>2028</v>
      </c>
      <c r="I136" s="271" t="s">
        <v>1990</v>
      </c>
      <c r="J136" s="271">
        <v>50</v>
      </c>
      <c r="K136" s="317"/>
    </row>
    <row r="137" spans="2:11" s="1" customFormat="1" ht="15" customHeight="1">
      <c r="B137" s="314"/>
      <c r="C137" s="271" t="s">
        <v>2016</v>
      </c>
      <c r="D137" s="271"/>
      <c r="E137" s="271"/>
      <c r="F137" s="292" t="s">
        <v>1994</v>
      </c>
      <c r="G137" s="271"/>
      <c r="H137" s="271" t="s">
        <v>2041</v>
      </c>
      <c r="I137" s="271" t="s">
        <v>1990</v>
      </c>
      <c r="J137" s="271">
        <v>255</v>
      </c>
      <c r="K137" s="317"/>
    </row>
    <row r="138" spans="2:11" s="1" customFormat="1" ht="15" customHeight="1">
      <c r="B138" s="314"/>
      <c r="C138" s="271" t="s">
        <v>2018</v>
      </c>
      <c r="D138" s="271"/>
      <c r="E138" s="271"/>
      <c r="F138" s="292" t="s">
        <v>1988</v>
      </c>
      <c r="G138" s="271"/>
      <c r="H138" s="271" t="s">
        <v>2042</v>
      </c>
      <c r="I138" s="271" t="s">
        <v>2020</v>
      </c>
      <c r="J138" s="271"/>
      <c r="K138" s="317"/>
    </row>
    <row r="139" spans="2:11" s="1" customFormat="1" ht="15" customHeight="1">
      <c r="B139" s="314"/>
      <c r="C139" s="271" t="s">
        <v>2021</v>
      </c>
      <c r="D139" s="271"/>
      <c r="E139" s="271"/>
      <c r="F139" s="292" t="s">
        <v>1988</v>
      </c>
      <c r="G139" s="271"/>
      <c r="H139" s="271" t="s">
        <v>2043</v>
      </c>
      <c r="I139" s="271" t="s">
        <v>2023</v>
      </c>
      <c r="J139" s="271"/>
      <c r="K139" s="317"/>
    </row>
    <row r="140" spans="2:11" s="1" customFormat="1" ht="15" customHeight="1">
      <c r="B140" s="314"/>
      <c r="C140" s="271" t="s">
        <v>2024</v>
      </c>
      <c r="D140" s="271"/>
      <c r="E140" s="271"/>
      <c r="F140" s="292" t="s">
        <v>1988</v>
      </c>
      <c r="G140" s="271"/>
      <c r="H140" s="271" t="s">
        <v>2024</v>
      </c>
      <c r="I140" s="271" t="s">
        <v>2023</v>
      </c>
      <c r="J140" s="271"/>
      <c r="K140" s="317"/>
    </row>
    <row r="141" spans="2:11" s="1" customFormat="1" ht="15" customHeight="1">
      <c r="B141" s="314"/>
      <c r="C141" s="271" t="s">
        <v>38</v>
      </c>
      <c r="D141" s="271"/>
      <c r="E141" s="271"/>
      <c r="F141" s="292" t="s">
        <v>1988</v>
      </c>
      <c r="G141" s="271"/>
      <c r="H141" s="271" t="s">
        <v>2044</v>
      </c>
      <c r="I141" s="271" t="s">
        <v>2023</v>
      </c>
      <c r="J141" s="271"/>
      <c r="K141" s="317"/>
    </row>
    <row r="142" spans="2:11" s="1" customFormat="1" ht="15" customHeight="1">
      <c r="B142" s="314"/>
      <c r="C142" s="271" t="s">
        <v>2045</v>
      </c>
      <c r="D142" s="271"/>
      <c r="E142" s="271"/>
      <c r="F142" s="292" t="s">
        <v>1988</v>
      </c>
      <c r="G142" s="271"/>
      <c r="H142" s="271" t="s">
        <v>2046</v>
      </c>
      <c r="I142" s="271" t="s">
        <v>2023</v>
      </c>
      <c r="J142" s="271"/>
      <c r="K142" s="317"/>
    </row>
    <row r="143" spans="2:11" s="1" customFormat="1" ht="15" customHeight="1">
      <c r="B143" s="318"/>
      <c r="C143" s="319"/>
      <c r="D143" s="319"/>
      <c r="E143" s="319"/>
      <c r="F143" s="319"/>
      <c r="G143" s="319"/>
      <c r="H143" s="319"/>
      <c r="I143" s="319"/>
      <c r="J143" s="319"/>
      <c r="K143" s="320"/>
    </row>
    <row r="144" spans="2:11" s="1" customFormat="1" ht="18.75" customHeight="1">
      <c r="B144" s="305"/>
      <c r="C144" s="305"/>
      <c r="D144" s="305"/>
      <c r="E144" s="305"/>
      <c r="F144" s="306"/>
      <c r="G144" s="305"/>
      <c r="H144" s="305"/>
      <c r="I144" s="305"/>
      <c r="J144" s="305"/>
      <c r="K144" s="305"/>
    </row>
    <row r="145" spans="2:11" s="1" customFormat="1" ht="18.75" customHeight="1">
      <c r="B145" s="278"/>
      <c r="C145" s="278"/>
      <c r="D145" s="278"/>
      <c r="E145" s="278"/>
      <c r="F145" s="278"/>
      <c r="G145" s="278"/>
      <c r="H145" s="278"/>
      <c r="I145" s="278"/>
      <c r="J145" s="278"/>
      <c r="K145" s="278"/>
    </row>
    <row r="146" spans="2:11" s="1" customFormat="1" ht="7.5" customHeight="1">
      <c r="B146" s="279"/>
      <c r="C146" s="280"/>
      <c r="D146" s="280"/>
      <c r="E146" s="280"/>
      <c r="F146" s="280"/>
      <c r="G146" s="280"/>
      <c r="H146" s="280"/>
      <c r="I146" s="280"/>
      <c r="J146" s="280"/>
      <c r="K146" s="281"/>
    </row>
    <row r="147" spans="2:11" s="1" customFormat="1" ht="45" customHeight="1">
      <c r="B147" s="282"/>
      <c r="C147" s="400" t="s">
        <v>2047</v>
      </c>
      <c r="D147" s="400"/>
      <c r="E147" s="400"/>
      <c r="F147" s="400"/>
      <c r="G147" s="400"/>
      <c r="H147" s="400"/>
      <c r="I147" s="400"/>
      <c r="J147" s="400"/>
      <c r="K147" s="283"/>
    </row>
    <row r="148" spans="2:11" s="1" customFormat="1" ht="17.25" customHeight="1">
      <c r="B148" s="282"/>
      <c r="C148" s="284" t="s">
        <v>1982</v>
      </c>
      <c r="D148" s="284"/>
      <c r="E148" s="284"/>
      <c r="F148" s="284" t="s">
        <v>1983</v>
      </c>
      <c r="G148" s="285"/>
      <c r="H148" s="284" t="s">
        <v>54</v>
      </c>
      <c r="I148" s="284" t="s">
        <v>57</v>
      </c>
      <c r="J148" s="284" t="s">
        <v>1984</v>
      </c>
      <c r="K148" s="283"/>
    </row>
    <row r="149" spans="2:11" s="1" customFormat="1" ht="17.25" customHeight="1">
      <c r="B149" s="282"/>
      <c r="C149" s="286" t="s">
        <v>1985</v>
      </c>
      <c r="D149" s="286"/>
      <c r="E149" s="286"/>
      <c r="F149" s="287" t="s">
        <v>1986</v>
      </c>
      <c r="G149" s="288"/>
      <c r="H149" s="286"/>
      <c r="I149" s="286"/>
      <c r="J149" s="286" t="s">
        <v>1987</v>
      </c>
      <c r="K149" s="283"/>
    </row>
    <row r="150" spans="2:11" s="1" customFormat="1" ht="5.25" customHeight="1">
      <c r="B150" s="294"/>
      <c r="C150" s="289"/>
      <c r="D150" s="289"/>
      <c r="E150" s="289"/>
      <c r="F150" s="289"/>
      <c r="G150" s="290"/>
      <c r="H150" s="289"/>
      <c r="I150" s="289"/>
      <c r="J150" s="289"/>
      <c r="K150" s="317"/>
    </row>
    <row r="151" spans="2:11" s="1" customFormat="1" ht="15" customHeight="1">
      <c r="B151" s="294"/>
      <c r="C151" s="321" t="s">
        <v>1991</v>
      </c>
      <c r="D151" s="271"/>
      <c r="E151" s="271"/>
      <c r="F151" s="322" t="s">
        <v>1988</v>
      </c>
      <c r="G151" s="271"/>
      <c r="H151" s="321" t="s">
        <v>2028</v>
      </c>
      <c r="I151" s="321" t="s">
        <v>1990</v>
      </c>
      <c r="J151" s="321">
        <v>120</v>
      </c>
      <c r="K151" s="317"/>
    </row>
    <row r="152" spans="2:11" s="1" customFormat="1" ht="15" customHeight="1">
      <c r="B152" s="294"/>
      <c r="C152" s="321" t="s">
        <v>2037</v>
      </c>
      <c r="D152" s="271"/>
      <c r="E152" s="271"/>
      <c r="F152" s="322" t="s">
        <v>1988</v>
      </c>
      <c r="G152" s="271"/>
      <c r="H152" s="321" t="s">
        <v>2048</v>
      </c>
      <c r="I152" s="321" t="s">
        <v>1990</v>
      </c>
      <c r="J152" s="321" t="s">
        <v>2039</v>
      </c>
      <c r="K152" s="317"/>
    </row>
    <row r="153" spans="2:11" s="1" customFormat="1" ht="15" customHeight="1">
      <c r="B153" s="294"/>
      <c r="C153" s="321" t="s">
        <v>1936</v>
      </c>
      <c r="D153" s="271"/>
      <c r="E153" s="271"/>
      <c r="F153" s="322" t="s">
        <v>1988</v>
      </c>
      <c r="G153" s="271"/>
      <c r="H153" s="321" t="s">
        <v>2049</v>
      </c>
      <c r="I153" s="321" t="s">
        <v>1990</v>
      </c>
      <c r="J153" s="321" t="s">
        <v>2039</v>
      </c>
      <c r="K153" s="317"/>
    </row>
    <row r="154" spans="2:11" s="1" customFormat="1" ht="15" customHeight="1">
      <c r="B154" s="294"/>
      <c r="C154" s="321" t="s">
        <v>1993</v>
      </c>
      <c r="D154" s="271"/>
      <c r="E154" s="271"/>
      <c r="F154" s="322" t="s">
        <v>1994</v>
      </c>
      <c r="G154" s="271"/>
      <c r="H154" s="321" t="s">
        <v>2028</v>
      </c>
      <c r="I154" s="321" t="s">
        <v>1990</v>
      </c>
      <c r="J154" s="321">
        <v>50</v>
      </c>
      <c r="K154" s="317"/>
    </row>
    <row r="155" spans="2:11" s="1" customFormat="1" ht="15" customHeight="1">
      <c r="B155" s="294"/>
      <c r="C155" s="321" t="s">
        <v>1996</v>
      </c>
      <c r="D155" s="271"/>
      <c r="E155" s="271"/>
      <c r="F155" s="322" t="s">
        <v>1988</v>
      </c>
      <c r="G155" s="271"/>
      <c r="H155" s="321" t="s">
        <v>2028</v>
      </c>
      <c r="I155" s="321" t="s">
        <v>1998</v>
      </c>
      <c r="J155" s="321"/>
      <c r="K155" s="317"/>
    </row>
    <row r="156" spans="2:11" s="1" customFormat="1" ht="15" customHeight="1">
      <c r="B156" s="294"/>
      <c r="C156" s="321" t="s">
        <v>2007</v>
      </c>
      <c r="D156" s="271"/>
      <c r="E156" s="271"/>
      <c r="F156" s="322" t="s">
        <v>1994</v>
      </c>
      <c r="G156" s="271"/>
      <c r="H156" s="321" t="s">
        <v>2028</v>
      </c>
      <c r="I156" s="321" t="s">
        <v>1990</v>
      </c>
      <c r="J156" s="321">
        <v>50</v>
      </c>
      <c r="K156" s="317"/>
    </row>
    <row r="157" spans="2:11" s="1" customFormat="1" ht="15" customHeight="1">
      <c r="B157" s="294"/>
      <c r="C157" s="321" t="s">
        <v>2015</v>
      </c>
      <c r="D157" s="271"/>
      <c r="E157" s="271"/>
      <c r="F157" s="322" t="s">
        <v>1994</v>
      </c>
      <c r="G157" s="271"/>
      <c r="H157" s="321" t="s">
        <v>2028</v>
      </c>
      <c r="I157" s="321" t="s">
        <v>1990</v>
      </c>
      <c r="J157" s="321">
        <v>50</v>
      </c>
      <c r="K157" s="317"/>
    </row>
    <row r="158" spans="2:11" s="1" customFormat="1" ht="15" customHeight="1">
      <c r="B158" s="294"/>
      <c r="C158" s="321" t="s">
        <v>2013</v>
      </c>
      <c r="D158" s="271"/>
      <c r="E158" s="271"/>
      <c r="F158" s="322" t="s">
        <v>1994</v>
      </c>
      <c r="G158" s="271"/>
      <c r="H158" s="321" t="s">
        <v>2028</v>
      </c>
      <c r="I158" s="321" t="s">
        <v>1990</v>
      </c>
      <c r="J158" s="321">
        <v>50</v>
      </c>
      <c r="K158" s="317"/>
    </row>
    <row r="159" spans="2:11" s="1" customFormat="1" ht="15" customHeight="1">
      <c r="B159" s="294"/>
      <c r="C159" s="321" t="s">
        <v>96</v>
      </c>
      <c r="D159" s="271"/>
      <c r="E159" s="271"/>
      <c r="F159" s="322" t="s">
        <v>1988</v>
      </c>
      <c r="G159" s="271"/>
      <c r="H159" s="321" t="s">
        <v>2050</v>
      </c>
      <c r="I159" s="321" t="s">
        <v>1990</v>
      </c>
      <c r="J159" s="321" t="s">
        <v>2051</v>
      </c>
      <c r="K159" s="317"/>
    </row>
    <row r="160" spans="2:11" s="1" customFormat="1" ht="15" customHeight="1">
      <c r="B160" s="294"/>
      <c r="C160" s="321" t="s">
        <v>2052</v>
      </c>
      <c r="D160" s="271"/>
      <c r="E160" s="271"/>
      <c r="F160" s="322" t="s">
        <v>1988</v>
      </c>
      <c r="G160" s="271"/>
      <c r="H160" s="321" t="s">
        <v>2053</v>
      </c>
      <c r="I160" s="321" t="s">
        <v>2023</v>
      </c>
      <c r="J160" s="321"/>
      <c r="K160" s="317"/>
    </row>
    <row r="161" spans="2:11" s="1" customFormat="1" ht="15" customHeight="1">
      <c r="B161" s="323"/>
      <c r="C161" s="303"/>
      <c r="D161" s="303"/>
      <c r="E161" s="303"/>
      <c r="F161" s="303"/>
      <c r="G161" s="303"/>
      <c r="H161" s="303"/>
      <c r="I161" s="303"/>
      <c r="J161" s="303"/>
      <c r="K161" s="324"/>
    </row>
    <row r="162" spans="2:11" s="1" customFormat="1" ht="18.75" customHeight="1">
      <c r="B162" s="305"/>
      <c r="C162" s="315"/>
      <c r="D162" s="315"/>
      <c r="E162" s="315"/>
      <c r="F162" s="325"/>
      <c r="G162" s="315"/>
      <c r="H162" s="315"/>
      <c r="I162" s="315"/>
      <c r="J162" s="315"/>
      <c r="K162" s="305"/>
    </row>
    <row r="163" spans="2:11" s="1" customFormat="1" ht="18.75" customHeight="1">
      <c r="B163" s="278"/>
      <c r="C163" s="278"/>
      <c r="D163" s="278"/>
      <c r="E163" s="278"/>
      <c r="F163" s="278"/>
      <c r="G163" s="278"/>
      <c r="H163" s="278"/>
      <c r="I163" s="278"/>
      <c r="J163" s="278"/>
      <c r="K163" s="278"/>
    </row>
    <row r="164" spans="2:11" s="1" customFormat="1" ht="7.5" customHeight="1">
      <c r="B164" s="260"/>
      <c r="C164" s="261"/>
      <c r="D164" s="261"/>
      <c r="E164" s="261"/>
      <c r="F164" s="261"/>
      <c r="G164" s="261"/>
      <c r="H164" s="261"/>
      <c r="I164" s="261"/>
      <c r="J164" s="261"/>
      <c r="K164" s="262"/>
    </row>
    <row r="165" spans="2:11" s="1" customFormat="1" ht="45" customHeight="1">
      <c r="B165" s="263"/>
      <c r="C165" s="398" t="s">
        <v>2054</v>
      </c>
      <c r="D165" s="398"/>
      <c r="E165" s="398"/>
      <c r="F165" s="398"/>
      <c r="G165" s="398"/>
      <c r="H165" s="398"/>
      <c r="I165" s="398"/>
      <c r="J165" s="398"/>
      <c r="K165" s="264"/>
    </row>
    <row r="166" spans="2:11" s="1" customFormat="1" ht="17.25" customHeight="1">
      <c r="B166" s="263"/>
      <c r="C166" s="284" t="s">
        <v>1982</v>
      </c>
      <c r="D166" s="284"/>
      <c r="E166" s="284"/>
      <c r="F166" s="284" t="s">
        <v>1983</v>
      </c>
      <c r="G166" s="326"/>
      <c r="H166" s="327" t="s">
        <v>54</v>
      </c>
      <c r="I166" s="327" t="s">
        <v>57</v>
      </c>
      <c r="J166" s="284" t="s">
        <v>1984</v>
      </c>
      <c r="K166" s="264"/>
    </row>
    <row r="167" spans="2:11" s="1" customFormat="1" ht="17.25" customHeight="1">
      <c r="B167" s="265"/>
      <c r="C167" s="286" t="s">
        <v>1985</v>
      </c>
      <c r="D167" s="286"/>
      <c r="E167" s="286"/>
      <c r="F167" s="287" t="s">
        <v>1986</v>
      </c>
      <c r="G167" s="328"/>
      <c r="H167" s="329"/>
      <c r="I167" s="329"/>
      <c r="J167" s="286" t="s">
        <v>1987</v>
      </c>
      <c r="K167" s="266"/>
    </row>
    <row r="168" spans="2:11" s="1" customFormat="1" ht="5.25" customHeight="1">
      <c r="B168" s="294"/>
      <c r="C168" s="289"/>
      <c r="D168" s="289"/>
      <c r="E168" s="289"/>
      <c r="F168" s="289"/>
      <c r="G168" s="290"/>
      <c r="H168" s="289"/>
      <c r="I168" s="289"/>
      <c r="J168" s="289"/>
      <c r="K168" s="317"/>
    </row>
    <row r="169" spans="2:11" s="1" customFormat="1" ht="15" customHeight="1">
      <c r="B169" s="294"/>
      <c r="C169" s="271" t="s">
        <v>1991</v>
      </c>
      <c r="D169" s="271"/>
      <c r="E169" s="271"/>
      <c r="F169" s="292" t="s">
        <v>1988</v>
      </c>
      <c r="G169" s="271"/>
      <c r="H169" s="271" t="s">
        <v>2028</v>
      </c>
      <c r="I169" s="271" t="s">
        <v>1990</v>
      </c>
      <c r="J169" s="271">
        <v>120</v>
      </c>
      <c r="K169" s="317"/>
    </row>
    <row r="170" spans="2:11" s="1" customFormat="1" ht="15" customHeight="1">
      <c r="B170" s="294"/>
      <c r="C170" s="271" t="s">
        <v>2037</v>
      </c>
      <c r="D170" s="271"/>
      <c r="E170" s="271"/>
      <c r="F170" s="292" t="s">
        <v>1988</v>
      </c>
      <c r="G170" s="271"/>
      <c r="H170" s="271" t="s">
        <v>2038</v>
      </c>
      <c r="I170" s="271" t="s">
        <v>1990</v>
      </c>
      <c r="J170" s="271" t="s">
        <v>2039</v>
      </c>
      <c r="K170" s="317"/>
    </row>
    <row r="171" spans="2:11" s="1" customFormat="1" ht="15" customHeight="1">
      <c r="B171" s="294"/>
      <c r="C171" s="271" t="s">
        <v>1936</v>
      </c>
      <c r="D171" s="271"/>
      <c r="E171" s="271"/>
      <c r="F171" s="292" t="s">
        <v>1988</v>
      </c>
      <c r="G171" s="271"/>
      <c r="H171" s="271" t="s">
        <v>2055</v>
      </c>
      <c r="I171" s="271" t="s">
        <v>1990</v>
      </c>
      <c r="J171" s="271" t="s">
        <v>2039</v>
      </c>
      <c r="K171" s="317"/>
    </row>
    <row r="172" spans="2:11" s="1" customFormat="1" ht="15" customHeight="1">
      <c r="B172" s="294"/>
      <c r="C172" s="271" t="s">
        <v>1993</v>
      </c>
      <c r="D172" s="271"/>
      <c r="E172" s="271"/>
      <c r="F172" s="292" t="s">
        <v>1994</v>
      </c>
      <c r="G172" s="271"/>
      <c r="H172" s="271" t="s">
        <v>2055</v>
      </c>
      <c r="I172" s="271" t="s">
        <v>1990</v>
      </c>
      <c r="J172" s="271">
        <v>50</v>
      </c>
      <c r="K172" s="317"/>
    </row>
    <row r="173" spans="2:11" s="1" customFormat="1" ht="15" customHeight="1">
      <c r="B173" s="294"/>
      <c r="C173" s="271" t="s">
        <v>1996</v>
      </c>
      <c r="D173" s="271"/>
      <c r="E173" s="271"/>
      <c r="F173" s="292" t="s">
        <v>1988</v>
      </c>
      <c r="G173" s="271"/>
      <c r="H173" s="271" t="s">
        <v>2055</v>
      </c>
      <c r="I173" s="271" t="s">
        <v>1998</v>
      </c>
      <c r="J173" s="271"/>
      <c r="K173" s="317"/>
    </row>
    <row r="174" spans="2:11" s="1" customFormat="1" ht="15" customHeight="1">
      <c r="B174" s="294"/>
      <c r="C174" s="271" t="s">
        <v>2007</v>
      </c>
      <c r="D174" s="271"/>
      <c r="E174" s="271"/>
      <c r="F174" s="292" t="s">
        <v>1994</v>
      </c>
      <c r="G174" s="271"/>
      <c r="H174" s="271" t="s">
        <v>2055</v>
      </c>
      <c r="I174" s="271" t="s">
        <v>1990</v>
      </c>
      <c r="J174" s="271">
        <v>50</v>
      </c>
      <c r="K174" s="317"/>
    </row>
    <row r="175" spans="2:11" s="1" customFormat="1" ht="15" customHeight="1">
      <c r="B175" s="294"/>
      <c r="C175" s="271" t="s">
        <v>2015</v>
      </c>
      <c r="D175" s="271"/>
      <c r="E175" s="271"/>
      <c r="F175" s="292" t="s">
        <v>1994</v>
      </c>
      <c r="G175" s="271"/>
      <c r="H175" s="271" t="s">
        <v>2055</v>
      </c>
      <c r="I175" s="271" t="s">
        <v>1990</v>
      </c>
      <c r="J175" s="271">
        <v>50</v>
      </c>
      <c r="K175" s="317"/>
    </row>
    <row r="176" spans="2:11" s="1" customFormat="1" ht="15" customHeight="1">
      <c r="B176" s="294"/>
      <c r="C176" s="271" t="s">
        <v>2013</v>
      </c>
      <c r="D176" s="271"/>
      <c r="E176" s="271"/>
      <c r="F176" s="292" t="s">
        <v>1994</v>
      </c>
      <c r="G176" s="271"/>
      <c r="H176" s="271" t="s">
        <v>2055</v>
      </c>
      <c r="I176" s="271" t="s">
        <v>1990</v>
      </c>
      <c r="J176" s="271">
        <v>50</v>
      </c>
      <c r="K176" s="317"/>
    </row>
    <row r="177" spans="2:11" s="1" customFormat="1" ht="15" customHeight="1">
      <c r="B177" s="294"/>
      <c r="C177" s="271" t="s">
        <v>126</v>
      </c>
      <c r="D177" s="271"/>
      <c r="E177" s="271"/>
      <c r="F177" s="292" t="s">
        <v>1988</v>
      </c>
      <c r="G177" s="271"/>
      <c r="H177" s="271" t="s">
        <v>2056</v>
      </c>
      <c r="I177" s="271" t="s">
        <v>2057</v>
      </c>
      <c r="J177" s="271"/>
      <c r="K177" s="317"/>
    </row>
    <row r="178" spans="2:11" s="1" customFormat="1" ht="15" customHeight="1">
      <c r="B178" s="294"/>
      <c r="C178" s="271" t="s">
        <v>57</v>
      </c>
      <c r="D178" s="271"/>
      <c r="E178" s="271"/>
      <c r="F178" s="292" t="s">
        <v>1988</v>
      </c>
      <c r="G178" s="271"/>
      <c r="H178" s="271" t="s">
        <v>2058</v>
      </c>
      <c r="I178" s="271" t="s">
        <v>2059</v>
      </c>
      <c r="J178" s="271">
        <v>1</v>
      </c>
      <c r="K178" s="317"/>
    </row>
    <row r="179" spans="2:11" s="1" customFormat="1" ht="15" customHeight="1">
      <c r="B179" s="294"/>
      <c r="C179" s="271" t="s">
        <v>53</v>
      </c>
      <c r="D179" s="271"/>
      <c r="E179" s="271"/>
      <c r="F179" s="292" t="s">
        <v>1988</v>
      </c>
      <c r="G179" s="271"/>
      <c r="H179" s="271" t="s">
        <v>2060</v>
      </c>
      <c r="I179" s="271" t="s">
        <v>1990</v>
      </c>
      <c r="J179" s="271">
        <v>20</v>
      </c>
      <c r="K179" s="317"/>
    </row>
    <row r="180" spans="2:11" s="1" customFormat="1" ht="15" customHeight="1">
      <c r="B180" s="294"/>
      <c r="C180" s="271" t="s">
        <v>54</v>
      </c>
      <c r="D180" s="271"/>
      <c r="E180" s="271"/>
      <c r="F180" s="292" t="s">
        <v>1988</v>
      </c>
      <c r="G180" s="271"/>
      <c r="H180" s="271" t="s">
        <v>2061</v>
      </c>
      <c r="I180" s="271" t="s">
        <v>1990</v>
      </c>
      <c r="J180" s="271">
        <v>255</v>
      </c>
      <c r="K180" s="317"/>
    </row>
    <row r="181" spans="2:11" s="1" customFormat="1" ht="15" customHeight="1">
      <c r="B181" s="294"/>
      <c r="C181" s="271" t="s">
        <v>127</v>
      </c>
      <c r="D181" s="271"/>
      <c r="E181" s="271"/>
      <c r="F181" s="292" t="s">
        <v>1988</v>
      </c>
      <c r="G181" s="271"/>
      <c r="H181" s="271" t="s">
        <v>1952</v>
      </c>
      <c r="I181" s="271" t="s">
        <v>1990</v>
      </c>
      <c r="J181" s="271">
        <v>10</v>
      </c>
      <c r="K181" s="317"/>
    </row>
    <row r="182" spans="2:11" s="1" customFormat="1" ht="15" customHeight="1">
      <c r="B182" s="294"/>
      <c r="C182" s="271" t="s">
        <v>128</v>
      </c>
      <c r="D182" s="271"/>
      <c r="E182" s="271"/>
      <c r="F182" s="292" t="s">
        <v>1988</v>
      </c>
      <c r="G182" s="271"/>
      <c r="H182" s="271" t="s">
        <v>2062</v>
      </c>
      <c r="I182" s="271" t="s">
        <v>2023</v>
      </c>
      <c r="J182" s="271"/>
      <c r="K182" s="317"/>
    </row>
    <row r="183" spans="2:11" s="1" customFormat="1" ht="15" customHeight="1">
      <c r="B183" s="294"/>
      <c r="C183" s="271" t="s">
        <v>2063</v>
      </c>
      <c r="D183" s="271"/>
      <c r="E183" s="271"/>
      <c r="F183" s="292" t="s">
        <v>1988</v>
      </c>
      <c r="G183" s="271"/>
      <c r="H183" s="271" t="s">
        <v>2064</v>
      </c>
      <c r="I183" s="271" t="s">
        <v>2023</v>
      </c>
      <c r="J183" s="271"/>
      <c r="K183" s="317"/>
    </row>
    <row r="184" spans="2:11" s="1" customFormat="1" ht="15" customHeight="1">
      <c r="B184" s="294"/>
      <c r="C184" s="271" t="s">
        <v>2052</v>
      </c>
      <c r="D184" s="271"/>
      <c r="E184" s="271"/>
      <c r="F184" s="292" t="s">
        <v>1988</v>
      </c>
      <c r="G184" s="271"/>
      <c r="H184" s="271" t="s">
        <v>2065</v>
      </c>
      <c r="I184" s="271" t="s">
        <v>2023</v>
      </c>
      <c r="J184" s="271"/>
      <c r="K184" s="317"/>
    </row>
    <row r="185" spans="2:11" s="1" customFormat="1" ht="15" customHeight="1">
      <c r="B185" s="294"/>
      <c r="C185" s="271" t="s">
        <v>130</v>
      </c>
      <c r="D185" s="271"/>
      <c r="E185" s="271"/>
      <c r="F185" s="292" t="s">
        <v>1994</v>
      </c>
      <c r="G185" s="271"/>
      <c r="H185" s="271" t="s">
        <v>2066</v>
      </c>
      <c r="I185" s="271" t="s">
        <v>1990</v>
      </c>
      <c r="J185" s="271">
        <v>50</v>
      </c>
      <c r="K185" s="317"/>
    </row>
    <row r="186" spans="2:11" s="1" customFormat="1" ht="15" customHeight="1">
      <c r="B186" s="294"/>
      <c r="C186" s="271" t="s">
        <v>2067</v>
      </c>
      <c r="D186" s="271"/>
      <c r="E186" s="271"/>
      <c r="F186" s="292" t="s">
        <v>1994</v>
      </c>
      <c r="G186" s="271"/>
      <c r="H186" s="271" t="s">
        <v>2068</v>
      </c>
      <c r="I186" s="271" t="s">
        <v>2069</v>
      </c>
      <c r="J186" s="271"/>
      <c r="K186" s="317"/>
    </row>
    <row r="187" spans="2:11" s="1" customFormat="1" ht="15" customHeight="1">
      <c r="B187" s="294"/>
      <c r="C187" s="271" t="s">
        <v>2070</v>
      </c>
      <c r="D187" s="271"/>
      <c r="E187" s="271"/>
      <c r="F187" s="292" t="s">
        <v>1994</v>
      </c>
      <c r="G187" s="271"/>
      <c r="H187" s="271" t="s">
        <v>2071</v>
      </c>
      <c r="I187" s="271" t="s">
        <v>2069</v>
      </c>
      <c r="J187" s="271"/>
      <c r="K187" s="317"/>
    </row>
    <row r="188" spans="2:11" s="1" customFormat="1" ht="15" customHeight="1">
      <c r="B188" s="294"/>
      <c r="C188" s="271" t="s">
        <v>2072</v>
      </c>
      <c r="D188" s="271"/>
      <c r="E188" s="271"/>
      <c r="F188" s="292" t="s">
        <v>1994</v>
      </c>
      <c r="G188" s="271"/>
      <c r="H188" s="271" t="s">
        <v>2073</v>
      </c>
      <c r="I188" s="271" t="s">
        <v>2069</v>
      </c>
      <c r="J188" s="271"/>
      <c r="K188" s="317"/>
    </row>
    <row r="189" spans="2:11" s="1" customFormat="1" ht="15" customHeight="1">
      <c r="B189" s="294"/>
      <c r="C189" s="330" t="s">
        <v>2074</v>
      </c>
      <c r="D189" s="271"/>
      <c r="E189" s="271"/>
      <c r="F189" s="292" t="s">
        <v>1994</v>
      </c>
      <c r="G189" s="271"/>
      <c r="H189" s="271" t="s">
        <v>2075</v>
      </c>
      <c r="I189" s="271" t="s">
        <v>2076</v>
      </c>
      <c r="J189" s="331" t="s">
        <v>2077</v>
      </c>
      <c r="K189" s="317"/>
    </row>
    <row r="190" spans="2:11" s="18" customFormat="1" ht="15" customHeight="1">
      <c r="B190" s="332"/>
      <c r="C190" s="333" t="s">
        <v>2078</v>
      </c>
      <c r="D190" s="334"/>
      <c r="E190" s="334"/>
      <c r="F190" s="335" t="s">
        <v>1994</v>
      </c>
      <c r="G190" s="334"/>
      <c r="H190" s="334" t="s">
        <v>2079</v>
      </c>
      <c r="I190" s="334" t="s">
        <v>2076</v>
      </c>
      <c r="J190" s="336" t="s">
        <v>2077</v>
      </c>
      <c r="K190" s="337"/>
    </row>
    <row r="191" spans="2:11" s="1" customFormat="1" ht="15" customHeight="1">
      <c r="B191" s="294"/>
      <c r="C191" s="330" t="s">
        <v>42</v>
      </c>
      <c r="D191" s="271"/>
      <c r="E191" s="271"/>
      <c r="F191" s="292" t="s">
        <v>1988</v>
      </c>
      <c r="G191" s="271"/>
      <c r="H191" s="268" t="s">
        <v>2080</v>
      </c>
      <c r="I191" s="271" t="s">
        <v>2081</v>
      </c>
      <c r="J191" s="271"/>
      <c r="K191" s="317"/>
    </row>
    <row r="192" spans="2:11" s="1" customFormat="1" ht="15" customHeight="1">
      <c r="B192" s="294"/>
      <c r="C192" s="330" t="s">
        <v>2082</v>
      </c>
      <c r="D192" s="271"/>
      <c r="E192" s="271"/>
      <c r="F192" s="292" t="s">
        <v>1988</v>
      </c>
      <c r="G192" s="271"/>
      <c r="H192" s="271" t="s">
        <v>2083</v>
      </c>
      <c r="I192" s="271" t="s">
        <v>2023</v>
      </c>
      <c r="J192" s="271"/>
      <c r="K192" s="317"/>
    </row>
    <row r="193" spans="2:11" s="1" customFormat="1" ht="15" customHeight="1">
      <c r="B193" s="294"/>
      <c r="C193" s="330" t="s">
        <v>2084</v>
      </c>
      <c r="D193" s="271"/>
      <c r="E193" s="271"/>
      <c r="F193" s="292" t="s">
        <v>1988</v>
      </c>
      <c r="G193" s="271"/>
      <c r="H193" s="271" t="s">
        <v>2085</v>
      </c>
      <c r="I193" s="271" t="s">
        <v>2023</v>
      </c>
      <c r="J193" s="271"/>
      <c r="K193" s="317"/>
    </row>
    <row r="194" spans="2:11" s="1" customFormat="1" ht="15" customHeight="1">
      <c r="B194" s="294"/>
      <c r="C194" s="330" t="s">
        <v>2086</v>
      </c>
      <c r="D194" s="271"/>
      <c r="E194" s="271"/>
      <c r="F194" s="292" t="s">
        <v>1994</v>
      </c>
      <c r="G194" s="271"/>
      <c r="H194" s="271" t="s">
        <v>2087</v>
      </c>
      <c r="I194" s="271" t="s">
        <v>2023</v>
      </c>
      <c r="J194" s="271"/>
      <c r="K194" s="317"/>
    </row>
    <row r="195" spans="2:11" s="1" customFormat="1" ht="15" customHeight="1">
      <c r="B195" s="323"/>
      <c r="C195" s="338"/>
      <c r="D195" s="303"/>
      <c r="E195" s="303"/>
      <c r="F195" s="303"/>
      <c r="G195" s="303"/>
      <c r="H195" s="303"/>
      <c r="I195" s="303"/>
      <c r="J195" s="303"/>
      <c r="K195" s="324"/>
    </row>
    <row r="196" spans="2:11" s="1" customFormat="1" ht="18.75" customHeight="1">
      <c r="B196" s="305"/>
      <c r="C196" s="315"/>
      <c r="D196" s="315"/>
      <c r="E196" s="315"/>
      <c r="F196" s="325"/>
      <c r="G196" s="315"/>
      <c r="H196" s="315"/>
      <c r="I196" s="315"/>
      <c r="J196" s="315"/>
      <c r="K196" s="305"/>
    </row>
    <row r="197" spans="2:11" s="1" customFormat="1" ht="18.75" customHeight="1">
      <c r="B197" s="305"/>
      <c r="C197" s="315"/>
      <c r="D197" s="315"/>
      <c r="E197" s="315"/>
      <c r="F197" s="325"/>
      <c r="G197" s="315"/>
      <c r="H197" s="315"/>
      <c r="I197" s="315"/>
      <c r="J197" s="315"/>
      <c r="K197" s="305"/>
    </row>
    <row r="198" spans="2:11" s="1" customFormat="1" ht="18.75" customHeight="1">
      <c r="B198" s="278"/>
      <c r="C198" s="278"/>
      <c r="D198" s="278"/>
      <c r="E198" s="278"/>
      <c r="F198" s="278"/>
      <c r="G198" s="278"/>
      <c r="H198" s="278"/>
      <c r="I198" s="278"/>
      <c r="J198" s="278"/>
      <c r="K198" s="278"/>
    </row>
    <row r="199" spans="2:11" s="1" customFormat="1" ht="13.5">
      <c r="B199" s="260"/>
      <c r="C199" s="261"/>
      <c r="D199" s="261"/>
      <c r="E199" s="261"/>
      <c r="F199" s="261"/>
      <c r="G199" s="261"/>
      <c r="H199" s="261"/>
      <c r="I199" s="261"/>
      <c r="J199" s="261"/>
      <c r="K199" s="262"/>
    </row>
    <row r="200" spans="2:11" s="1" customFormat="1" ht="21">
      <c r="B200" s="263"/>
      <c r="C200" s="398" t="s">
        <v>2088</v>
      </c>
      <c r="D200" s="398"/>
      <c r="E200" s="398"/>
      <c r="F200" s="398"/>
      <c r="G200" s="398"/>
      <c r="H200" s="398"/>
      <c r="I200" s="398"/>
      <c r="J200" s="398"/>
      <c r="K200" s="264"/>
    </row>
    <row r="201" spans="2:11" s="1" customFormat="1" ht="25.5" customHeight="1">
      <c r="B201" s="263"/>
      <c r="C201" s="339" t="s">
        <v>2089</v>
      </c>
      <c r="D201" s="339"/>
      <c r="E201" s="339"/>
      <c r="F201" s="339" t="s">
        <v>2090</v>
      </c>
      <c r="G201" s="340"/>
      <c r="H201" s="401" t="s">
        <v>2091</v>
      </c>
      <c r="I201" s="401"/>
      <c r="J201" s="401"/>
      <c r="K201" s="264"/>
    </row>
    <row r="202" spans="2:11" s="1" customFormat="1" ht="5.25" customHeight="1">
      <c r="B202" s="294"/>
      <c r="C202" s="289"/>
      <c r="D202" s="289"/>
      <c r="E202" s="289"/>
      <c r="F202" s="289"/>
      <c r="G202" s="315"/>
      <c r="H202" s="289"/>
      <c r="I202" s="289"/>
      <c r="J202" s="289"/>
      <c r="K202" s="317"/>
    </row>
    <row r="203" spans="2:11" s="1" customFormat="1" ht="15" customHeight="1">
      <c r="B203" s="294"/>
      <c r="C203" s="271" t="s">
        <v>2081</v>
      </c>
      <c r="D203" s="271"/>
      <c r="E203" s="271"/>
      <c r="F203" s="292" t="s">
        <v>43</v>
      </c>
      <c r="G203" s="271"/>
      <c r="H203" s="402" t="s">
        <v>2092</v>
      </c>
      <c r="I203" s="402"/>
      <c r="J203" s="402"/>
      <c r="K203" s="317"/>
    </row>
    <row r="204" spans="2:11" s="1" customFormat="1" ht="15" customHeight="1">
      <c r="B204" s="294"/>
      <c r="C204" s="271"/>
      <c r="D204" s="271"/>
      <c r="E204" s="271"/>
      <c r="F204" s="292" t="s">
        <v>44</v>
      </c>
      <c r="G204" s="271"/>
      <c r="H204" s="402" t="s">
        <v>2093</v>
      </c>
      <c r="I204" s="402"/>
      <c r="J204" s="402"/>
      <c r="K204" s="317"/>
    </row>
    <row r="205" spans="2:11" s="1" customFormat="1" ht="15" customHeight="1">
      <c r="B205" s="294"/>
      <c r="C205" s="271"/>
      <c r="D205" s="271"/>
      <c r="E205" s="271"/>
      <c r="F205" s="292" t="s">
        <v>47</v>
      </c>
      <c r="G205" s="271"/>
      <c r="H205" s="402" t="s">
        <v>2094</v>
      </c>
      <c r="I205" s="402"/>
      <c r="J205" s="402"/>
      <c r="K205" s="317"/>
    </row>
    <row r="206" spans="2:11" s="1" customFormat="1" ht="15" customHeight="1">
      <c r="B206" s="294"/>
      <c r="C206" s="271"/>
      <c r="D206" s="271"/>
      <c r="E206" s="271"/>
      <c r="F206" s="292" t="s">
        <v>45</v>
      </c>
      <c r="G206" s="271"/>
      <c r="H206" s="402" t="s">
        <v>2095</v>
      </c>
      <c r="I206" s="402"/>
      <c r="J206" s="402"/>
      <c r="K206" s="317"/>
    </row>
    <row r="207" spans="2:11" s="1" customFormat="1" ht="15" customHeight="1">
      <c r="B207" s="294"/>
      <c r="C207" s="271"/>
      <c r="D207" s="271"/>
      <c r="E207" s="271"/>
      <c r="F207" s="292" t="s">
        <v>46</v>
      </c>
      <c r="G207" s="271"/>
      <c r="H207" s="402" t="s">
        <v>2096</v>
      </c>
      <c r="I207" s="402"/>
      <c r="J207" s="402"/>
      <c r="K207" s="317"/>
    </row>
    <row r="208" spans="2:11" s="1" customFormat="1" ht="15" customHeight="1">
      <c r="B208" s="294"/>
      <c r="C208" s="271"/>
      <c r="D208" s="271"/>
      <c r="E208" s="271"/>
      <c r="F208" s="292"/>
      <c r="G208" s="271"/>
      <c r="H208" s="271"/>
      <c r="I208" s="271"/>
      <c r="J208" s="271"/>
      <c r="K208" s="317"/>
    </row>
    <row r="209" spans="2:11" s="1" customFormat="1" ht="15" customHeight="1">
      <c r="B209" s="294"/>
      <c r="C209" s="271" t="s">
        <v>2035</v>
      </c>
      <c r="D209" s="271"/>
      <c r="E209" s="271"/>
      <c r="F209" s="292" t="s">
        <v>79</v>
      </c>
      <c r="G209" s="271"/>
      <c r="H209" s="402" t="s">
        <v>2097</v>
      </c>
      <c r="I209" s="402"/>
      <c r="J209" s="402"/>
      <c r="K209" s="317"/>
    </row>
    <row r="210" spans="2:11" s="1" customFormat="1" ht="15" customHeight="1">
      <c r="B210" s="294"/>
      <c r="C210" s="271"/>
      <c r="D210" s="271"/>
      <c r="E210" s="271"/>
      <c r="F210" s="292" t="s">
        <v>1932</v>
      </c>
      <c r="G210" s="271"/>
      <c r="H210" s="402" t="s">
        <v>1933</v>
      </c>
      <c r="I210" s="402"/>
      <c r="J210" s="402"/>
      <c r="K210" s="317"/>
    </row>
    <row r="211" spans="2:11" s="1" customFormat="1" ht="15" customHeight="1">
      <c r="B211" s="294"/>
      <c r="C211" s="271"/>
      <c r="D211" s="271"/>
      <c r="E211" s="271"/>
      <c r="F211" s="292" t="s">
        <v>1930</v>
      </c>
      <c r="G211" s="271"/>
      <c r="H211" s="402" t="s">
        <v>2098</v>
      </c>
      <c r="I211" s="402"/>
      <c r="J211" s="402"/>
      <c r="K211" s="317"/>
    </row>
    <row r="212" spans="2:11" s="1" customFormat="1" ht="15" customHeight="1">
      <c r="B212" s="341"/>
      <c r="C212" s="271"/>
      <c r="D212" s="271"/>
      <c r="E212" s="271"/>
      <c r="F212" s="292" t="s">
        <v>89</v>
      </c>
      <c r="G212" s="330"/>
      <c r="H212" s="403" t="s">
        <v>90</v>
      </c>
      <c r="I212" s="403"/>
      <c r="J212" s="403"/>
      <c r="K212" s="342"/>
    </row>
    <row r="213" spans="2:11" s="1" customFormat="1" ht="15" customHeight="1">
      <c r="B213" s="341"/>
      <c r="C213" s="271"/>
      <c r="D213" s="271"/>
      <c r="E213" s="271"/>
      <c r="F213" s="292" t="s">
        <v>1934</v>
      </c>
      <c r="G213" s="330"/>
      <c r="H213" s="403" t="s">
        <v>1885</v>
      </c>
      <c r="I213" s="403"/>
      <c r="J213" s="403"/>
      <c r="K213" s="342"/>
    </row>
    <row r="214" spans="2:11" s="1" customFormat="1" ht="15" customHeight="1">
      <c r="B214" s="341"/>
      <c r="C214" s="271"/>
      <c r="D214" s="271"/>
      <c r="E214" s="271"/>
      <c r="F214" s="292"/>
      <c r="G214" s="330"/>
      <c r="H214" s="321"/>
      <c r="I214" s="321"/>
      <c r="J214" s="321"/>
      <c r="K214" s="342"/>
    </row>
    <row r="215" spans="2:11" s="1" customFormat="1" ht="15" customHeight="1">
      <c r="B215" s="341"/>
      <c r="C215" s="271" t="s">
        <v>2059</v>
      </c>
      <c r="D215" s="271"/>
      <c r="E215" s="271"/>
      <c r="F215" s="292">
        <v>1</v>
      </c>
      <c r="G215" s="330"/>
      <c r="H215" s="403" t="s">
        <v>2099</v>
      </c>
      <c r="I215" s="403"/>
      <c r="J215" s="403"/>
      <c r="K215" s="342"/>
    </row>
    <row r="216" spans="2:11" s="1" customFormat="1" ht="15" customHeight="1">
      <c r="B216" s="341"/>
      <c r="C216" s="271"/>
      <c r="D216" s="271"/>
      <c r="E216" s="271"/>
      <c r="F216" s="292">
        <v>2</v>
      </c>
      <c r="G216" s="330"/>
      <c r="H216" s="403" t="s">
        <v>2100</v>
      </c>
      <c r="I216" s="403"/>
      <c r="J216" s="403"/>
      <c r="K216" s="342"/>
    </row>
    <row r="217" spans="2:11" s="1" customFormat="1" ht="15" customHeight="1">
      <c r="B217" s="341"/>
      <c r="C217" s="271"/>
      <c r="D217" s="271"/>
      <c r="E217" s="271"/>
      <c r="F217" s="292">
        <v>3</v>
      </c>
      <c r="G217" s="330"/>
      <c r="H217" s="403" t="s">
        <v>2101</v>
      </c>
      <c r="I217" s="403"/>
      <c r="J217" s="403"/>
      <c r="K217" s="342"/>
    </row>
    <row r="218" spans="2:11" s="1" customFormat="1" ht="15" customHeight="1">
      <c r="B218" s="341"/>
      <c r="C218" s="271"/>
      <c r="D218" s="271"/>
      <c r="E218" s="271"/>
      <c r="F218" s="292">
        <v>4</v>
      </c>
      <c r="G218" s="330"/>
      <c r="H218" s="403" t="s">
        <v>2102</v>
      </c>
      <c r="I218" s="403"/>
      <c r="J218" s="403"/>
      <c r="K218" s="342"/>
    </row>
    <row r="219" spans="2:11" s="1" customFormat="1" ht="12.75" customHeight="1">
      <c r="B219" s="343"/>
      <c r="C219" s="344"/>
      <c r="D219" s="344"/>
      <c r="E219" s="344"/>
      <c r="F219" s="344"/>
      <c r="G219" s="344"/>
      <c r="H219" s="344"/>
      <c r="I219" s="344"/>
      <c r="J219" s="344"/>
      <c r="K219" s="345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01 - stavební část</vt:lpstr>
      <vt:lpstr>02 - ZTI, kotelna a stroj...</vt:lpstr>
      <vt:lpstr>03 - silnoproudá elektrot...</vt:lpstr>
      <vt:lpstr>VON - Vedlejší a ostatní ...</vt:lpstr>
      <vt:lpstr>Pokyny pro vyplnění</vt:lpstr>
      <vt:lpstr>'01 - stavební část'!Názvy_tisku</vt:lpstr>
      <vt:lpstr>'02 - ZTI, kotelna a stroj...'!Názvy_tisku</vt:lpstr>
      <vt:lpstr>'03 - silnoproudá elektrot...'!Názvy_tisku</vt:lpstr>
      <vt:lpstr>'Rekapitulace stavby'!Názvy_tisku</vt:lpstr>
      <vt:lpstr>'VON - Vedlejší a ostatní ...'!Názvy_tisku</vt:lpstr>
      <vt:lpstr>'01 - stavební část'!Oblast_tisku</vt:lpstr>
      <vt:lpstr>'02 - ZTI, kotelna a stroj...'!Oblast_tisku</vt:lpstr>
      <vt:lpstr>'03 - silnoproudá elektrot...'!Oblast_tisku</vt:lpstr>
      <vt:lpstr>'Pokyny pro vyplnění'!Oblast_tisku</vt:lpstr>
      <vt:lpstr>'Rekapitulace stavby'!Oblast_tisku</vt:lpstr>
      <vt:lpstr>'VON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NEUWIRTH\Uzivatel</dc:creator>
  <cp:lastModifiedBy>ŠŤASTNÁ Lenka</cp:lastModifiedBy>
  <dcterms:created xsi:type="dcterms:W3CDTF">2024-11-14T08:45:51Z</dcterms:created>
  <dcterms:modified xsi:type="dcterms:W3CDTF">2025-03-21T06:49:09Z</dcterms:modified>
</cp:coreProperties>
</file>