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Společné akce\Krematorium Jihlava\Oprava střech\DPS\VV, ROZP_02_03_opravený\"/>
    </mc:Choice>
  </mc:AlternateContent>
  <bookViews>
    <workbookView xWindow="0" yWindow="0" windowWidth="17910" windowHeight="11490"/>
  </bookViews>
  <sheets>
    <sheet name="Rekapitulace stavby" sheetId="1" r:id="rId1"/>
    <sheet name="SO_02.1 - stavební část -..." sheetId="2" r:id="rId2"/>
    <sheet name="SO_02.2 - jímací soustava..." sheetId="3" r:id="rId3"/>
    <sheet name="SO_03.1 - stavební část -..." sheetId="4" r:id="rId4"/>
    <sheet name="SO_03.2 - jímací soustava..." sheetId="5" r:id="rId5"/>
    <sheet name="VON - Vedlejší a ostatní ..." sheetId="6" r:id="rId6"/>
    <sheet name="Pokyny pro vyplnění" sheetId="7" r:id="rId7"/>
  </sheets>
  <definedNames>
    <definedName name="_xlnm._FilterDatabase" localSheetId="1" hidden="1">'SO_02.1 - stavební část -...'!$C$98:$K$472</definedName>
    <definedName name="_xlnm._FilterDatabase" localSheetId="2" hidden="1">'SO_02.2 - jímací soustava...'!$C$114:$K$194</definedName>
    <definedName name="_xlnm._FilterDatabase" localSheetId="3" hidden="1">'SO_03.1 - stavební část -...'!$C$98:$K$483</definedName>
    <definedName name="_xlnm._FilterDatabase" localSheetId="4" hidden="1">'SO_03.2 - jímací soustava...'!$C$112:$K$186</definedName>
    <definedName name="_xlnm._FilterDatabase" localSheetId="5" hidden="1">'VON - Vedlejší a ostatní ...'!$C$79:$K$86</definedName>
    <definedName name="_xlnm.Print_Titles" localSheetId="0">'Rekapitulace stavby'!$52:$52</definedName>
    <definedName name="_xlnm.Print_Titles" localSheetId="1">'SO_02.1 - stavební část -...'!$98:$98</definedName>
    <definedName name="_xlnm.Print_Titles" localSheetId="2">'SO_02.2 - jímací soustava...'!$114:$114</definedName>
    <definedName name="_xlnm.Print_Titles" localSheetId="3">'SO_03.1 - stavební část -...'!$98:$98</definedName>
    <definedName name="_xlnm.Print_Titles" localSheetId="4">'SO_03.2 - jímací soustava...'!$112:$112</definedName>
    <definedName name="_xlnm.Print_Titles" localSheetId="5">'VON - Vedlejší a ostatní ...'!$79:$79</definedName>
    <definedName name="_xlnm.Print_Area" localSheetId="6">'Pokyny pro vyplnění'!$B$2:$K$71,'Pokyny pro vyplnění'!$B$74:$K$118,'Pokyny pro vyplnění'!$B$121:$K$161,'Pokyny pro vyplnění'!$B$164:$K$219</definedName>
    <definedName name="_xlnm.Print_Area" localSheetId="0">'Rekapitulace stavby'!$D$4:$AO$36,'Rekapitulace stavby'!$C$42:$AQ$62</definedName>
    <definedName name="_xlnm.Print_Area" localSheetId="1">'SO_02.1 - stavební část -...'!$C$4:$J$41,'SO_02.1 - stavební část -...'!$C$47:$J$78,'SO_02.1 - stavební část -...'!$C$84:$K$472</definedName>
    <definedName name="_xlnm.Print_Area" localSheetId="2">'SO_02.2 - jímací soustava...'!$C$4:$J$41,'SO_02.2 - jímací soustava...'!$C$47:$J$94,'SO_02.2 - jímací soustava...'!$C$100:$K$194</definedName>
    <definedName name="_xlnm.Print_Area" localSheetId="3">'SO_03.1 - stavební část -...'!$C$4:$J$41,'SO_03.1 - stavební část -...'!$C$47:$J$78,'SO_03.1 - stavební část -...'!$C$84:$K$483</definedName>
    <definedName name="_xlnm.Print_Area" localSheetId="4">'SO_03.2 - jímací soustava...'!$C$4:$J$41,'SO_03.2 - jímací soustava...'!$C$47:$J$92,'SO_03.2 - jímací soustava...'!$C$98:$K$186</definedName>
    <definedName name="_xlnm.Print_Area" localSheetId="5">'VON - Vedlejší a ostatní ...'!$C$4:$J$39,'VON - Vedlejší a ostatní ...'!$C$45:$J$61,'VON - Vedlejší a ostatní ...'!$C$67:$K$86</definedName>
  </definedNames>
  <calcPr calcId="152511"/>
</workbook>
</file>

<file path=xl/calcChain.xml><?xml version="1.0" encoding="utf-8"?>
<calcChain xmlns="http://schemas.openxmlformats.org/spreadsheetml/2006/main">
  <c r="J37" i="6" l="1"/>
  <c r="J36" i="6"/>
  <c r="AY61" i="1"/>
  <c r="J35" i="6"/>
  <c r="AX61" i="1" s="1"/>
  <c r="BI86" i="6"/>
  <c r="BH86" i="6"/>
  <c r="BG86" i="6"/>
  <c r="BF86" i="6"/>
  <c r="T86" i="6"/>
  <c r="R86" i="6"/>
  <c r="P86" i="6"/>
  <c r="BI85" i="6"/>
  <c r="BH85" i="6"/>
  <c r="BG85" i="6"/>
  <c r="BF85" i="6"/>
  <c r="T85" i="6"/>
  <c r="R85" i="6"/>
  <c r="P85" i="6"/>
  <c r="BI84" i="6"/>
  <c r="BH84" i="6"/>
  <c r="BG84" i="6"/>
  <c r="BF84" i="6"/>
  <c r="T84" i="6"/>
  <c r="R84" i="6"/>
  <c r="P84" i="6"/>
  <c r="BI83" i="6"/>
  <c r="BH83" i="6"/>
  <c r="BG83" i="6"/>
  <c r="BF83" i="6"/>
  <c r="T83" i="6"/>
  <c r="R83" i="6"/>
  <c r="P83" i="6"/>
  <c r="BI82" i="6"/>
  <c r="BH82" i="6"/>
  <c r="BG82" i="6"/>
  <c r="BF82" i="6"/>
  <c r="T82" i="6"/>
  <c r="R82" i="6"/>
  <c r="P82" i="6"/>
  <c r="J77" i="6"/>
  <c r="J76" i="6"/>
  <c r="F76" i="6"/>
  <c r="F74" i="6"/>
  <c r="E72" i="6"/>
  <c r="J55" i="6"/>
  <c r="J54" i="6"/>
  <c r="F54" i="6"/>
  <c r="F52" i="6"/>
  <c r="E50" i="6"/>
  <c r="J18" i="6"/>
  <c r="E18" i="6"/>
  <c r="F55" i="6" s="1"/>
  <c r="J17" i="6"/>
  <c r="J12" i="6"/>
  <c r="J52" i="6"/>
  <c r="E7" i="6"/>
  <c r="E70" i="6" s="1"/>
  <c r="J39" i="5"/>
  <c r="J38" i="5"/>
  <c r="AY60" i="1" s="1"/>
  <c r="J37" i="5"/>
  <c r="AX60" i="1"/>
  <c r="BI186" i="5"/>
  <c r="BH186" i="5"/>
  <c r="BG186" i="5"/>
  <c r="BF186" i="5"/>
  <c r="T186" i="5"/>
  <c r="R186" i="5"/>
  <c r="P186" i="5"/>
  <c r="BI185" i="5"/>
  <c r="BH185" i="5"/>
  <c r="BG185" i="5"/>
  <c r="BF185" i="5"/>
  <c r="T185" i="5"/>
  <c r="R185" i="5"/>
  <c r="P185" i="5"/>
  <c r="BI183" i="5"/>
  <c r="BH183" i="5"/>
  <c r="BG183" i="5"/>
  <c r="BF183" i="5"/>
  <c r="T183" i="5"/>
  <c r="T182" i="5" s="1"/>
  <c r="R183" i="5"/>
  <c r="R182" i="5" s="1"/>
  <c r="P183" i="5"/>
  <c r="P182" i="5" s="1"/>
  <c r="BI181" i="5"/>
  <c r="BH181" i="5"/>
  <c r="BG181" i="5"/>
  <c r="BF181" i="5"/>
  <c r="T181" i="5"/>
  <c r="R181" i="5"/>
  <c r="P181" i="5"/>
  <c r="BI180" i="5"/>
  <c r="BH180" i="5"/>
  <c r="BG180" i="5"/>
  <c r="BF180" i="5"/>
  <c r="T180" i="5"/>
  <c r="R180" i="5"/>
  <c r="P180" i="5"/>
  <c r="BI179" i="5"/>
  <c r="BH179" i="5"/>
  <c r="BG179" i="5"/>
  <c r="BF179" i="5"/>
  <c r="T179" i="5"/>
  <c r="R179" i="5"/>
  <c r="P179" i="5"/>
  <c r="BI177" i="5"/>
  <c r="BH177" i="5"/>
  <c r="BG177" i="5"/>
  <c r="BF177" i="5"/>
  <c r="T177" i="5"/>
  <c r="T176" i="5" s="1"/>
  <c r="R177" i="5"/>
  <c r="R176" i="5"/>
  <c r="P177" i="5"/>
  <c r="P176" i="5" s="1"/>
  <c r="BI175" i="5"/>
  <c r="BH175" i="5"/>
  <c r="BG175" i="5"/>
  <c r="BF175" i="5"/>
  <c r="T175" i="5"/>
  <c r="T174" i="5"/>
  <c r="R175" i="5"/>
  <c r="R174" i="5" s="1"/>
  <c r="P175" i="5"/>
  <c r="P174" i="5"/>
  <c r="BI173" i="5"/>
  <c r="BH173" i="5"/>
  <c r="BG173" i="5"/>
  <c r="BF173" i="5"/>
  <c r="T173" i="5"/>
  <c r="T172" i="5" s="1"/>
  <c r="R173" i="5"/>
  <c r="R172" i="5"/>
  <c r="P173" i="5"/>
  <c r="P172" i="5" s="1"/>
  <c r="BI171" i="5"/>
  <c r="BH171" i="5"/>
  <c r="BG171" i="5"/>
  <c r="BF171" i="5"/>
  <c r="T171" i="5"/>
  <c r="T170" i="5"/>
  <c r="R171" i="5"/>
  <c r="R170" i="5" s="1"/>
  <c r="P171" i="5"/>
  <c r="P170" i="5"/>
  <c r="BI169" i="5"/>
  <c r="BH169" i="5"/>
  <c r="BG169" i="5"/>
  <c r="BF169" i="5"/>
  <c r="T169" i="5"/>
  <c r="T168" i="5" s="1"/>
  <c r="R169" i="5"/>
  <c r="R168" i="5"/>
  <c r="P169" i="5"/>
  <c r="P168" i="5" s="1"/>
  <c r="BI167" i="5"/>
  <c r="BH167" i="5"/>
  <c r="BG167" i="5"/>
  <c r="BF167" i="5"/>
  <c r="T167" i="5"/>
  <c r="T166" i="5"/>
  <c r="R167" i="5"/>
  <c r="R166" i="5" s="1"/>
  <c r="P167" i="5"/>
  <c r="P166" i="5"/>
  <c r="BI165" i="5"/>
  <c r="BH165" i="5"/>
  <c r="BG165" i="5"/>
  <c r="BF165" i="5"/>
  <c r="T165" i="5"/>
  <c r="R165" i="5"/>
  <c r="P165" i="5"/>
  <c r="BI164" i="5"/>
  <c r="BH164" i="5"/>
  <c r="BG164" i="5"/>
  <c r="BF164" i="5"/>
  <c r="T164" i="5"/>
  <c r="R164" i="5"/>
  <c r="P164" i="5"/>
  <c r="BI161" i="5"/>
  <c r="BH161" i="5"/>
  <c r="BG161" i="5"/>
  <c r="BF161" i="5"/>
  <c r="T161" i="5"/>
  <c r="R161" i="5"/>
  <c r="P161" i="5"/>
  <c r="BI160" i="5"/>
  <c r="BH160" i="5"/>
  <c r="BG160" i="5"/>
  <c r="BF160" i="5"/>
  <c r="T160" i="5"/>
  <c r="R160" i="5"/>
  <c r="P160" i="5"/>
  <c r="BI158" i="5"/>
  <c r="BH158" i="5"/>
  <c r="BG158" i="5"/>
  <c r="BF158" i="5"/>
  <c r="T158" i="5"/>
  <c r="T157" i="5"/>
  <c r="R158" i="5"/>
  <c r="R157" i="5"/>
  <c r="P158"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0" i="5"/>
  <c r="BH150" i="5"/>
  <c r="BG150" i="5"/>
  <c r="BF150" i="5"/>
  <c r="T150" i="5"/>
  <c r="T149" i="5" s="1"/>
  <c r="R150" i="5"/>
  <c r="R149" i="5" s="1"/>
  <c r="P150" i="5"/>
  <c r="P149" i="5" s="1"/>
  <c r="BI148" i="5"/>
  <c r="BH148" i="5"/>
  <c r="BG148" i="5"/>
  <c r="BF148" i="5"/>
  <c r="T148" i="5"/>
  <c r="R148" i="5"/>
  <c r="P148" i="5"/>
  <c r="BI147" i="5"/>
  <c r="BH147" i="5"/>
  <c r="BG147" i="5"/>
  <c r="BF147" i="5"/>
  <c r="T147" i="5"/>
  <c r="R147" i="5"/>
  <c r="P147" i="5"/>
  <c r="BI145" i="5"/>
  <c r="BH145" i="5"/>
  <c r="BG145" i="5"/>
  <c r="BF145" i="5"/>
  <c r="T145" i="5"/>
  <c r="R145" i="5"/>
  <c r="P145" i="5"/>
  <c r="BI144" i="5"/>
  <c r="BH144" i="5"/>
  <c r="BG144" i="5"/>
  <c r="BF144" i="5"/>
  <c r="T144" i="5"/>
  <c r="R144" i="5"/>
  <c r="P144" i="5"/>
  <c r="BI142" i="5"/>
  <c r="BH142" i="5"/>
  <c r="BG142" i="5"/>
  <c r="BF142" i="5"/>
  <c r="T142" i="5"/>
  <c r="R142" i="5"/>
  <c r="P142" i="5"/>
  <c r="BI141" i="5"/>
  <c r="BH141" i="5"/>
  <c r="BG141" i="5"/>
  <c r="BF141" i="5"/>
  <c r="T141" i="5"/>
  <c r="R141" i="5"/>
  <c r="P141" i="5"/>
  <c r="BI139" i="5"/>
  <c r="BH139" i="5"/>
  <c r="BG139" i="5"/>
  <c r="BF139" i="5"/>
  <c r="T139" i="5"/>
  <c r="R139" i="5"/>
  <c r="P139" i="5"/>
  <c r="BI138" i="5"/>
  <c r="BH138" i="5"/>
  <c r="BG138" i="5"/>
  <c r="BF138" i="5"/>
  <c r="T138" i="5"/>
  <c r="R138" i="5"/>
  <c r="P138" i="5"/>
  <c r="BI136" i="5"/>
  <c r="BH136" i="5"/>
  <c r="BG136" i="5"/>
  <c r="BF136" i="5"/>
  <c r="T136" i="5"/>
  <c r="T135" i="5" s="1"/>
  <c r="R136" i="5"/>
  <c r="R135" i="5" s="1"/>
  <c r="P136" i="5"/>
  <c r="P135" i="5" s="1"/>
  <c r="BI134" i="5"/>
  <c r="BH134" i="5"/>
  <c r="BG134" i="5"/>
  <c r="BF134" i="5"/>
  <c r="T134" i="5"/>
  <c r="T133" i="5"/>
  <c r="R134" i="5"/>
  <c r="R133" i="5" s="1"/>
  <c r="P134" i="5"/>
  <c r="P133" i="5" s="1"/>
  <c r="BI132" i="5"/>
  <c r="BH132" i="5"/>
  <c r="BG132" i="5"/>
  <c r="BF132" i="5"/>
  <c r="T132" i="5"/>
  <c r="R132" i="5"/>
  <c r="P132" i="5"/>
  <c r="BI131" i="5"/>
  <c r="BH131" i="5"/>
  <c r="BG131" i="5"/>
  <c r="BF131" i="5"/>
  <c r="T131" i="5"/>
  <c r="R131" i="5"/>
  <c r="P131"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1" i="5"/>
  <c r="BH121" i="5"/>
  <c r="BG121" i="5"/>
  <c r="BF121" i="5"/>
  <c r="T121" i="5"/>
  <c r="T120" i="5"/>
  <c r="R121" i="5"/>
  <c r="R120" i="5" s="1"/>
  <c r="P121" i="5"/>
  <c r="P120" i="5"/>
  <c r="BI119" i="5"/>
  <c r="BH119" i="5"/>
  <c r="BG119" i="5"/>
  <c r="BF119" i="5"/>
  <c r="T119" i="5"/>
  <c r="T118" i="5" s="1"/>
  <c r="R119" i="5"/>
  <c r="R118" i="5"/>
  <c r="P119" i="5"/>
  <c r="P118" i="5" s="1"/>
  <c r="BI117" i="5"/>
  <c r="BH117" i="5"/>
  <c r="BG117" i="5"/>
  <c r="BF117" i="5"/>
  <c r="T117" i="5"/>
  <c r="T116" i="5"/>
  <c r="R117" i="5"/>
  <c r="R116" i="5" s="1"/>
  <c r="P117" i="5"/>
  <c r="P116" i="5"/>
  <c r="J110" i="5"/>
  <c r="J109" i="5"/>
  <c r="F109" i="5"/>
  <c r="F107" i="5"/>
  <c r="E105" i="5"/>
  <c r="J59" i="5"/>
  <c r="J58" i="5"/>
  <c r="F58" i="5"/>
  <c r="F56" i="5"/>
  <c r="E54" i="5"/>
  <c r="J20" i="5"/>
  <c r="E20" i="5"/>
  <c r="F59" i="5" s="1"/>
  <c r="J19" i="5"/>
  <c r="J14" i="5"/>
  <c r="J56" i="5"/>
  <c r="E7" i="5"/>
  <c r="E101" i="5"/>
  <c r="J39" i="4"/>
  <c r="J38" i="4"/>
  <c r="AY59" i="1" s="1"/>
  <c r="J37" i="4"/>
  <c r="AX59" i="1" s="1"/>
  <c r="BI482" i="4"/>
  <c r="BH482" i="4"/>
  <c r="BG482" i="4"/>
  <c r="BF482" i="4"/>
  <c r="T482" i="4"/>
  <c r="R482" i="4"/>
  <c r="P482" i="4"/>
  <c r="BI478" i="4"/>
  <c r="BH478" i="4"/>
  <c r="BG478" i="4"/>
  <c r="BF478" i="4"/>
  <c r="T478" i="4"/>
  <c r="R478" i="4"/>
  <c r="P478" i="4"/>
  <c r="BI474" i="4"/>
  <c r="BH474" i="4"/>
  <c r="BG474" i="4"/>
  <c r="BF474" i="4"/>
  <c r="T474" i="4"/>
  <c r="R474" i="4"/>
  <c r="P474" i="4"/>
  <c r="BI470" i="4"/>
  <c r="BH470" i="4"/>
  <c r="BG470" i="4"/>
  <c r="BF470" i="4"/>
  <c r="T470" i="4"/>
  <c r="R470" i="4"/>
  <c r="P470" i="4"/>
  <c r="BI467" i="4"/>
  <c r="BH467" i="4"/>
  <c r="BG467" i="4"/>
  <c r="BF467" i="4"/>
  <c r="T467" i="4"/>
  <c r="R467" i="4"/>
  <c r="P467" i="4"/>
  <c r="BI465" i="4"/>
  <c r="BH465" i="4"/>
  <c r="BG465" i="4"/>
  <c r="BF465" i="4"/>
  <c r="T465" i="4"/>
  <c r="R465" i="4"/>
  <c r="P465" i="4"/>
  <c r="BI461" i="4"/>
  <c r="BH461" i="4"/>
  <c r="BG461" i="4"/>
  <c r="BF461" i="4"/>
  <c r="T461" i="4"/>
  <c r="R461" i="4"/>
  <c r="P461" i="4"/>
  <c r="BI459" i="4"/>
  <c r="BH459" i="4"/>
  <c r="BG459" i="4"/>
  <c r="BF459" i="4"/>
  <c r="T459" i="4"/>
  <c r="R459" i="4"/>
  <c r="P459" i="4"/>
  <c r="BI455" i="4"/>
  <c r="BH455" i="4"/>
  <c r="BG455" i="4"/>
  <c r="BF455" i="4"/>
  <c r="T455" i="4"/>
  <c r="R455" i="4"/>
  <c r="P455" i="4"/>
  <c r="BI451" i="4"/>
  <c r="BH451" i="4"/>
  <c r="BG451" i="4"/>
  <c r="BF451" i="4"/>
  <c r="T451" i="4"/>
  <c r="R451" i="4"/>
  <c r="P451" i="4"/>
  <c r="BI447" i="4"/>
  <c r="BH447" i="4"/>
  <c r="BG447" i="4"/>
  <c r="BF447" i="4"/>
  <c r="T447" i="4"/>
  <c r="R447" i="4"/>
  <c r="P447" i="4"/>
  <c r="BI442" i="4"/>
  <c r="BH442" i="4"/>
  <c r="BG442" i="4"/>
  <c r="BF442" i="4"/>
  <c r="T442" i="4"/>
  <c r="R442" i="4"/>
  <c r="P442" i="4"/>
  <c r="BI439" i="4"/>
  <c r="BH439" i="4"/>
  <c r="BG439" i="4"/>
  <c r="BF439" i="4"/>
  <c r="T439" i="4"/>
  <c r="R439" i="4"/>
  <c r="P439" i="4"/>
  <c r="BI437" i="4"/>
  <c r="BH437" i="4"/>
  <c r="BG437" i="4"/>
  <c r="BF437" i="4"/>
  <c r="T437" i="4"/>
  <c r="R437" i="4"/>
  <c r="P437" i="4"/>
  <c r="BI433" i="4"/>
  <c r="BH433" i="4"/>
  <c r="BG433" i="4"/>
  <c r="BF433" i="4"/>
  <c r="T433" i="4"/>
  <c r="R433" i="4"/>
  <c r="P433" i="4"/>
  <c r="BI431" i="4"/>
  <c r="BH431" i="4"/>
  <c r="BG431" i="4"/>
  <c r="BF431" i="4"/>
  <c r="T431" i="4"/>
  <c r="R431" i="4"/>
  <c r="P431" i="4"/>
  <c r="BI430" i="4"/>
  <c r="BH430" i="4"/>
  <c r="BG430" i="4"/>
  <c r="BF430" i="4"/>
  <c r="T430" i="4"/>
  <c r="R430" i="4"/>
  <c r="P430" i="4"/>
  <c r="BI423" i="4"/>
  <c r="BH423" i="4"/>
  <c r="BG423" i="4"/>
  <c r="BF423" i="4"/>
  <c r="T423" i="4"/>
  <c r="R423" i="4"/>
  <c r="P423" i="4"/>
  <c r="BI421" i="4"/>
  <c r="BH421" i="4"/>
  <c r="BG421" i="4"/>
  <c r="BF421" i="4"/>
  <c r="T421" i="4"/>
  <c r="R421" i="4"/>
  <c r="P421" i="4"/>
  <c r="BI419" i="4"/>
  <c r="BH419" i="4"/>
  <c r="BG419" i="4"/>
  <c r="BF419" i="4"/>
  <c r="T419" i="4"/>
  <c r="R419" i="4"/>
  <c r="P419" i="4"/>
  <c r="BI410" i="4"/>
  <c r="BH410" i="4"/>
  <c r="BG410" i="4"/>
  <c r="BF410" i="4"/>
  <c r="T410" i="4"/>
  <c r="R410" i="4"/>
  <c r="P410" i="4"/>
  <c r="BI408" i="4"/>
  <c r="BH408" i="4"/>
  <c r="BG408" i="4"/>
  <c r="BF408" i="4"/>
  <c r="T408" i="4"/>
  <c r="R408" i="4"/>
  <c r="P408" i="4"/>
  <c r="BI402" i="4"/>
  <c r="BH402" i="4"/>
  <c r="BG402" i="4"/>
  <c r="BF402" i="4"/>
  <c r="T402" i="4"/>
  <c r="R402" i="4"/>
  <c r="P402" i="4"/>
  <c r="BI395" i="4"/>
  <c r="BH395" i="4"/>
  <c r="BG395" i="4"/>
  <c r="BF395" i="4"/>
  <c r="T395" i="4"/>
  <c r="R395" i="4"/>
  <c r="P395" i="4"/>
  <c r="BI391" i="4"/>
  <c r="BH391" i="4"/>
  <c r="BG391" i="4"/>
  <c r="BF391" i="4"/>
  <c r="T391" i="4"/>
  <c r="R391" i="4"/>
  <c r="P391" i="4"/>
  <c r="BI387" i="4"/>
  <c r="BH387" i="4"/>
  <c r="BG387" i="4"/>
  <c r="BF387" i="4"/>
  <c r="T387" i="4"/>
  <c r="R387" i="4"/>
  <c r="P387" i="4"/>
  <c r="BI383" i="4"/>
  <c r="BH383" i="4"/>
  <c r="BG383" i="4"/>
  <c r="BF383" i="4"/>
  <c r="T383" i="4"/>
  <c r="R383" i="4"/>
  <c r="P383" i="4"/>
  <c r="BI379" i="4"/>
  <c r="BH379" i="4"/>
  <c r="BG379" i="4"/>
  <c r="BF379" i="4"/>
  <c r="T379" i="4"/>
  <c r="R379" i="4"/>
  <c r="P379" i="4"/>
  <c r="BI375" i="4"/>
  <c r="BH375" i="4"/>
  <c r="BG375" i="4"/>
  <c r="BF375" i="4"/>
  <c r="T375" i="4"/>
  <c r="R375" i="4"/>
  <c r="P375" i="4"/>
  <c r="BI362" i="4"/>
  <c r="BH362" i="4"/>
  <c r="BG362" i="4"/>
  <c r="BF362" i="4"/>
  <c r="T362" i="4"/>
  <c r="R362" i="4"/>
  <c r="P362" i="4"/>
  <c r="BI361" i="4"/>
  <c r="BH361" i="4"/>
  <c r="BG361" i="4"/>
  <c r="BF361" i="4"/>
  <c r="T361" i="4"/>
  <c r="R361" i="4"/>
  <c r="P361" i="4"/>
  <c r="BI359" i="4"/>
  <c r="BH359" i="4"/>
  <c r="BG359" i="4"/>
  <c r="BF359" i="4"/>
  <c r="T359" i="4"/>
  <c r="R359" i="4"/>
  <c r="P359" i="4"/>
  <c r="BI357" i="4"/>
  <c r="BH357" i="4"/>
  <c r="BG357" i="4"/>
  <c r="BF357" i="4"/>
  <c r="T357" i="4"/>
  <c r="R357" i="4"/>
  <c r="P357" i="4"/>
  <c r="BI353" i="4"/>
  <c r="BH353" i="4"/>
  <c r="BG353" i="4"/>
  <c r="BF353" i="4"/>
  <c r="T353" i="4"/>
  <c r="R353" i="4"/>
  <c r="P353" i="4"/>
  <c r="BI351" i="4"/>
  <c r="BH351" i="4"/>
  <c r="BG351" i="4"/>
  <c r="BF351" i="4"/>
  <c r="T351" i="4"/>
  <c r="R351" i="4"/>
  <c r="P351" i="4"/>
  <c r="BI347" i="4"/>
  <c r="BH347" i="4"/>
  <c r="BG347" i="4"/>
  <c r="BF347" i="4"/>
  <c r="T347" i="4"/>
  <c r="R347" i="4"/>
  <c r="P347" i="4"/>
  <c r="BI345" i="4"/>
  <c r="BH345" i="4"/>
  <c r="BG345" i="4"/>
  <c r="BF345" i="4"/>
  <c r="T345" i="4"/>
  <c r="R345" i="4"/>
  <c r="P345" i="4"/>
  <c r="BI340" i="4"/>
  <c r="BH340" i="4"/>
  <c r="BG340" i="4"/>
  <c r="BF340" i="4"/>
  <c r="T340" i="4"/>
  <c r="R340" i="4"/>
  <c r="P340" i="4"/>
  <c r="BI338" i="4"/>
  <c r="BH338" i="4"/>
  <c r="BG338" i="4"/>
  <c r="BF338" i="4"/>
  <c r="T338" i="4"/>
  <c r="R338" i="4"/>
  <c r="P338" i="4"/>
  <c r="BI333" i="4"/>
  <c r="BH333" i="4"/>
  <c r="BG333" i="4"/>
  <c r="BF333" i="4"/>
  <c r="T333" i="4"/>
  <c r="R333" i="4"/>
  <c r="P333" i="4"/>
  <c r="BI331" i="4"/>
  <c r="BH331" i="4"/>
  <c r="BG331" i="4"/>
  <c r="BF331" i="4"/>
  <c r="T331" i="4"/>
  <c r="R331" i="4"/>
  <c r="P331" i="4"/>
  <c r="BI326" i="4"/>
  <c r="BH326" i="4"/>
  <c r="BG326" i="4"/>
  <c r="BF326" i="4"/>
  <c r="T326" i="4"/>
  <c r="R326" i="4"/>
  <c r="P326" i="4"/>
  <c r="BI324" i="4"/>
  <c r="BH324" i="4"/>
  <c r="BG324" i="4"/>
  <c r="BF324" i="4"/>
  <c r="T324" i="4"/>
  <c r="R324" i="4"/>
  <c r="P324" i="4"/>
  <c r="BI318" i="4"/>
  <c r="BH318" i="4"/>
  <c r="BG318" i="4"/>
  <c r="BF318" i="4"/>
  <c r="T318" i="4"/>
  <c r="R318" i="4"/>
  <c r="P318" i="4"/>
  <c r="BI316" i="4"/>
  <c r="BH316" i="4"/>
  <c r="BG316" i="4"/>
  <c r="BF316" i="4"/>
  <c r="T316" i="4"/>
  <c r="R316" i="4"/>
  <c r="P316" i="4"/>
  <c r="BI311" i="4"/>
  <c r="BH311" i="4"/>
  <c r="BG311" i="4"/>
  <c r="BF311" i="4"/>
  <c r="T311" i="4"/>
  <c r="R311" i="4"/>
  <c r="P311" i="4"/>
  <c r="BI309" i="4"/>
  <c r="BH309" i="4"/>
  <c r="BG309" i="4"/>
  <c r="BF309" i="4"/>
  <c r="T309" i="4"/>
  <c r="R309" i="4"/>
  <c r="P309" i="4"/>
  <c r="BI304" i="4"/>
  <c r="BH304" i="4"/>
  <c r="BG304" i="4"/>
  <c r="BF304" i="4"/>
  <c r="T304" i="4"/>
  <c r="R304" i="4"/>
  <c r="P304" i="4"/>
  <c r="BI302" i="4"/>
  <c r="BH302" i="4"/>
  <c r="BG302" i="4"/>
  <c r="BF302" i="4"/>
  <c r="T302" i="4"/>
  <c r="R302" i="4"/>
  <c r="P302" i="4"/>
  <c r="BI296" i="4"/>
  <c r="BH296" i="4"/>
  <c r="BG296" i="4"/>
  <c r="BF296" i="4"/>
  <c r="T296" i="4"/>
  <c r="R296" i="4"/>
  <c r="P296" i="4"/>
  <c r="BI294" i="4"/>
  <c r="BH294" i="4"/>
  <c r="BG294" i="4"/>
  <c r="BF294" i="4"/>
  <c r="T294" i="4"/>
  <c r="R294" i="4"/>
  <c r="P294" i="4"/>
  <c r="BI285" i="4"/>
  <c r="BH285" i="4"/>
  <c r="BG285" i="4"/>
  <c r="BF285" i="4"/>
  <c r="T285" i="4"/>
  <c r="R285" i="4"/>
  <c r="P285" i="4"/>
  <c r="BI284" i="4"/>
  <c r="BH284" i="4"/>
  <c r="BG284" i="4"/>
  <c r="BF284" i="4"/>
  <c r="T284" i="4"/>
  <c r="R284" i="4"/>
  <c r="P284" i="4"/>
  <c r="BI274" i="4"/>
  <c r="BH274" i="4"/>
  <c r="BG274" i="4"/>
  <c r="BF274" i="4"/>
  <c r="T274" i="4"/>
  <c r="R274" i="4"/>
  <c r="P274" i="4"/>
  <c r="BI272" i="4"/>
  <c r="BH272" i="4"/>
  <c r="BG272" i="4"/>
  <c r="BF272" i="4"/>
  <c r="T272" i="4"/>
  <c r="R272" i="4"/>
  <c r="P272" i="4"/>
  <c r="BI270" i="4"/>
  <c r="BH270" i="4"/>
  <c r="BG270" i="4"/>
  <c r="BF270" i="4"/>
  <c r="T270" i="4"/>
  <c r="R270" i="4"/>
  <c r="P270" i="4"/>
  <c r="BI268" i="4"/>
  <c r="BH268" i="4"/>
  <c r="BG268" i="4"/>
  <c r="BF268" i="4"/>
  <c r="T268" i="4"/>
  <c r="R268" i="4"/>
  <c r="P268" i="4"/>
  <c r="BI261" i="4"/>
  <c r="BH261" i="4"/>
  <c r="BG261" i="4"/>
  <c r="BF261" i="4"/>
  <c r="T261" i="4"/>
  <c r="R261" i="4"/>
  <c r="P261" i="4"/>
  <c r="BI259" i="4"/>
  <c r="BH259" i="4"/>
  <c r="BG259" i="4"/>
  <c r="BF259" i="4"/>
  <c r="T259" i="4"/>
  <c r="R259" i="4"/>
  <c r="P259" i="4"/>
  <c r="BI245" i="4"/>
  <c r="BH245" i="4"/>
  <c r="BG245" i="4"/>
  <c r="BF245" i="4"/>
  <c r="T245" i="4"/>
  <c r="R245" i="4"/>
  <c r="P245" i="4"/>
  <c r="BI243" i="4"/>
  <c r="BH243" i="4"/>
  <c r="BG243" i="4"/>
  <c r="BF243" i="4"/>
  <c r="T243" i="4"/>
  <c r="R243" i="4"/>
  <c r="P243" i="4"/>
  <c r="BI229" i="4"/>
  <c r="BH229" i="4"/>
  <c r="BG229" i="4"/>
  <c r="BF229" i="4"/>
  <c r="T229" i="4"/>
  <c r="R229" i="4"/>
  <c r="P229" i="4"/>
  <c r="BI225" i="4"/>
  <c r="BH225" i="4"/>
  <c r="BG225" i="4"/>
  <c r="BF225" i="4"/>
  <c r="T225" i="4"/>
  <c r="R225" i="4"/>
  <c r="P225" i="4"/>
  <c r="BI221" i="4"/>
  <c r="BH221" i="4"/>
  <c r="BG221" i="4"/>
  <c r="BF221" i="4"/>
  <c r="T221" i="4"/>
  <c r="R221" i="4"/>
  <c r="P221" i="4"/>
  <c r="BI217" i="4"/>
  <c r="BH217" i="4"/>
  <c r="BG217" i="4"/>
  <c r="BF217" i="4"/>
  <c r="T217" i="4"/>
  <c r="T216" i="4" s="1"/>
  <c r="R217" i="4"/>
  <c r="R216" i="4"/>
  <c r="P217" i="4"/>
  <c r="P216" i="4" s="1"/>
  <c r="BI214" i="4"/>
  <c r="BH214" i="4"/>
  <c r="BG214" i="4"/>
  <c r="BF214" i="4"/>
  <c r="T214" i="4"/>
  <c r="R214" i="4"/>
  <c r="P214" i="4"/>
  <c r="BI210" i="4"/>
  <c r="BH210" i="4"/>
  <c r="BG210" i="4"/>
  <c r="BF210" i="4"/>
  <c r="T210" i="4"/>
  <c r="R210" i="4"/>
  <c r="P210" i="4"/>
  <c r="BI207" i="4"/>
  <c r="BH207" i="4"/>
  <c r="BG207" i="4"/>
  <c r="BF207" i="4"/>
  <c r="T207" i="4"/>
  <c r="R207" i="4"/>
  <c r="P207" i="4"/>
  <c r="BI205" i="4"/>
  <c r="BH205" i="4"/>
  <c r="BG205" i="4"/>
  <c r="BF205" i="4"/>
  <c r="T205" i="4"/>
  <c r="R205" i="4"/>
  <c r="P205" i="4"/>
  <c r="BI203" i="4"/>
  <c r="BH203" i="4"/>
  <c r="BG203" i="4"/>
  <c r="BF203" i="4"/>
  <c r="T203" i="4"/>
  <c r="R203" i="4"/>
  <c r="P203" i="4"/>
  <c r="BI200" i="4"/>
  <c r="BH200" i="4"/>
  <c r="BG200" i="4"/>
  <c r="BF200" i="4"/>
  <c r="T200" i="4"/>
  <c r="R200" i="4"/>
  <c r="P200" i="4"/>
  <c r="BI196" i="4"/>
  <c r="BH196" i="4"/>
  <c r="BG196" i="4"/>
  <c r="BF196" i="4"/>
  <c r="T196" i="4"/>
  <c r="R196" i="4"/>
  <c r="P196" i="4"/>
  <c r="BI192" i="4"/>
  <c r="BH192" i="4"/>
  <c r="BG192" i="4"/>
  <c r="BF192" i="4"/>
  <c r="T192" i="4"/>
  <c r="R192" i="4"/>
  <c r="P192" i="4"/>
  <c r="BI190" i="4"/>
  <c r="BH190" i="4"/>
  <c r="BG190" i="4"/>
  <c r="BF190" i="4"/>
  <c r="T190" i="4"/>
  <c r="R190" i="4"/>
  <c r="P190" i="4"/>
  <c r="BI186" i="4"/>
  <c r="BH186" i="4"/>
  <c r="BG186" i="4"/>
  <c r="BF186" i="4"/>
  <c r="T186" i="4"/>
  <c r="R186" i="4"/>
  <c r="P186" i="4"/>
  <c r="BI181" i="4"/>
  <c r="BH181" i="4"/>
  <c r="BG181" i="4"/>
  <c r="BF181" i="4"/>
  <c r="T181" i="4"/>
  <c r="R181" i="4"/>
  <c r="P181" i="4"/>
  <c r="BI176" i="4"/>
  <c r="BH176" i="4"/>
  <c r="BG176" i="4"/>
  <c r="BF176" i="4"/>
  <c r="T176" i="4"/>
  <c r="R176" i="4"/>
  <c r="P176" i="4"/>
  <c r="BI171" i="4"/>
  <c r="BH171" i="4"/>
  <c r="BG171" i="4"/>
  <c r="BF171" i="4"/>
  <c r="T171" i="4"/>
  <c r="R171" i="4"/>
  <c r="P171" i="4"/>
  <c r="BI165" i="4"/>
  <c r="BH165" i="4"/>
  <c r="BG165" i="4"/>
  <c r="BF165" i="4"/>
  <c r="T165" i="4"/>
  <c r="R165" i="4"/>
  <c r="P165" i="4"/>
  <c r="BI159" i="4"/>
  <c r="BH159" i="4"/>
  <c r="BG159" i="4"/>
  <c r="BF159" i="4"/>
  <c r="T159" i="4"/>
  <c r="R159" i="4"/>
  <c r="P159" i="4"/>
  <c r="BI154" i="4"/>
  <c r="BH154" i="4"/>
  <c r="BG154" i="4"/>
  <c r="BF154" i="4"/>
  <c r="T154" i="4"/>
  <c r="R154" i="4"/>
  <c r="P154" i="4"/>
  <c r="BI150" i="4"/>
  <c r="BH150" i="4"/>
  <c r="BG150" i="4"/>
  <c r="BF150" i="4"/>
  <c r="T150" i="4"/>
  <c r="R150" i="4"/>
  <c r="P150" i="4"/>
  <c r="BI142" i="4"/>
  <c r="BH142" i="4"/>
  <c r="BG142" i="4"/>
  <c r="BF142" i="4"/>
  <c r="T142" i="4"/>
  <c r="R142" i="4"/>
  <c r="P142" i="4"/>
  <c r="BI140" i="4"/>
  <c r="BH140" i="4"/>
  <c r="BG140" i="4"/>
  <c r="BF140" i="4"/>
  <c r="T140" i="4"/>
  <c r="T139" i="4" s="1"/>
  <c r="R140" i="4"/>
  <c r="R139" i="4" s="1"/>
  <c r="P140" i="4"/>
  <c r="P139" i="4" s="1"/>
  <c r="BI134" i="4"/>
  <c r="BH134" i="4"/>
  <c r="BG134" i="4"/>
  <c r="BF134" i="4"/>
  <c r="T134" i="4"/>
  <c r="R134" i="4"/>
  <c r="P134" i="4"/>
  <c r="BI129" i="4"/>
  <c r="BH129" i="4"/>
  <c r="BG129" i="4"/>
  <c r="BF129" i="4"/>
  <c r="T129" i="4"/>
  <c r="R129" i="4"/>
  <c r="P129" i="4"/>
  <c r="BI122" i="4"/>
  <c r="BH122" i="4"/>
  <c r="BG122" i="4"/>
  <c r="BF122" i="4"/>
  <c r="T122" i="4"/>
  <c r="R122" i="4"/>
  <c r="P122" i="4"/>
  <c r="BI120" i="4"/>
  <c r="BH120" i="4"/>
  <c r="BG120" i="4"/>
  <c r="BF120" i="4"/>
  <c r="T120" i="4"/>
  <c r="R120" i="4"/>
  <c r="P120" i="4"/>
  <c r="BI116" i="4"/>
  <c r="BH116" i="4"/>
  <c r="BG116" i="4"/>
  <c r="BF116" i="4"/>
  <c r="T116" i="4"/>
  <c r="R116" i="4"/>
  <c r="P116" i="4"/>
  <c r="BI112" i="4"/>
  <c r="BH112" i="4"/>
  <c r="BG112" i="4"/>
  <c r="BF112" i="4"/>
  <c r="T112" i="4"/>
  <c r="R112" i="4"/>
  <c r="P112" i="4"/>
  <c r="BI108" i="4"/>
  <c r="BH108" i="4"/>
  <c r="BG108" i="4"/>
  <c r="BF108" i="4"/>
  <c r="T108" i="4"/>
  <c r="R108" i="4"/>
  <c r="P108" i="4"/>
  <c r="BI102" i="4"/>
  <c r="BH102" i="4"/>
  <c r="BG102" i="4"/>
  <c r="BF102" i="4"/>
  <c r="T102" i="4"/>
  <c r="T101" i="4"/>
  <c r="R102" i="4"/>
  <c r="R101" i="4" s="1"/>
  <c r="P102" i="4"/>
  <c r="P101" i="4"/>
  <c r="J96" i="4"/>
  <c r="J95" i="4"/>
  <c r="F95" i="4"/>
  <c r="F93" i="4"/>
  <c r="E91" i="4"/>
  <c r="J59" i="4"/>
  <c r="J58" i="4"/>
  <c r="F58" i="4"/>
  <c r="F56" i="4"/>
  <c r="E54" i="4"/>
  <c r="J20" i="4"/>
  <c r="E20" i="4"/>
  <c r="F96" i="4" s="1"/>
  <c r="J19" i="4"/>
  <c r="J14" i="4"/>
  <c r="J56" i="4"/>
  <c r="E7" i="4"/>
  <c r="E87" i="4" s="1"/>
  <c r="J39" i="3"/>
  <c r="J38" i="3"/>
  <c r="AY57" i="1" s="1"/>
  <c r="J37" i="3"/>
  <c r="AX57" i="1"/>
  <c r="BI194" i="3"/>
  <c r="BH194" i="3"/>
  <c r="BG194" i="3"/>
  <c r="BF194" i="3"/>
  <c r="T194" i="3"/>
  <c r="R194" i="3"/>
  <c r="P194" i="3"/>
  <c r="BI193" i="3"/>
  <c r="BH193" i="3"/>
  <c r="BG193" i="3"/>
  <c r="BF193" i="3"/>
  <c r="T193" i="3"/>
  <c r="R193" i="3"/>
  <c r="P193" i="3"/>
  <c r="BI191" i="3"/>
  <c r="BH191" i="3"/>
  <c r="BG191" i="3"/>
  <c r="BF191" i="3"/>
  <c r="T191" i="3"/>
  <c r="T190" i="3" s="1"/>
  <c r="R191" i="3"/>
  <c r="R190" i="3" s="1"/>
  <c r="P191" i="3"/>
  <c r="P190" i="3" s="1"/>
  <c r="BI189" i="3"/>
  <c r="BH189" i="3"/>
  <c r="BG189" i="3"/>
  <c r="BF189" i="3"/>
  <c r="T189" i="3"/>
  <c r="R189" i="3"/>
  <c r="P189" i="3"/>
  <c r="BI188" i="3"/>
  <c r="BH188" i="3"/>
  <c r="BG188" i="3"/>
  <c r="BF188" i="3"/>
  <c r="T188" i="3"/>
  <c r="R188" i="3"/>
  <c r="P188" i="3"/>
  <c r="BI187" i="3"/>
  <c r="BH187" i="3"/>
  <c r="BG187" i="3"/>
  <c r="BF187" i="3"/>
  <c r="T187" i="3"/>
  <c r="R187" i="3"/>
  <c r="P187" i="3"/>
  <c r="BI185" i="3"/>
  <c r="BH185" i="3"/>
  <c r="BG185" i="3"/>
  <c r="BF185" i="3"/>
  <c r="T185" i="3"/>
  <c r="T184" i="3" s="1"/>
  <c r="R185" i="3"/>
  <c r="R184" i="3"/>
  <c r="P185" i="3"/>
  <c r="P184" i="3" s="1"/>
  <c r="BI183" i="3"/>
  <c r="BH183" i="3"/>
  <c r="BG183" i="3"/>
  <c r="BF183" i="3"/>
  <c r="T183" i="3"/>
  <c r="T182" i="3"/>
  <c r="R183" i="3"/>
  <c r="R182" i="3" s="1"/>
  <c r="P183" i="3"/>
  <c r="P182" i="3"/>
  <c r="BI181" i="3"/>
  <c r="BH181" i="3"/>
  <c r="BG181" i="3"/>
  <c r="BF181" i="3"/>
  <c r="T181" i="3"/>
  <c r="T180" i="3" s="1"/>
  <c r="R181" i="3"/>
  <c r="R180" i="3"/>
  <c r="P181" i="3"/>
  <c r="P180" i="3" s="1"/>
  <c r="BI179" i="3"/>
  <c r="BH179" i="3"/>
  <c r="BG179" i="3"/>
  <c r="BF179" i="3"/>
  <c r="T179" i="3"/>
  <c r="T178" i="3"/>
  <c r="R179" i="3"/>
  <c r="R178" i="3" s="1"/>
  <c r="P179" i="3"/>
  <c r="P178" i="3"/>
  <c r="BI177" i="3"/>
  <c r="BH177" i="3"/>
  <c r="BG177" i="3"/>
  <c r="BF177" i="3"/>
  <c r="T177" i="3"/>
  <c r="T176" i="3" s="1"/>
  <c r="R177" i="3"/>
  <c r="R176" i="3"/>
  <c r="P177" i="3"/>
  <c r="P176" i="3" s="1"/>
  <c r="BI175" i="3"/>
  <c r="BH175" i="3"/>
  <c r="BG175" i="3"/>
  <c r="BF175" i="3"/>
  <c r="T175" i="3"/>
  <c r="T174" i="3"/>
  <c r="R175" i="3"/>
  <c r="R174" i="3" s="1"/>
  <c r="P175" i="3"/>
  <c r="P174" i="3"/>
  <c r="BI173" i="3"/>
  <c r="BH173" i="3"/>
  <c r="BG173" i="3"/>
  <c r="BF173" i="3"/>
  <c r="T173" i="3"/>
  <c r="T172" i="3" s="1"/>
  <c r="R173" i="3"/>
  <c r="R172" i="3"/>
  <c r="P173" i="3"/>
  <c r="P172" i="3" s="1"/>
  <c r="BI171" i="3"/>
  <c r="BH171" i="3"/>
  <c r="BG171" i="3"/>
  <c r="BF171" i="3"/>
  <c r="T171" i="3"/>
  <c r="R171" i="3"/>
  <c r="P171" i="3"/>
  <c r="BI170" i="3"/>
  <c r="BH170" i="3"/>
  <c r="BG170" i="3"/>
  <c r="BF170" i="3"/>
  <c r="T170" i="3"/>
  <c r="R170" i="3"/>
  <c r="P170" i="3"/>
  <c r="BI167" i="3"/>
  <c r="BH167" i="3"/>
  <c r="BG167" i="3"/>
  <c r="BF167" i="3"/>
  <c r="T167" i="3"/>
  <c r="R167" i="3"/>
  <c r="P167" i="3"/>
  <c r="BI166" i="3"/>
  <c r="BH166" i="3"/>
  <c r="BG166" i="3"/>
  <c r="BF166" i="3"/>
  <c r="T166" i="3"/>
  <c r="R166" i="3"/>
  <c r="P166" i="3"/>
  <c r="BI164" i="3"/>
  <c r="BH164" i="3"/>
  <c r="BG164" i="3"/>
  <c r="BF164" i="3"/>
  <c r="T164" i="3"/>
  <c r="T163" i="3"/>
  <c r="R164" i="3"/>
  <c r="R163" i="3" s="1"/>
  <c r="P164" i="3"/>
  <c r="P163" i="3"/>
  <c r="BI162" i="3"/>
  <c r="BH162" i="3"/>
  <c r="BG162" i="3"/>
  <c r="BF162" i="3"/>
  <c r="T162" i="3"/>
  <c r="R162" i="3"/>
  <c r="P162" i="3"/>
  <c r="BI161" i="3"/>
  <c r="BH161" i="3"/>
  <c r="BG161" i="3"/>
  <c r="BF161" i="3"/>
  <c r="T161" i="3"/>
  <c r="R161" i="3"/>
  <c r="P161" i="3"/>
  <c r="BI160" i="3"/>
  <c r="BH160" i="3"/>
  <c r="BG160" i="3"/>
  <c r="BF160" i="3"/>
  <c r="T160" i="3"/>
  <c r="R160" i="3"/>
  <c r="P160" i="3"/>
  <c r="BI159" i="3"/>
  <c r="BH159" i="3"/>
  <c r="BG159" i="3"/>
  <c r="BF159" i="3"/>
  <c r="T159" i="3"/>
  <c r="R159" i="3"/>
  <c r="P159" i="3"/>
  <c r="BI158" i="3"/>
  <c r="BH158" i="3"/>
  <c r="BG158" i="3"/>
  <c r="BF158" i="3"/>
  <c r="T158" i="3"/>
  <c r="R158" i="3"/>
  <c r="P158" i="3"/>
  <c r="BI157" i="3"/>
  <c r="BH157" i="3"/>
  <c r="BG157" i="3"/>
  <c r="BF157" i="3"/>
  <c r="T157" i="3"/>
  <c r="R157" i="3"/>
  <c r="P157" i="3"/>
  <c r="BI155" i="3"/>
  <c r="BH155" i="3"/>
  <c r="BG155" i="3"/>
  <c r="BF155" i="3"/>
  <c r="T155" i="3"/>
  <c r="R155" i="3"/>
  <c r="P155" i="3"/>
  <c r="BI154" i="3"/>
  <c r="BH154" i="3"/>
  <c r="BG154" i="3"/>
  <c r="BF154" i="3"/>
  <c r="T154" i="3"/>
  <c r="R154" i="3"/>
  <c r="P154" i="3"/>
  <c r="BI152" i="3"/>
  <c r="BH152" i="3"/>
  <c r="BG152" i="3"/>
  <c r="BF152" i="3"/>
  <c r="T152" i="3"/>
  <c r="T151" i="3"/>
  <c r="R152" i="3"/>
  <c r="R151" i="3"/>
  <c r="P152" i="3"/>
  <c r="P151" i="3"/>
  <c r="BI150" i="3"/>
  <c r="BH150" i="3"/>
  <c r="BG150" i="3"/>
  <c r="BF150" i="3"/>
  <c r="T150" i="3"/>
  <c r="R150" i="3"/>
  <c r="P150" i="3"/>
  <c r="BI149" i="3"/>
  <c r="BH149" i="3"/>
  <c r="BG149" i="3"/>
  <c r="BF149" i="3"/>
  <c r="T149" i="3"/>
  <c r="R149" i="3"/>
  <c r="P149" i="3"/>
  <c r="BI147" i="3"/>
  <c r="BH147" i="3"/>
  <c r="BG147" i="3"/>
  <c r="BF147" i="3"/>
  <c r="T147" i="3"/>
  <c r="R147" i="3"/>
  <c r="P147" i="3"/>
  <c r="BI146" i="3"/>
  <c r="BH146" i="3"/>
  <c r="BG146" i="3"/>
  <c r="BF146" i="3"/>
  <c r="T146" i="3"/>
  <c r="R146" i="3"/>
  <c r="P146" i="3"/>
  <c r="BI144" i="3"/>
  <c r="BH144" i="3"/>
  <c r="BG144" i="3"/>
  <c r="BF144" i="3"/>
  <c r="T144" i="3"/>
  <c r="R144" i="3"/>
  <c r="P144" i="3"/>
  <c r="BI143" i="3"/>
  <c r="BH143" i="3"/>
  <c r="BG143" i="3"/>
  <c r="BF143" i="3"/>
  <c r="T143" i="3"/>
  <c r="R143" i="3"/>
  <c r="P143" i="3"/>
  <c r="BI141" i="3"/>
  <c r="BH141" i="3"/>
  <c r="BG141" i="3"/>
  <c r="BF141" i="3"/>
  <c r="T141" i="3"/>
  <c r="R141" i="3"/>
  <c r="P141" i="3"/>
  <c r="BI140" i="3"/>
  <c r="BH140" i="3"/>
  <c r="BG140" i="3"/>
  <c r="BF140" i="3"/>
  <c r="T140" i="3"/>
  <c r="R140" i="3"/>
  <c r="P140" i="3"/>
  <c r="BI138" i="3"/>
  <c r="BH138" i="3"/>
  <c r="BG138" i="3"/>
  <c r="BF138" i="3"/>
  <c r="T138" i="3"/>
  <c r="T137" i="3"/>
  <c r="R138" i="3"/>
  <c r="R137" i="3" s="1"/>
  <c r="P138" i="3"/>
  <c r="P137" i="3"/>
  <c r="BI136" i="3"/>
  <c r="BH136" i="3"/>
  <c r="BG136" i="3"/>
  <c r="BF136" i="3"/>
  <c r="T136" i="3"/>
  <c r="T135" i="3" s="1"/>
  <c r="R136" i="3"/>
  <c r="R135" i="3"/>
  <c r="P136" i="3"/>
  <c r="P135" i="3" s="1"/>
  <c r="BI134" i="3"/>
  <c r="BH134" i="3"/>
  <c r="BG134" i="3"/>
  <c r="BF134" i="3"/>
  <c r="T134" i="3"/>
  <c r="R134" i="3"/>
  <c r="P134" i="3"/>
  <c r="BI133" i="3"/>
  <c r="BH133" i="3"/>
  <c r="BG133" i="3"/>
  <c r="BF133" i="3"/>
  <c r="T133" i="3"/>
  <c r="R133" i="3"/>
  <c r="P133" i="3"/>
  <c r="BI131" i="3"/>
  <c r="BH131" i="3"/>
  <c r="BG131" i="3"/>
  <c r="BF131" i="3"/>
  <c r="T131" i="3"/>
  <c r="R131" i="3"/>
  <c r="P131" i="3"/>
  <c r="BI130" i="3"/>
  <c r="BH130" i="3"/>
  <c r="BG130" i="3"/>
  <c r="BF130" i="3"/>
  <c r="T130" i="3"/>
  <c r="R130" i="3"/>
  <c r="P130" i="3"/>
  <c r="BI129" i="3"/>
  <c r="BH129" i="3"/>
  <c r="BG129" i="3"/>
  <c r="BF129" i="3"/>
  <c r="T129" i="3"/>
  <c r="R129" i="3"/>
  <c r="P129" i="3"/>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3" i="3"/>
  <c r="BH123" i="3"/>
  <c r="BG123" i="3"/>
  <c r="BF123" i="3"/>
  <c r="T123" i="3"/>
  <c r="T122" i="3" s="1"/>
  <c r="R123" i="3"/>
  <c r="R122" i="3" s="1"/>
  <c r="P123" i="3"/>
  <c r="P122" i="3" s="1"/>
  <c r="BI121" i="3"/>
  <c r="BH121" i="3"/>
  <c r="BG121" i="3"/>
  <c r="BF121" i="3"/>
  <c r="T121" i="3"/>
  <c r="T120" i="3" s="1"/>
  <c r="R121" i="3"/>
  <c r="R120" i="3" s="1"/>
  <c r="P121" i="3"/>
  <c r="P120" i="3" s="1"/>
  <c r="BI119" i="3"/>
  <c r="BH119" i="3"/>
  <c r="BG119" i="3"/>
  <c r="BF119" i="3"/>
  <c r="T119" i="3"/>
  <c r="T118" i="3" s="1"/>
  <c r="R119" i="3"/>
  <c r="R118" i="3" s="1"/>
  <c r="P119" i="3"/>
  <c r="P118" i="3" s="1"/>
  <c r="J112" i="3"/>
  <c r="J111" i="3"/>
  <c r="F111" i="3"/>
  <c r="F109" i="3"/>
  <c r="E107" i="3"/>
  <c r="J59" i="3"/>
  <c r="J58" i="3"/>
  <c r="F58" i="3"/>
  <c r="F56" i="3"/>
  <c r="E54" i="3"/>
  <c r="J20" i="3"/>
  <c r="E20" i="3"/>
  <c r="F112" i="3"/>
  <c r="J19" i="3"/>
  <c r="J14" i="3"/>
  <c r="J56" i="3" s="1"/>
  <c r="E7" i="3"/>
  <c r="E50" i="3" s="1"/>
  <c r="J39" i="2"/>
  <c r="J38" i="2"/>
  <c r="AY56" i="1"/>
  <c r="J37" i="2"/>
  <c r="AX56" i="1" s="1"/>
  <c r="BI471" i="2"/>
  <c r="BH471" i="2"/>
  <c r="BG471" i="2"/>
  <c r="BF471" i="2"/>
  <c r="T471" i="2"/>
  <c r="R471" i="2"/>
  <c r="P471" i="2"/>
  <c r="BI467" i="2"/>
  <c r="BH467" i="2"/>
  <c r="BG467" i="2"/>
  <c r="BF467" i="2"/>
  <c r="T467" i="2"/>
  <c r="R467" i="2"/>
  <c r="P467" i="2"/>
  <c r="BI463" i="2"/>
  <c r="BH463" i="2"/>
  <c r="BG463" i="2"/>
  <c r="BF463" i="2"/>
  <c r="T463" i="2"/>
  <c r="R463" i="2"/>
  <c r="P463" i="2"/>
  <c r="BI459" i="2"/>
  <c r="BH459" i="2"/>
  <c r="BG459" i="2"/>
  <c r="BF459" i="2"/>
  <c r="T459" i="2"/>
  <c r="R459" i="2"/>
  <c r="P459" i="2"/>
  <c r="BI456" i="2"/>
  <c r="BH456" i="2"/>
  <c r="BG456" i="2"/>
  <c r="BF456" i="2"/>
  <c r="T456" i="2"/>
  <c r="R456" i="2"/>
  <c r="P456" i="2"/>
  <c r="BI454" i="2"/>
  <c r="BH454" i="2"/>
  <c r="BG454" i="2"/>
  <c r="BF454" i="2"/>
  <c r="T454" i="2"/>
  <c r="R454" i="2"/>
  <c r="P454" i="2"/>
  <c r="BI452" i="2"/>
  <c r="BH452" i="2"/>
  <c r="BG452" i="2"/>
  <c r="BF452" i="2"/>
  <c r="T452" i="2"/>
  <c r="R452" i="2"/>
  <c r="P452" i="2"/>
  <c r="BI447" i="2"/>
  <c r="BH447" i="2"/>
  <c r="BG447" i="2"/>
  <c r="BF447" i="2"/>
  <c r="T447" i="2"/>
  <c r="R447" i="2"/>
  <c r="P447" i="2"/>
  <c r="BI441" i="2"/>
  <c r="BH441" i="2"/>
  <c r="BG441" i="2"/>
  <c r="BF441" i="2"/>
  <c r="T441" i="2"/>
  <c r="R441" i="2"/>
  <c r="P441" i="2"/>
  <c r="BI439" i="2"/>
  <c r="BH439" i="2"/>
  <c r="BG439" i="2"/>
  <c r="BF439" i="2"/>
  <c r="T439" i="2"/>
  <c r="R439" i="2"/>
  <c r="P439" i="2"/>
  <c r="BI437" i="2"/>
  <c r="BH437" i="2"/>
  <c r="BG437" i="2"/>
  <c r="BF437" i="2"/>
  <c r="T437" i="2"/>
  <c r="R437" i="2"/>
  <c r="P437" i="2"/>
  <c r="BI431" i="2"/>
  <c r="BH431" i="2"/>
  <c r="BG431" i="2"/>
  <c r="BF431" i="2"/>
  <c r="T431" i="2"/>
  <c r="R431" i="2"/>
  <c r="P431" i="2"/>
  <c r="BI429" i="2"/>
  <c r="BH429" i="2"/>
  <c r="BG429" i="2"/>
  <c r="BF429" i="2"/>
  <c r="T429" i="2"/>
  <c r="R429" i="2"/>
  <c r="P429" i="2"/>
  <c r="BI425" i="2"/>
  <c r="BH425" i="2"/>
  <c r="BG425" i="2"/>
  <c r="BF425" i="2"/>
  <c r="T425" i="2"/>
  <c r="R425" i="2"/>
  <c r="P425" i="2"/>
  <c r="BI422" i="2"/>
  <c r="BH422" i="2"/>
  <c r="BG422" i="2"/>
  <c r="BF422" i="2"/>
  <c r="T422" i="2"/>
  <c r="R422" i="2"/>
  <c r="P422" i="2"/>
  <c r="BI420" i="2"/>
  <c r="BH420" i="2"/>
  <c r="BG420" i="2"/>
  <c r="BF420" i="2"/>
  <c r="T420" i="2"/>
  <c r="R420" i="2"/>
  <c r="P420" i="2"/>
  <c r="BI416" i="2"/>
  <c r="BH416" i="2"/>
  <c r="BG416" i="2"/>
  <c r="BF416" i="2"/>
  <c r="T416" i="2"/>
  <c r="R416" i="2"/>
  <c r="P416" i="2"/>
  <c r="BI413" i="2"/>
  <c r="BH413" i="2"/>
  <c r="BG413" i="2"/>
  <c r="BF413" i="2"/>
  <c r="T413" i="2"/>
  <c r="R413" i="2"/>
  <c r="P413" i="2"/>
  <c r="BI411" i="2"/>
  <c r="BH411" i="2"/>
  <c r="BG411" i="2"/>
  <c r="BF411" i="2"/>
  <c r="T411" i="2"/>
  <c r="R411" i="2"/>
  <c r="P411" i="2"/>
  <c r="BI407" i="2"/>
  <c r="BH407" i="2"/>
  <c r="BG407" i="2"/>
  <c r="BF407" i="2"/>
  <c r="T407" i="2"/>
  <c r="R407" i="2"/>
  <c r="P407" i="2"/>
  <c r="BI405" i="2"/>
  <c r="BH405" i="2"/>
  <c r="BG405" i="2"/>
  <c r="BF405" i="2"/>
  <c r="T405" i="2"/>
  <c r="R405" i="2"/>
  <c r="P405" i="2"/>
  <c r="BI404" i="2"/>
  <c r="BH404" i="2"/>
  <c r="BG404" i="2"/>
  <c r="BF404" i="2"/>
  <c r="T404" i="2"/>
  <c r="R404" i="2"/>
  <c r="P404" i="2"/>
  <c r="BI397" i="2"/>
  <c r="BH397" i="2"/>
  <c r="BG397" i="2"/>
  <c r="BF397" i="2"/>
  <c r="T397" i="2"/>
  <c r="R397" i="2"/>
  <c r="P397" i="2"/>
  <c r="BI395" i="2"/>
  <c r="BH395" i="2"/>
  <c r="BG395" i="2"/>
  <c r="BF395" i="2"/>
  <c r="T395" i="2"/>
  <c r="R395" i="2"/>
  <c r="P395" i="2"/>
  <c r="BI393" i="2"/>
  <c r="BH393" i="2"/>
  <c r="BG393" i="2"/>
  <c r="BF393" i="2"/>
  <c r="T393" i="2"/>
  <c r="R393" i="2"/>
  <c r="P393" i="2"/>
  <c r="BI384" i="2"/>
  <c r="BH384" i="2"/>
  <c r="BG384" i="2"/>
  <c r="BF384" i="2"/>
  <c r="T384" i="2"/>
  <c r="R384" i="2"/>
  <c r="P384" i="2"/>
  <c r="BI382" i="2"/>
  <c r="BH382" i="2"/>
  <c r="BG382" i="2"/>
  <c r="BF382" i="2"/>
  <c r="T382" i="2"/>
  <c r="R382" i="2"/>
  <c r="P382" i="2"/>
  <c r="BI375" i="2"/>
  <c r="BH375" i="2"/>
  <c r="BG375" i="2"/>
  <c r="BF375" i="2"/>
  <c r="T375" i="2"/>
  <c r="R375" i="2"/>
  <c r="P375" i="2"/>
  <c r="BI370" i="2"/>
  <c r="BH370" i="2"/>
  <c r="BG370" i="2"/>
  <c r="BF370" i="2"/>
  <c r="T370" i="2"/>
  <c r="R370" i="2"/>
  <c r="P370" i="2"/>
  <c r="BI366" i="2"/>
  <c r="BH366" i="2"/>
  <c r="BG366" i="2"/>
  <c r="BF366" i="2"/>
  <c r="T366" i="2"/>
  <c r="R366" i="2"/>
  <c r="P366" i="2"/>
  <c r="BI362" i="2"/>
  <c r="BH362" i="2"/>
  <c r="BG362" i="2"/>
  <c r="BF362" i="2"/>
  <c r="T362" i="2"/>
  <c r="R362" i="2"/>
  <c r="P362" i="2"/>
  <c r="BI356" i="2"/>
  <c r="BH356" i="2"/>
  <c r="BG356" i="2"/>
  <c r="BF356" i="2"/>
  <c r="T356" i="2"/>
  <c r="R356" i="2"/>
  <c r="P356" i="2"/>
  <c r="BI350" i="2"/>
  <c r="BH350" i="2"/>
  <c r="BG350" i="2"/>
  <c r="BF350" i="2"/>
  <c r="T350" i="2"/>
  <c r="R350" i="2"/>
  <c r="P350" i="2"/>
  <c r="BI339" i="2"/>
  <c r="BH339" i="2"/>
  <c r="BG339" i="2"/>
  <c r="BF339" i="2"/>
  <c r="T339" i="2"/>
  <c r="R339" i="2"/>
  <c r="P339" i="2"/>
  <c r="BI338" i="2"/>
  <c r="BH338" i="2"/>
  <c r="BG338" i="2"/>
  <c r="BF338" i="2"/>
  <c r="T338" i="2"/>
  <c r="R338" i="2"/>
  <c r="P338" i="2"/>
  <c r="BI336" i="2"/>
  <c r="BH336" i="2"/>
  <c r="BG336" i="2"/>
  <c r="BF336" i="2"/>
  <c r="T336" i="2"/>
  <c r="R336" i="2"/>
  <c r="P336" i="2"/>
  <c r="BI335" i="2"/>
  <c r="BH335" i="2"/>
  <c r="BG335" i="2"/>
  <c r="BF335" i="2"/>
  <c r="T335" i="2"/>
  <c r="R335" i="2"/>
  <c r="P335" i="2"/>
  <c r="BI333" i="2"/>
  <c r="BH333" i="2"/>
  <c r="BG333" i="2"/>
  <c r="BF333" i="2"/>
  <c r="T333" i="2"/>
  <c r="R333" i="2"/>
  <c r="P333" i="2"/>
  <c r="BI331" i="2"/>
  <c r="BH331" i="2"/>
  <c r="BG331" i="2"/>
  <c r="BF331" i="2"/>
  <c r="T331" i="2"/>
  <c r="R331" i="2"/>
  <c r="P331" i="2"/>
  <c r="BI324" i="2"/>
  <c r="BH324" i="2"/>
  <c r="BG324" i="2"/>
  <c r="BF324" i="2"/>
  <c r="T324" i="2"/>
  <c r="R324" i="2"/>
  <c r="P324" i="2"/>
  <c r="BI322" i="2"/>
  <c r="BH322" i="2"/>
  <c r="BG322" i="2"/>
  <c r="BF322" i="2"/>
  <c r="T322" i="2"/>
  <c r="R322" i="2"/>
  <c r="P322" i="2"/>
  <c r="BI315" i="2"/>
  <c r="BH315" i="2"/>
  <c r="BG315" i="2"/>
  <c r="BF315" i="2"/>
  <c r="T315" i="2"/>
  <c r="R315" i="2"/>
  <c r="P315" i="2"/>
  <c r="BI313" i="2"/>
  <c r="BH313" i="2"/>
  <c r="BG313" i="2"/>
  <c r="BF313" i="2"/>
  <c r="T313" i="2"/>
  <c r="R313" i="2"/>
  <c r="P313" i="2"/>
  <c r="BI301" i="2"/>
  <c r="BH301" i="2"/>
  <c r="BG301" i="2"/>
  <c r="BF301" i="2"/>
  <c r="T301" i="2"/>
  <c r="R301" i="2"/>
  <c r="P301" i="2"/>
  <c r="BI299" i="2"/>
  <c r="BH299" i="2"/>
  <c r="BG299" i="2"/>
  <c r="BF299" i="2"/>
  <c r="T299" i="2"/>
  <c r="R299" i="2"/>
  <c r="P299" i="2"/>
  <c r="BI289" i="2"/>
  <c r="BH289" i="2"/>
  <c r="BG289" i="2"/>
  <c r="BF289" i="2"/>
  <c r="T289" i="2"/>
  <c r="R289" i="2"/>
  <c r="P289" i="2"/>
  <c r="BI288" i="2"/>
  <c r="BH288" i="2"/>
  <c r="BG288" i="2"/>
  <c r="BF288" i="2"/>
  <c r="T288" i="2"/>
  <c r="R288" i="2"/>
  <c r="P288" i="2"/>
  <c r="BI274" i="2"/>
  <c r="BH274" i="2"/>
  <c r="BG274" i="2"/>
  <c r="BF274" i="2"/>
  <c r="T274" i="2"/>
  <c r="R274" i="2"/>
  <c r="P274" i="2"/>
  <c r="BI272" i="2"/>
  <c r="BH272" i="2"/>
  <c r="BG272" i="2"/>
  <c r="BF272" i="2"/>
  <c r="T272" i="2"/>
  <c r="R272" i="2"/>
  <c r="P272" i="2"/>
  <c r="BI270" i="2"/>
  <c r="BH270" i="2"/>
  <c r="BG270" i="2"/>
  <c r="BF270" i="2"/>
  <c r="T270" i="2"/>
  <c r="R270" i="2"/>
  <c r="P270" i="2"/>
  <c r="BI268" i="2"/>
  <c r="BH268" i="2"/>
  <c r="BG268" i="2"/>
  <c r="BF268" i="2"/>
  <c r="T268" i="2"/>
  <c r="R268" i="2"/>
  <c r="P268" i="2"/>
  <c r="BI260" i="2"/>
  <c r="BH260" i="2"/>
  <c r="BG260" i="2"/>
  <c r="BF260" i="2"/>
  <c r="T260" i="2"/>
  <c r="R260" i="2"/>
  <c r="P260" i="2"/>
  <c r="BI258" i="2"/>
  <c r="BH258" i="2"/>
  <c r="BG258" i="2"/>
  <c r="BF258" i="2"/>
  <c r="T258" i="2"/>
  <c r="R258" i="2"/>
  <c r="P258" i="2"/>
  <c r="BI243" i="2"/>
  <c r="BH243" i="2"/>
  <c r="BG243" i="2"/>
  <c r="BF243" i="2"/>
  <c r="T243" i="2"/>
  <c r="R243" i="2"/>
  <c r="P243" i="2"/>
  <c r="BI241" i="2"/>
  <c r="BH241" i="2"/>
  <c r="BG241" i="2"/>
  <c r="BF241" i="2"/>
  <c r="T241" i="2"/>
  <c r="R241" i="2"/>
  <c r="P241" i="2"/>
  <c r="BI226" i="2"/>
  <c r="BH226" i="2"/>
  <c r="BG226" i="2"/>
  <c r="BF226" i="2"/>
  <c r="T226" i="2"/>
  <c r="R226" i="2"/>
  <c r="P226" i="2"/>
  <c r="BI225" i="2"/>
  <c r="BH225" i="2"/>
  <c r="BG225" i="2"/>
  <c r="BF225" i="2"/>
  <c r="T225" i="2"/>
  <c r="R225" i="2"/>
  <c r="P225" i="2"/>
  <c r="BI224" i="2"/>
  <c r="BH224" i="2"/>
  <c r="BG224" i="2"/>
  <c r="BF224" i="2"/>
  <c r="T224" i="2"/>
  <c r="R224" i="2"/>
  <c r="P224" i="2"/>
  <c r="BI221" i="2"/>
  <c r="BH221" i="2"/>
  <c r="BG221" i="2"/>
  <c r="BF221" i="2"/>
  <c r="T221" i="2"/>
  <c r="R221" i="2"/>
  <c r="P221" i="2"/>
  <c r="BI217" i="2"/>
  <c r="BH217" i="2"/>
  <c r="BG217" i="2"/>
  <c r="BF217" i="2"/>
  <c r="T217" i="2"/>
  <c r="R217" i="2"/>
  <c r="P217" i="2"/>
  <c r="BI213" i="2"/>
  <c r="BH213" i="2"/>
  <c r="BG213" i="2"/>
  <c r="BF213" i="2"/>
  <c r="T213" i="2"/>
  <c r="T212" i="2"/>
  <c r="R213" i="2"/>
  <c r="R212" i="2" s="1"/>
  <c r="P213" i="2"/>
  <c r="P212" i="2"/>
  <c r="BI210" i="2"/>
  <c r="BH210" i="2"/>
  <c r="BG210" i="2"/>
  <c r="BF210" i="2"/>
  <c r="T210" i="2"/>
  <c r="R210" i="2"/>
  <c r="P210" i="2"/>
  <c r="BI206" i="2"/>
  <c r="BH206" i="2"/>
  <c r="BG206" i="2"/>
  <c r="BF206" i="2"/>
  <c r="T206" i="2"/>
  <c r="R206" i="2"/>
  <c r="P206" i="2"/>
  <c r="BI203" i="2"/>
  <c r="BH203" i="2"/>
  <c r="BG203" i="2"/>
  <c r="BF203" i="2"/>
  <c r="T203" i="2"/>
  <c r="R203" i="2"/>
  <c r="P203" i="2"/>
  <c r="BI201" i="2"/>
  <c r="BH201" i="2"/>
  <c r="BG201" i="2"/>
  <c r="BF201" i="2"/>
  <c r="T201" i="2"/>
  <c r="R201" i="2"/>
  <c r="P201" i="2"/>
  <c r="BI199" i="2"/>
  <c r="BH199" i="2"/>
  <c r="BG199" i="2"/>
  <c r="BF199" i="2"/>
  <c r="T199" i="2"/>
  <c r="R199" i="2"/>
  <c r="P199" i="2"/>
  <c r="BI193" i="2"/>
  <c r="BH193" i="2"/>
  <c r="BG193" i="2"/>
  <c r="BF193" i="2"/>
  <c r="T193" i="2"/>
  <c r="R193" i="2"/>
  <c r="P193" i="2"/>
  <c r="BI191" i="2"/>
  <c r="BH191" i="2"/>
  <c r="BG191" i="2"/>
  <c r="BF191" i="2"/>
  <c r="T191" i="2"/>
  <c r="R191" i="2"/>
  <c r="P191" i="2"/>
  <c r="BI186" i="2"/>
  <c r="BH186" i="2"/>
  <c r="BG186" i="2"/>
  <c r="BF186" i="2"/>
  <c r="T186" i="2"/>
  <c r="R186" i="2"/>
  <c r="P186" i="2"/>
  <c r="BI182" i="2"/>
  <c r="BH182" i="2"/>
  <c r="BG182" i="2"/>
  <c r="BF182" i="2"/>
  <c r="T182" i="2"/>
  <c r="R182" i="2"/>
  <c r="P182" i="2"/>
  <c r="BI180" i="2"/>
  <c r="BH180" i="2"/>
  <c r="BG180" i="2"/>
  <c r="BF180" i="2"/>
  <c r="T180" i="2"/>
  <c r="R180" i="2"/>
  <c r="P180" i="2"/>
  <c r="BI175" i="2"/>
  <c r="BH175" i="2"/>
  <c r="BG175" i="2"/>
  <c r="BF175" i="2"/>
  <c r="T175" i="2"/>
  <c r="R175" i="2"/>
  <c r="P175" i="2"/>
  <c r="BI168" i="2"/>
  <c r="BH168" i="2"/>
  <c r="BG168" i="2"/>
  <c r="BF168" i="2"/>
  <c r="T168" i="2"/>
  <c r="R168" i="2"/>
  <c r="P168" i="2"/>
  <c r="BI162" i="2"/>
  <c r="BH162" i="2"/>
  <c r="BG162" i="2"/>
  <c r="BF162" i="2"/>
  <c r="T162" i="2"/>
  <c r="R162" i="2"/>
  <c r="P162" i="2"/>
  <c r="BI155" i="2"/>
  <c r="BH155" i="2"/>
  <c r="BG155" i="2"/>
  <c r="BF155" i="2"/>
  <c r="T155" i="2"/>
  <c r="R155" i="2"/>
  <c r="P155" i="2"/>
  <c r="BI148" i="2"/>
  <c r="BH148" i="2"/>
  <c r="BG148" i="2"/>
  <c r="BF148" i="2"/>
  <c r="T148" i="2"/>
  <c r="R148" i="2"/>
  <c r="P148" i="2"/>
  <c r="BI142" i="2"/>
  <c r="BH142" i="2"/>
  <c r="BG142" i="2"/>
  <c r="BF142" i="2"/>
  <c r="T142" i="2"/>
  <c r="R142" i="2"/>
  <c r="P142" i="2"/>
  <c r="BI136" i="2"/>
  <c r="BH136" i="2"/>
  <c r="BG136" i="2"/>
  <c r="BF136" i="2"/>
  <c r="T136" i="2"/>
  <c r="R136" i="2"/>
  <c r="P136" i="2"/>
  <c r="BI125" i="2"/>
  <c r="BH125" i="2"/>
  <c r="BG125" i="2"/>
  <c r="BF125" i="2"/>
  <c r="T125" i="2"/>
  <c r="R125" i="2"/>
  <c r="P125" i="2"/>
  <c r="BI120" i="2"/>
  <c r="BH120" i="2"/>
  <c r="BG120" i="2"/>
  <c r="BF120" i="2"/>
  <c r="T120" i="2"/>
  <c r="R120" i="2"/>
  <c r="P120" i="2"/>
  <c r="BI118" i="2"/>
  <c r="BH118" i="2"/>
  <c r="BG118" i="2"/>
  <c r="BF118" i="2"/>
  <c r="T118" i="2"/>
  <c r="T117" i="2" s="1"/>
  <c r="R118" i="2"/>
  <c r="R117" i="2" s="1"/>
  <c r="P118" i="2"/>
  <c r="P117" i="2" s="1"/>
  <c r="BI111" i="2"/>
  <c r="BH111" i="2"/>
  <c r="BG111" i="2"/>
  <c r="BF111" i="2"/>
  <c r="T111" i="2"/>
  <c r="T110" i="2" s="1"/>
  <c r="R111" i="2"/>
  <c r="R110" i="2" s="1"/>
  <c r="P111" i="2"/>
  <c r="P110" i="2" s="1"/>
  <c r="BI103" i="2"/>
  <c r="BH103" i="2"/>
  <c r="BG103" i="2"/>
  <c r="BF103" i="2"/>
  <c r="T103" i="2"/>
  <c r="T102" i="2" s="1"/>
  <c r="T101" i="2" s="1"/>
  <c r="R103" i="2"/>
  <c r="R102" i="2"/>
  <c r="R101" i="2" s="1"/>
  <c r="P103" i="2"/>
  <c r="P102" i="2" s="1"/>
  <c r="P101" i="2" s="1"/>
  <c r="J96" i="2"/>
  <c r="J95" i="2"/>
  <c r="F95" i="2"/>
  <c r="F93" i="2"/>
  <c r="E91" i="2"/>
  <c r="J59" i="2"/>
  <c r="J58" i="2"/>
  <c r="F58" i="2"/>
  <c r="F56" i="2"/>
  <c r="E54" i="2"/>
  <c r="J20" i="2"/>
  <c r="E20" i="2"/>
  <c r="F59" i="2" s="1"/>
  <c r="J19" i="2"/>
  <c r="J14" i="2"/>
  <c r="J56" i="2" s="1"/>
  <c r="E7" i="2"/>
  <c r="E50" i="2"/>
  <c r="L50" i="1"/>
  <c r="AM50" i="1"/>
  <c r="AM49" i="1"/>
  <c r="L49" i="1"/>
  <c r="AM47" i="1"/>
  <c r="L47" i="1"/>
  <c r="L45" i="1"/>
  <c r="L44" i="1"/>
  <c r="BK118" i="2"/>
  <c r="J260" i="2"/>
  <c r="BK155" i="2"/>
  <c r="BK420" i="2"/>
  <c r="J299" i="2"/>
  <c r="J210" i="2"/>
  <c r="J161" i="3"/>
  <c r="BK125" i="3"/>
  <c r="BK170" i="3"/>
  <c r="J128" i="3"/>
  <c r="J138" i="3"/>
  <c r="BK181" i="3"/>
  <c r="BK123" i="3"/>
  <c r="J383" i="4"/>
  <c r="BK268" i="4"/>
  <c r="BK142" i="4"/>
  <c r="BK423" i="4"/>
  <c r="BK296" i="4"/>
  <c r="J140" i="4"/>
  <c r="J423" i="4"/>
  <c r="BK316" i="4"/>
  <c r="J134" i="4"/>
  <c r="BK361" i="4"/>
  <c r="J274" i="4"/>
  <c r="BK120" i="4"/>
  <c r="J129" i="5"/>
  <c r="BK148" i="5"/>
  <c r="J158" i="5"/>
  <c r="BK183" i="5"/>
  <c r="BK139" i="5"/>
  <c r="BK83" i="6"/>
  <c r="J384" i="2"/>
  <c r="BK301" i="2"/>
  <c r="BK425" i="2"/>
  <c r="J375" i="2"/>
  <c r="BK289" i="2"/>
  <c r="BK241" i="2"/>
  <c r="BK142" i="2"/>
  <c r="BK210" i="2"/>
  <c r="AS58" i="1"/>
  <c r="BK213" i="2"/>
  <c r="BK191" i="3"/>
  <c r="BK134" i="3"/>
  <c r="J159" i="3"/>
  <c r="J152" i="3"/>
  <c r="BK166" i="3"/>
  <c r="BK127" i="3"/>
  <c r="J408" i="4"/>
  <c r="BK304" i="4"/>
  <c r="J190" i="4"/>
  <c r="J467" i="4"/>
  <c r="J353" i="4"/>
  <c r="BK176" i="4"/>
  <c r="J379" i="4"/>
  <c r="BK225" i="4"/>
  <c r="J430" i="4"/>
  <c r="J340" i="4"/>
  <c r="J186" i="4"/>
  <c r="BK161" i="5"/>
  <c r="J117" i="5"/>
  <c r="BK138" i="5"/>
  <c r="J128" i="5"/>
  <c r="J152" i="5"/>
  <c r="J85" i="6"/>
  <c r="J416" i="2"/>
  <c r="J338" i="2"/>
  <c r="J136" i="2"/>
  <c r="BK422" i="2"/>
  <c r="BK315" i="2"/>
  <c r="J268" i="2"/>
  <c r="BK125" i="2"/>
  <c r="BK356" i="2"/>
  <c r="BK180" i="2"/>
  <c r="J425" i="2"/>
  <c r="J324" i="2"/>
  <c r="J199" i="2"/>
  <c r="J188" i="3"/>
  <c r="BK130" i="3"/>
  <c r="J177" i="3"/>
  <c r="BK171" i="3"/>
  <c r="BK189" i="3"/>
  <c r="J149" i="3"/>
  <c r="J482" i="4"/>
  <c r="J375" i="4"/>
  <c r="BK243" i="4"/>
  <c r="J474" i="4"/>
  <c r="BK419" i="4"/>
  <c r="BK217" i="4"/>
  <c r="J102" i="4"/>
  <c r="J361" i="4"/>
  <c r="J245" i="4"/>
  <c r="BK465" i="4"/>
  <c r="BK353" i="4"/>
  <c r="BK203" i="4"/>
  <c r="BK167" i="5"/>
  <c r="BK123" i="5"/>
  <c r="BK186" i="5"/>
  <c r="BK147" i="5"/>
  <c r="J169" i="5"/>
  <c r="BK125" i="5"/>
  <c r="BK86" i="6"/>
  <c r="BK313" i="2"/>
  <c r="J103" i="2"/>
  <c r="J447" i="2"/>
  <c r="J413" i="2"/>
  <c r="BK335" i="2"/>
  <c r="J243" i="2"/>
  <c r="BK362" i="2"/>
  <c r="BK175" i="2"/>
  <c r="BK441" i="2"/>
  <c r="BK370" i="2"/>
  <c r="BK224" i="2"/>
  <c r="J168" i="2"/>
  <c r="J140" i="3"/>
  <c r="J173" i="3"/>
  <c r="BK164" i="3"/>
  <c r="J133" i="3"/>
  <c r="J164" i="3"/>
  <c r="BK126" i="3"/>
  <c r="BK410" i="4"/>
  <c r="J217" i="4"/>
  <c r="BK150" i="4"/>
  <c r="BK408" i="4"/>
  <c r="BK311" i="4"/>
  <c r="J150" i="4"/>
  <c r="J272" i="4"/>
  <c r="J120" i="4"/>
  <c r="J351" i="4"/>
  <c r="BK261" i="4"/>
  <c r="BK179" i="5"/>
  <c r="J124" i="5"/>
  <c r="J142" i="5"/>
  <c r="BK169" i="5"/>
  <c r="BK158" i="5"/>
  <c r="J131" i="5"/>
  <c r="J370" i="2"/>
  <c r="J213" i="2"/>
  <c r="J118" i="2"/>
  <c r="BK431" i="2"/>
  <c r="J331" i="2"/>
  <c r="J182" i="2"/>
  <c r="J185" i="3"/>
  <c r="BK141" i="3"/>
  <c r="BK175" i="3"/>
  <c r="J167" i="3"/>
  <c r="BK128" i="3"/>
  <c r="BK160" i="3"/>
  <c r="BK478" i="4"/>
  <c r="J347" i="4"/>
  <c r="J221" i="4"/>
  <c r="J122" i="4"/>
  <c r="J402" i="4"/>
  <c r="BK274" i="4"/>
  <c r="BK455" i="4"/>
  <c r="BK351" i="4"/>
  <c r="J207" i="4"/>
  <c r="J116" i="4"/>
  <c r="BK347" i="4"/>
  <c r="J210" i="4"/>
  <c r="J171" i="5"/>
  <c r="J181" i="5"/>
  <c r="BK136" i="5"/>
  <c r="J145" i="5"/>
  <c r="J165" i="5"/>
  <c r="J126" i="5"/>
  <c r="J437" i="2"/>
  <c r="J362" i="2"/>
  <c r="J217" i="2"/>
  <c r="BK437" i="2"/>
  <c r="BK397" i="2"/>
  <c r="J333" i="2"/>
  <c r="BK182" i="2"/>
  <c r="BK375" i="2"/>
  <c r="BK193" i="2"/>
  <c r="J393" i="2"/>
  <c r="BK338" i="2"/>
  <c r="J226" i="2"/>
  <c r="BK183" i="3"/>
  <c r="J147" i="3"/>
  <c r="J171" i="3"/>
  <c r="BK119" i="3"/>
  <c r="J134" i="3"/>
  <c r="BK185" i="3"/>
  <c r="J121" i="3"/>
  <c r="BK338" i="4"/>
  <c r="J205" i="4"/>
  <c r="BK102" i="4"/>
  <c r="BK421" i="4"/>
  <c r="BK324" i="4"/>
  <c r="J442" i="4"/>
  <c r="J345" i="4"/>
  <c r="J203" i="4"/>
  <c r="J108" i="4"/>
  <c r="J359" i="4"/>
  <c r="BK284" i="4"/>
  <c r="BK154" i="4"/>
  <c r="BK127" i="5"/>
  <c r="BK185" i="5"/>
  <c r="J155" i="5"/>
  <c r="BK171" i="5"/>
  <c r="J134" i="5"/>
  <c r="BK82" i="6"/>
  <c r="J382" i="2"/>
  <c r="J258" i="2"/>
  <c r="J467" i="2"/>
  <c r="J441" i="2"/>
  <c r="BK350" i="2"/>
  <c r="J313" i="2"/>
  <c r="J201" i="2"/>
  <c r="BK299" i="2"/>
  <c r="J148" i="2"/>
  <c r="J407" i="2"/>
  <c r="BK274" i="2"/>
  <c r="J175" i="2"/>
  <c r="BK159" i="3"/>
  <c r="BK167" i="3"/>
  <c r="BK162" i="3"/>
  <c r="BK136" i="3"/>
  <c r="J125" i="3"/>
  <c r="J437" i="4"/>
  <c r="BK318" i="4"/>
  <c r="J171" i="4"/>
  <c r="J451" i="4"/>
  <c r="BK357" i="4"/>
  <c r="J294" i="4"/>
  <c r="BK470" i="4"/>
  <c r="J261" i="4"/>
  <c r="BK221" i="4"/>
  <c r="BK439" i="4"/>
  <c r="BK309" i="4"/>
  <c r="J165" i="4"/>
  <c r="BK131" i="5"/>
  <c r="BK154" i="5"/>
  <c r="J173" i="5"/>
  <c r="BK129" i="5"/>
  <c r="J136" i="5"/>
  <c r="J456" i="2"/>
  <c r="J366" i="2"/>
  <c r="BK467" i="2"/>
  <c r="BK459" i="2"/>
  <c r="J429" i="2"/>
  <c r="BK288" i="2"/>
  <c r="J193" i="2"/>
  <c r="BK454" i="2"/>
  <c r="J221" i="2"/>
  <c r="BK103" i="2"/>
  <c r="BK405" i="2"/>
  <c r="BK260" i="2"/>
  <c r="BK179" i="3"/>
  <c r="J146" i="3"/>
  <c r="J181" i="3"/>
  <c r="BK121" i="3"/>
  <c r="BK140" i="3"/>
  <c r="J187" i="3"/>
  <c r="J119" i="3"/>
  <c r="J395" i="4"/>
  <c r="BK245" i="4"/>
  <c r="BK181" i="4"/>
  <c r="J461" i="4"/>
  <c r="J338" i="4"/>
  <c r="BK190" i="4"/>
  <c r="J311" i="4"/>
  <c r="J192" i="4"/>
  <c r="BK433" i="4"/>
  <c r="J304" i="4"/>
  <c r="BK171" i="4"/>
  <c r="J147" i="5"/>
  <c r="J150" i="5"/>
  <c r="J138" i="5"/>
  <c r="J186" i="5"/>
  <c r="J144" i="5"/>
  <c r="J84" i="6"/>
  <c r="BK199" i="2"/>
  <c r="BK201" i="2"/>
  <c r="BK456" i="2"/>
  <c r="BK395" i="2"/>
  <c r="J225" i="2"/>
  <c r="J193" i="3"/>
  <c r="BK152" i="3"/>
  <c r="J189" i="3"/>
  <c r="BK149" i="3"/>
  <c r="BK157" i="3"/>
  <c r="BK188" i="3"/>
  <c r="J129" i="3"/>
  <c r="J419" i="4"/>
  <c r="J302" i="4"/>
  <c r="J176" i="4"/>
  <c r="BK482" i="4"/>
  <c r="BK359" i="4"/>
  <c r="BK186" i="4"/>
  <c r="J439" i="4"/>
  <c r="J285" i="4"/>
  <c r="J181" i="4"/>
  <c r="J431" i="4"/>
  <c r="BK229" i="4"/>
  <c r="BK180" i="5"/>
  <c r="BK141" i="5"/>
  <c r="J160" i="5"/>
  <c r="J177" i="5"/>
  <c r="BK132" i="5"/>
  <c r="BK155" i="5"/>
  <c r="J83" i="6"/>
  <c r="J411" i="2"/>
  <c r="BK331" i="2"/>
  <c r="J186" i="2"/>
  <c r="BK411" i="2"/>
  <c r="J339" i="2"/>
  <c r="BK272" i="2"/>
  <c r="BK221" i="2"/>
  <c r="J454" i="2"/>
  <c r="BK268" i="2"/>
  <c r="J120" i="2"/>
  <c r="BK382" i="2"/>
  <c r="J272" i="2"/>
  <c r="J180" i="2"/>
  <c r="J166" i="3"/>
  <c r="BK194" i="3"/>
  <c r="BK146" i="3"/>
  <c r="BK158" i="3"/>
  <c r="J191" i="3"/>
  <c r="BK138" i="3"/>
  <c r="BK461" i="4"/>
  <c r="J357" i="4"/>
  <c r="J225" i="4"/>
  <c r="J129" i="4"/>
  <c r="BK442" i="4"/>
  <c r="BK214" i="4"/>
  <c r="BK431" i="4"/>
  <c r="BK294" i="4"/>
  <c r="BK122" i="4"/>
  <c r="BK379" i="4"/>
  <c r="J318" i="4"/>
  <c r="BK181" i="5"/>
  <c r="BK150" i="5"/>
  <c r="BK165" i="5"/>
  <c r="BK175" i="5"/>
  <c r="J139" i="5"/>
  <c r="J161" i="5"/>
  <c r="BK124" i="5"/>
  <c r="BK471" i="2"/>
  <c r="J356" i="2"/>
  <c r="J203" i="2"/>
  <c r="J459" i="2"/>
  <c r="J431" i="2"/>
  <c r="BK336" i="2"/>
  <c r="BK226" i="2"/>
  <c r="BK463" i="2"/>
  <c r="J224" i="2"/>
  <c r="J111" i="2"/>
  <c r="BK439" i="2"/>
  <c r="J336" i="2"/>
  <c r="BK217" i="2"/>
  <c r="BK177" i="3"/>
  <c r="J126" i="3"/>
  <c r="BK150" i="3"/>
  <c r="BK154" i="3"/>
  <c r="BK173" i="3"/>
  <c r="J136" i="3"/>
  <c r="BK402" i="4"/>
  <c r="J284" i="4"/>
  <c r="BK192" i="4"/>
  <c r="BK108" i="4"/>
  <c r="BK302" i="4"/>
  <c r="J200" i="4"/>
  <c r="BK437" i="4"/>
  <c r="BK326" i="4"/>
  <c r="BK140" i="4"/>
  <c r="BK362" i="4"/>
  <c r="J270" i="4"/>
  <c r="J175" i="5"/>
  <c r="BK142" i="5"/>
  <c r="BK144" i="5"/>
  <c r="J164" i="5"/>
  <c r="J179" i="5"/>
  <c r="J148" i="5"/>
  <c r="J86" i="6"/>
  <c r="J397" i="2"/>
  <c r="J335" i="2"/>
  <c r="J191" i="2"/>
  <c r="J439" i="2"/>
  <c r="J395" i="2"/>
  <c r="J270" i="2"/>
  <c r="BK148" i="2"/>
  <c r="BK393" i="2"/>
  <c r="BK203" i="2"/>
  <c r="BK416" i="2"/>
  <c r="J289" i="2"/>
  <c r="BK206" i="2"/>
  <c r="BK120" i="2"/>
  <c r="J162" i="3"/>
  <c r="J127" i="3"/>
  <c r="J160" i="3"/>
  <c r="J155" i="3"/>
  <c r="J123" i="3"/>
  <c r="BK147" i="3"/>
  <c r="J470" i="4"/>
  <c r="J362" i="4"/>
  <c r="J296" i="4"/>
  <c r="BK112" i="4"/>
  <c r="J433" i="4"/>
  <c r="BK285" i="4"/>
  <c r="BK383" i="4"/>
  <c r="J243" i="4"/>
  <c r="J142" i="4"/>
  <c r="BK391" i="4"/>
  <c r="J214" i="4"/>
  <c r="BK160" i="5"/>
  <c r="J185" i="5"/>
  <c r="J127" i="5"/>
  <c r="BK153" i="5"/>
  <c r="BK177" i="5"/>
  <c r="J123" i="5"/>
  <c r="J422" i="2"/>
  <c r="J322" i="2"/>
  <c r="BK447" i="2"/>
  <c r="BK366" i="2"/>
  <c r="BK270" i="2"/>
  <c r="BK162" i="2"/>
  <c r="J170" i="3"/>
  <c r="BK129" i="3"/>
  <c r="BK133" i="3"/>
  <c r="BK144" i="3"/>
  <c r="J194" i="3"/>
  <c r="BK143" i="3"/>
  <c r="J465" i="4"/>
  <c r="J326" i="4"/>
  <c r="J196" i="4"/>
  <c r="J455" i="4"/>
  <c r="BK333" i="4"/>
  <c r="BK205" i="4"/>
  <c r="J459" i="4"/>
  <c r="J391" i="4"/>
  <c r="J229" i="4"/>
  <c r="BK451" i="4"/>
  <c r="J316" i="4"/>
  <c r="BK159" i="4"/>
  <c r="BK156" i="5"/>
  <c r="J119" i="5"/>
  <c r="BK126" i="5"/>
  <c r="BK119" i="5"/>
  <c r="BK145" i="5"/>
  <c r="J82" i="6"/>
  <c r="J420" i="2"/>
  <c r="BK339" i="2"/>
  <c r="AS55" i="1"/>
  <c r="BK258" i="2"/>
  <c r="BK111" i="2"/>
  <c r="BK324" i="2"/>
  <c r="BK168" i="2"/>
  <c r="BK429" i="2"/>
  <c r="J301" i="2"/>
  <c r="BK191" i="2"/>
  <c r="J155" i="2"/>
  <c r="J158" i="3"/>
  <c r="J179" i="3"/>
  <c r="J131" i="3"/>
  <c r="J141" i="3"/>
  <c r="BK155" i="3"/>
  <c r="BK474" i="4"/>
  <c r="J387" i="4"/>
  <c r="BK272" i="4"/>
  <c r="BK165" i="4"/>
  <c r="BK387" i="4"/>
  <c r="BK270" i="4"/>
  <c r="J112" i="4"/>
  <c r="BK395" i="4"/>
  <c r="J259" i="4"/>
  <c r="J159" i="4"/>
  <c r="BK447" i="4"/>
  <c r="BK259" i="4"/>
  <c r="BK173" i="5"/>
  <c r="BK134" i="5"/>
  <c r="BK152" i="5"/>
  <c r="J167" i="5"/>
  <c r="BK117" i="5"/>
  <c r="J141" i="5"/>
  <c r="BK85" i="6"/>
  <c r="J404" i="2"/>
  <c r="J315" i="2"/>
  <c r="J471" i="2"/>
  <c r="BK452" i="2"/>
  <c r="BK407" i="2"/>
  <c r="J274" i="2"/>
  <c r="J162" i="2"/>
  <c r="J405" i="2"/>
  <c r="J206" i="2"/>
  <c r="J452" i="2"/>
  <c r="BK384" i="2"/>
  <c r="J241" i="2"/>
  <c r="J142" i="2"/>
  <c r="J154" i="3"/>
  <c r="J183" i="3"/>
  <c r="J130" i="3"/>
  <c r="J143" i="3"/>
  <c r="BK161" i="3"/>
  <c r="BK467" i="4"/>
  <c r="BK345" i="4"/>
  <c r="BK207" i="4"/>
  <c r="BK134" i="4"/>
  <c r="BK430" i="4"/>
  <c r="BK331" i="4"/>
  <c r="J154" i="4"/>
  <c r="J421" i="4"/>
  <c r="J309" i="4"/>
  <c r="BK196" i="4"/>
  <c r="J410" i="4"/>
  <c r="J324" i="4"/>
  <c r="BK129" i="4"/>
  <c r="J153" i="5"/>
  <c r="J183" i="5"/>
  <c r="BK128" i="5"/>
  <c r="J121" i="5"/>
  <c r="J156" i="5"/>
  <c r="BK121" i="5"/>
  <c r="BK413" i="2"/>
  <c r="J350" i="2"/>
  <c r="BK243" i="2"/>
  <c r="J463" i="2"/>
  <c r="BK404" i="2"/>
  <c r="BK322" i="2"/>
  <c r="BK225" i="2"/>
  <c r="BK136" i="2"/>
  <c r="J288" i="2"/>
  <c r="J125" i="2"/>
  <c r="BK333" i="2"/>
  <c r="BK186" i="2"/>
  <c r="BK187" i="3"/>
  <c r="J157" i="3"/>
  <c r="BK193" i="3"/>
  <c r="J144" i="3"/>
  <c r="J150" i="3"/>
  <c r="J175" i="3"/>
  <c r="BK131" i="3"/>
  <c r="J447" i="4"/>
  <c r="J331" i="4"/>
  <c r="BK200" i="4"/>
  <c r="J478" i="4"/>
  <c r="BK375" i="4"/>
  <c r="J268" i="4"/>
  <c r="BK340" i="4"/>
  <c r="BK210" i="4"/>
  <c r="BK459" i="4"/>
  <c r="J333" i="4"/>
  <c r="BK116" i="4"/>
  <c r="J132" i="5"/>
  <c r="BK164" i="5"/>
  <c r="J180" i="5"/>
  <c r="J125" i="5"/>
  <c r="J154" i="5"/>
  <c r="BK84" i="6"/>
  <c r="T119" i="2" l="1"/>
  <c r="T116" i="2" s="1"/>
  <c r="T100" i="2" s="1"/>
  <c r="T198" i="2"/>
  <c r="R216" i="2"/>
  <c r="R415" i="2"/>
  <c r="BK424" i="2"/>
  <c r="J424" i="2"/>
  <c r="J76" i="2"/>
  <c r="BK458" i="2"/>
  <c r="J458" i="2"/>
  <c r="J77" i="2"/>
  <c r="R124" i="3"/>
  <c r="P132" i="3"/>
  <c r="BK139" i="3"/>
  <c r="J139" i="3"/>
  <c r="J73" i="3"/>
  <c r="BK142" i="3"/>
  <c r="J142" i="3"/>
  <c r="J74" i="3"/>
  <c r="BK145" i="3"/>
  <c r="J145" i="3" s="1"/>
  <c r="J75" i="3" s="1"/>
  <c r="BK148" i="3"/>
  <c r="J148" i="3"/>
  <c r="J76" i="3" s="1"/>
  <c r="R153" i="3"/>
  <c r="T165" i="3"/>
  <c r="T156" i="3"/>
  <c r="R186" i="3"/>
  <c r="R169" i="3"/>
  <c r="R168" i="3"/>
  <c r="T192" i="3"/>
  <c r="T107" i="4"/>
  <c r="P128" i="4"/>
  <c r="R141" i="4"/>
  <c r="R138" i="4" s="1"/>
  <c r="T202" i="4"/>
  <c r="T220" i="4"/>
  <c r="P441" i="4"/>
  <c r="P469" i="4"/>
  <c r="T122" i="5"/>
  <c r="T130" i="5"/>
  <c r="R137" i="5"/>
  <c r="R140" i="5"/>
  <c r="R143" i="5"/>
  <c r="R146" i="5"/>
  <c r="BK159" i="5"/>
  <c r="J159" i="5" s="1"/>
  <c r="J80" i="5" s="1"/>
  <c r="P178" i="5"/>
  <c r="P163" i="5" s="1"/>
  <c r="P162" i="5" s="1"/>
  <c r="P184" i="5"/>
  <c r="R119" i="2"/>
  <c r="R116" i="2" s="1"/>
  <c r="R100" i="2" s="1"/>
  <c r="R198" i="2"/>
  <c r="BK216" i="2"/>
  <c r="J216" i="2" s="1"/>
  <c r="J74" i="2" s="1"/>
  <c r="T415" i="2"/>
  <c r="T424" i="2"/>
  <c r="T458" i="2"/>
  <c r="P124" i="3"/>
  <c r="BK132" i="3"/>
  <c r="J132" i="3"/>
  <c r="J70" i="3" s="1"/>
  <c r="R139" i="3"/>
  <c r="R142" i="3"/>
  <c r="R145" i="3"/>
  <c r="R148" i="3"/>
  <c r="P153" i="3"/>
  <c r="R165" i="3"/>
  <c r="R156" i="3"/>
  <c r="T186" i="3"/>
  <c r="T169" i="3" s="1"/>
  <c r="T168" i="3" s="1"/>
  <c r="P192" i="3"/>
  <c r="R107" i="4"/>
  <c r="T128" i="4"/>
  <c r="BK141" i="4"/>
  <c r="J141" i="4"/>
  <c r="J71" i="4" s="1"/>
  <c r="R202" i="4"/>
  <c r="R220" i="4"/>
  <c r="T441" i="4"/>
  <c r="T469" i="4"/>
  <c r="R122" i="5"/>
  <c r="P130" i="5"/>
  <c r="BK137" i="5"/>
  <c r="J137" i="5" s="1"/>
  <c r="J73" i="5" s="1"/>
  <c r="BK140" i="5"/>
  <c r="J140" i="5"/>
  <c r="J74" i="5" s="1"/>
  <c r="BK143" i="5"/>
  <c r="J143" i="5" s="1"/>
  <c r="J75" i="5" s="1"/>
  <c r="BK146" i="5"/>
  <c r="J146" i="5" s="1"/>
  <c r="J76" i="5" s="1"/>
  <c r="P159" i="5"/>
  <c r="P151" i="5" s="1"/>
  <c r="R178" i="5"/>
  <c r="R163" i="5" s="1"/>
  <c r="R162" i="5" s="1"/>
  <c r="T184" i="5"/>
  <c r="BK119" i="2"/>
  <c r="J119" i="2" s="1"/>
  <c r="J70" i="2" s="1"/>
  <c r="BK198" i="2"/>
  <c r="J198" i="2" s="1"/>
  <c r="J71" i="2" s="1"/>
  <c r="T216" i="2"/>
  <c r="T215" i="2" s="1"/>
  <c r="P415" i="2"/>
  <c r="R424" i="2"/>
  <c r="R458" i="2"/>
  <c r="T124" i="3"/>
  <c r="R132" i="3"/>
  <c r="P139" i="3"/>
  <c r="P142" i="3"/>
  <c r="P145" i="3"/>
  <c r="P148" i="3"/>
  <c r="T153" i="3"/>
  <c r="BK165" i="3"/>
  <c r="J165" i="3" s="1"/>
  <c r="J81" i="3" s="1"/>
  <c r="P186" i="3"/>
  <c r="P169" i="3"/>
  <c r="P168" i="3" s="1"/>
  <c r="BK192" i="3"/>
  <c r="J192" i="3" s="1"/>
  <c r="J93" i="3" s="1"/>
  <c r="P107" i="4"/>
  <c r="P106" i="4" s="1"/>
  <c r="R128" i="4"/>
  <c r="P141" i="4"/>
  <c r="P138" i="4" s="1"/>
  <c r="BK202" i="4"/>
  <c r="J202" i="4" s="1"/>
  <c r="J72" i="4" s="1"/>
  <c r="P220" i="4"/>
  <c r="P219" i="4" s="1"/>
  <c r="R441" i="4"/>
  <c r="R469" i="4"/>
  <c r="BK122" i="5"/>
  <c r="J122" i="5" s="1"/>
  <c r="J69" i="5" s="1"/>
  <c r="BK130" i="5"/>
  <c r="J130" i="5" s="1"/>
  <c r="J70" i="5" s="1"/>
  <c r="P137" i="5"/>
  <c r="P140" i="5"/>
  <c r="P115" i="5" s="1"/>
  <c r="P114" i="5" s="1"/>
  <c r="P113" i="5" s="1"/>
  <c r="AU60" i="1" s="1"/>
  <c r="P143" i="5"/>
  <c r="P146" i="5"/>
  <c r="R159" i="5"/>
  <c r="R151" i="5"/>
  <c r="BK178" i="5"/>
  <c r="J178" i="5" s="1"/>
  <c r="J89" i="5" s="1"/>
  <c r="BK184" i="5"/>
  <c r="J184" i="5" s="1"/>
  <c r="J91" i="5" s="1"/>
  <c r="P119" i="2"/>
  <c r="P116" i="2"/>
  <c r="P100" i="2" s="1"/>
  <c r="P198" i="2"/>
  <c r="P216" i="2"/>
  <c r="BK415" i="2"/>
  <c r="J415" i="2" s="1"/>
  <c r="J75" i="2" s="1"/>
  <c r="P424" i="2"/>
  <c r="P215" i="2" s="1"/>
  <c r="P458" i="2"/>
  <c r="BK124" i="3"/>
  <c r="J124" i="3"/>
  <c r="J69" i="3"/>
  <c r="T132" i="3"/>
  <c r="T139" i="3"/>
  <c r="T142" i="3"/>
  <c r="T145" i="3"/>
  <c r="T148" i="3"/>
  <c r="BK153" i="3"/>
  <c r="J153" i="3"/>
  <c r="J78" i="3"/>
  <c r="P165" i="3"/>
  <c r="P156" i="3" s="1"/>
  <c r="BK186" i="3"/>
  <c r="J186" i="3"/>
  <c r="J91" i="3" s="1"/>
  <c r="R192" i="3"/>
  <c r="BK107" i="4"/>
  <c r="J107" i="4"/>
  <c r="J67" i="4" s="1"/>
  <c r="BK128" i="4"/>
  <c r="J128" i="4"/>
  <c r="J68" i="4"/>
  <c r="T141" i="4"/>
  <c r="T138" i="4" s="1"/>
  <c r="P202" i="4"/>
  <c r="BK220" i="4"/>
  <c r="BK219" i="4" s="1"/>
  <c r="J219" i="4" s="1"/>
  <c r="J74" i="4" s="1"/>
  <c r="BK441" i="4"/>
  <c r="J441" i="4" s="1"/>
  <c r="J76" i="4" s="1"/>
  <c r="BK469" i="4"/>
  <c r="J469" i="4"/>
  <c r="J77" i="4" s="1"/>
  <c r="P122" i="5"/>
  <c r="R130" i="5"/>
  <c r="T137" i="5"/>
  <c r="T140" i="5"/>
  <c r="T143" i="5"/>
  <c r="T146" i="5"/>
  <c r="T159" i="5"/>
  <c r="T151" i="5" s="1"/>
  <c r="T178" i="5"/>
  <c r="T163" i="5"/>
  <c r="T162" i="5"/>
  <c r="R184" i="5"/>
  <c r="BK81" i="6"/>
  <c r="J81" i="6"/>
  <c r="J60" i="6"/>
  <c r="P81" i="6"/>
  <c r="P80" i="6" s="1"/>
  <c r="AU61" i="1" s="1"/>
  <c r="R81" i="6"/>
  <c r="R80" i="6" s="1"/>
  <c r="T81" i="6"/>
  <c r="T80" i="6"/>
  <c r="BK117" i="2"/>
  <c r="J117" i="2" s="1"/>
  <c r="J69" i="2" s="1"/>
  <c r="BK122" i="3"/>
  <c r="J122" i="3"/>
  <c r="J68" i="3" s="1"/>
  <c r="BK139" i="4"/>
  <c r="J139" i="4"/>
  <c r="J70" i="4"/>
  <c r="BK168" i="5"/>
  <c r="J168" i="5" s="1"/>
  <c r="J84" i="5" s="1"/>
  <c r="BK174" i="5"/>
  <c r="J174" i="5" s="1"/>
  <c r="J87" i="5" s="1"/>
  <c r="BK182" i="5"/>
  <c r="J182" i="5"/>
  <c r="J90" i="5" s="1"/>
  <c r="BK135" i="3"/>
  <c r="J135" i="3"/>
  <c r="J71" i="3"/>
  <c r="BK163" i="3"/>
  <c r="BK156" i="3" s="1"/>
  <c r="J156" i="3" s="1"/>
  <c r="J79" i="3" s="1"/>
  <c r="BK172" i="3"/>
  <c r="J172" i="3"/>
  <c r="J84" i="3" s="1"/>
  <c r="BK180" i="3"/>
  <c r="J180" i="3"/>
  <c r="J88" i="3"/>
  <c r="BK190" i="3"/>
  <c r="J190" i="3" s="1"/>
  <c r="J92" i="3" s="1"/>
  <c r="BK101" i="4"/>
  <c r="J101" i="4" s="1"/>
  <c r="J65" i="4" s="1"/>
  <c r="BK120" i="5"/>
  <c r="J120" i="5"/>
  <c r="J68" i="5" s="1"/>
  <c r="BK149" i="5"/>
  <c r="J149" i="5"/>
  <c r="J77" i="5"/>
  <c r="BK176" i="5"/>
  <c r="J176" i="5" s="1"/>
  <c r="J88" i="5" s="1"/>
  <c r="BK102" i="2"/>
  <c r="J102" i="2" s="1"/>
  <c r="J66" i="2" s="1"/>
  <c r="BK110" i="2"/>
  <c r="J110" i="2"/>
  <c r="J67" i="2" s="1"/>
  <c r="BK212" i="2"/>
  <c r="J212" i="2"/>
  <c r="J72" i="2"/>
  <c r="BK151" i="3"/>
  <c r="J151" i="3" s="1"/>
  <c r="J77" i="3" s="1"/>
  <c r="BK174" i="3"/>
  <c r="J174" i="3" s="1"/>
  <c r="J85" i="3" s="1"/>
  <c r="BK184" i="3"/>
  <c r="J184" i="3"/>
  <c r="J90" i="3" s="1"/>
  <c r="BK216" i="4"/>
  <c r="J216" i="4"/>
  <c r="J73" i="4"/>
  <c r="BK116" i="5"/>
  <c r="J116" i="5" s="1"/>
  <c r="J66" i="5" s="1"/>
  <c r="BK118" i="5"/>
  <c r="J118" i="5" s="1"/>
  <c r="J67" i="5" s="1"/>
  <c r="BK133" i="5"/>
  <c r="J133" i="5"/>
  <c r="J71" i="5" s="1"/>
  <c r="BK170" i="5"/>
  <c r="J170" i="5"/>
  <c r="J85" i="5"/>
  <c r="BK118" i="3"/>
  <c r="J118" i="3" s="1"/>
  <c r="J66" i="3" s="1"/>
  <c r="BK120" i="3"/>
  <c r="J120" i="3" s="1"/>
  <c r="J67" i="3" s="1"/>
  <c r="BK137" i="3"/>
  <c r="J137" i="3"/>
  <c r="J72" i="3" s="1"/>
  <c r="BK176" i="3"/>
  <c r="J176" i="3"/>
  <c r="J86" i="3"/>
  <c r="BK178" i="3"/>
  <c r="J178" i="3" s="1"/>
  <c r="J87" i="3" s="1"/>
  <c r="BK182" i="3"/>
  <c r="J182" i="3" s="1"/>
  <c r="J89" i="3" s="1"/>
  <c r="BK135" i="5"/>
  <c r="J135" i="5"/>
  <c r="J72" i="5" s="1"/>
  <c r="BK157" i="5"/>
  <c r="J157" i="5"/>
  <c r="J79" i="5"/>
  <c r="BK166" i="5"/>
  <c r="J166" i="5" s="1"/>
  <c r="J83" i="5" s="1"/>
  <c r="BK172" i="5"/>
  <c r="J172" i="5" s="1"/>
  <c r="J86" i="5" s="1"/>
  <c r="F77" i="6"/>
  <c r="BE86" i="6"/>
  <c r="J74" i="6"/>
  <c r="BE84" i="6"/>
  <c r="E48" i="6"/>
  <c r="BE82" i="6"/>
  <c r="BE83" i="6"/>
  <c r="BE85" i="6"/>
  <c r="J220" i="4"/>
  <c r="J75" i="4"/>
  <c r="F110" i="5"/>
  <c r="BE127" i="5"/>
  <c r="BE128" i="5"/>
  <c r="BE141" i="5"/>
  <c r="BE148" i="5"/>
  <c r="BE152" i="5"/>
  <c r="BE173" i="5"/>
  <c r="BE179" i="5"/>
  <c r="BE185" i="5"/>
  <c r="BE186" i="5"/>
  <c r="J107" i="5"/>
  <c r="BE123" i="5"/>
  <c r="BE126" i="5"/>
  <c r="BE131" i="5"/>
  <c r="BE134" i="5"/>
  <c r="BE142" i="5"/>
  <c r="BE147" i="5"/>
  <c r="BE150" i="5"/>
  <c r="BE154" i="5"/>
  <c r="BE155" i="5"/>
  <c r="BE158" i="5"/>
  <c r="BE164" i="5"/>
  <c r="BE180" i="5"/>
  <c r="BE181" i="5"/>
  <c r="BE183" i="5"/>
  <c r="BK106" i="4"/>
  <c r="E50" i="5"/>
  <c r="BE117" i="5"/>
  <c r="BE119" i="5"/>
  <c r="BE121" i="5"/>
  <c r="BE129" i="5"/>
  <c r="BE132" i="5"/>
  <c r="BE145" i="5"/>
  <c r="BE156" i="5"/>
  <c r="BE160" i="5"/>
  <c r="BE161" i="5"/>
  <c r="BE167" i="5"/>
  <c r="BE169" i="5"/>
  <c r="BE171" i="5"/>
  <c r="BE175" i="5"/>
  <c r="BE124" i="5"/>
  <c r="BE125" i="5"/>
  <c r="BE136" i="5"/>
  <c r="BE138" i="5"/>
  <c r="BE139" i="5"/>
  <c r="BE144" i="5"/>
  <c r="BE153" i="5"/>
  <c r="BE165" i="5"/>
  <c r="BE177" i="5"/>
  <c r="F59" i="4"/>
  <c r="BE102" i="4"/>
  <c r="BE134" i="4"/>
  <c r="BE140" i="4"/>
  <c r="BE176" i="4"/>
  <c r="BE181" i="4"/>
  <c r="BE190" i="4"/>
  <c r="BE196" i="4"/>
  <c r="BE217" i="4"/>
  <c r="BE221" i="4"/>
  <c r="BE243" i="4"/>
  <c r="BE268" i="4"/>
  <c r="BE285" i="4"/>
  <c r="BE294" i="4"/>
  <c r="BE296" i="4"/>
  <c r="BE324" i="4"/>
  <c r="BE326" i="4"/>
  <c r="BE338" i="4"/>
  <c r="BE340" i="4"/>
  <c r="BE351" i="4"/>
  <c r="BE383" i="4"/>
  <c r="BE387" i="4"/>
  <c r="BE395" i="4"/>
  <c r="BE402" i="4"/>
  <c r="BE423" i="4"/>
  <c r="BE455" i="4"/>
  <c r="BE461" i="4"/>
  <c r="E50" i="4"/>
  <c r="J93" i="4"/>
  <c r="BE108" i="4"/>
  <c r="BE150" i="4"/>
  <c r="BE154" i="4"/>
  <c r="BE159" i="4"/>
  <c r="BE171" i="4"/>
  <c r="BE186" i="4"/>
  <c r="BE200" i="4"/>
  <c r="BE214" i="4"/>
  <c r="BE270" i="4"/>
  <c r="BE272" i="4"/>
  <c r="BE302" i="4"/>
  <c r="BE333" i="4"/>
  <c r="BE359" i="4"/>
  <c r="BE408" i="4"/>
  <c r="BE410" i="4"/>
  <c r="BE419" i="4"/>
  <c r="BE465" i="4"/>
  <c r="BE467" i="4"/>
  <c r="BE112" i="4"/>
  <c r="BE120" i="4"/>
  <c r="BE122" i="4"/>
  <c r="BE129" i="4"/>
  <c r="BE142" i="4"/>
  <c r="BE165" i="4"/>
  <c r="BE192" i="4"/>
  <c r="BE205" i="4"/>
  <c r="BE207" i="4"/>
  <c r="BE225" i="4"/>
  <c r="BE229" i="4"/>
  <c r="BE245" i="4"/>
  <c r="BE259" i="4"/>
  <c r="BE261" i="4"/>
  <c r="BE304" i="4"/>
  <c r="BE316" i="4"/>
  <c r="BE345" i="4"/>
  <c r="BE347" i="4"/>
  <c r="BE361" i="4"/>
  <c r="BE379" i="4"/>
  <c r="BE391" i="4"/>
  <c r="BE439" i="4"/>
  <c r="BE470" i="4"/>
  <c r="BE474" i="4"/>
  <c r="BE116" i="4"/>
  <c r="BE203" i="4"/>
  <c r="BE210" i="4"/>
  <c r="BE274" i="4"/>
  <c r="BE284" i="4"/>
  <c r="BE309" i="4"/>
  <c r="BE311" i="4"/>
  <c r="BE318" i="4"/>
  <c r="BE331" i="4"/>
  <c r="BE353" i="4"/>
  <c r="BE357" i="4"/>
  <c r="BE362" i="4"/>
  <c r="BE375" i="4"/>
  <c r="BE421" i="4"/>
  <c r="BE430" i="4"/>
  <c r="BE431" i="4"/>
  <c r="BE433" i="4"/>
  <c r="BE437" i="4"/>
  <c r="BE442" i="4"/>
  <c r="BE447" i="4"/>
  <c r="BE451" i="4"/>
  <c r="BE459" i="4"/>
  <c r="BE478" i="4"/>
  <c r="BE482" i="4"/>
  <c r="E103" i="3"/>
  <c r="BE128" i="3"/>
  <c r="BE129" i="3"/>
  <c r="BE133" i="3"/>
  <c r="BE140" i="3"/>
  <c r="BE144" i="3"/>
  <c r="BE150" i="3"/>
  <c r="BE152" i="3"/>
  <c r="BE157" i="3"/>
  <c r="BE158" i="3"/>
  <c r="BE171" i="3"/>
  <c r="BE179" i="3"/>
  <c r="BE183" i="3"/>
  <c r="BE185" i="3"/>
  <c r="BE188" i="3"/>
  <c r="BE194" i="3"/>
  <c r="J109" i="3"/>
  <c r="BE119" i="3"/>
  <c r="BE123" i="3"/>
  <c r="BE126" i="3"/>
  <c r="BE130" i="3"/>
  <c r="BE131" i="3"/>
  <c r="BE146" i="3"/>
  <c r="BE147" i="3"/>
  <c r="BE159" i="3"/>
  <c r="BE160" i="3"/>
  <c r="BE167" i="3"/>
  <c r="BE170" i="3"/>
  <c r="BE173" i="3"/>
  <c r="F59" i="3"/>
  <c r="BE125" i="3"/>
  <c r="BE134" i="3"/>
  <c r="BE138" i="3"/>
  <c r="BE141" i="3"/>
  <c r="BE155" i="3"/>
  <c r="BE161" i="3"/>
  <c r="BE162" i="3"/>
  <c r="BE164" i="3"/>
  <c r="BE175" i="3"/>
  <c r="BE187" i="3"/>
  <c r="BE191" i="3"/>
  <c r="BE121" i="3"/>
  <c r="BE127" i="3"/>
  <c r="BE136" i="3"/>
  <c r="BE143" i="3"/>
  <c r="BE149" i="3"/>
  <c r="BE154" i="3"/>
  <c r="BE166" i="3"/>
  <c r="BE177" i="3"/>
  <c r="BE181" i="3"/>
  <c r="BE189" i="3"/>
  <c r="BE193" i="3"/>
  <c r="E87" i="2"/>
  <c r="J93" i="2"/>
  <c r="F96" i="2"/>
  <c r="BE125" i="2"/>
  <c r="BE199" i="2"/>
  <c r="BE243" i="2"/>
  <c r="BE268" i="2"/>
  <c r="BE301" i="2"/>
  <c r="BE315" i="2"/>
  <c r="BE350" i="2"/>
  <c r="BE393" i="2"/>
  <c r="BE395" i="2"/>
  <c r="BE411" i="2"/>
  <c r="BE429" i="2"/>
  <c r="BE431" i="2"/>
  <c r="BE437" i="2"/>
  <c r="BE447" i="2"/>
  <c r="BE456" i="2"/>
  <c r="BE471" i="2"/>
  <c r="BE136" i="2"/>
  <c r="BE182" i="2"/>
  <c r="BE213" i="2"/>
  <c r="BE225" i="2"/>
  <c r="BE241" i="2"/>
  <c r="BE270" i="2"/>
  <c r="BE272" i="2"/>
  <c r="BE313" i="2"/>
  <c r="BE331" i="2"/>
  <c r="BE333" i="2"/>
  <c r="BE336" i="2"/>
  <c r="BE339" i="2"/>
  <c r="BE362" i="2"/>
  <c r="BE382" i="2"/>
  <c r="BE397" i="2"/>
  <c r="BE413" i="2"/>
  <c r="BE420" i="2"/>
  <c r="BE459" i="2"/>
  <c r="BE175" i="2"/>
  <c r="BE186" i="2"/>
  <c r="BE201" i="2"/>
  <c r="BE203" i="2"/>
  <c r="BE210" i="2"/>
  <c r="BE258" i="2"/>
  <c r="BE299" i="2"/>
  <c r="BE324" i="2"/>
  <c r="BE338" i="2"/>
  <c r="BE356" i="2"/>
  <c r="BE375" i="2"/>
  <c r="BE384" i="2"/>
  <c r="BE416" i="2"/>
  <c r="BE441" i="2"/>
  <c r="BE452" i="2"/>
  <c r="BE463" i="2"/>
  <c r="BE467" i="2"/>
  <c r="BE103" i="2"/>
  <c r="BE111" i="2"/>
  <c r="BE118" i="2"/>
  <c r="BE120" i="2"/>
  <c r="BE142" i="2"/>
  <c r="BE148" i="2"/>
  <c r="BE155" i="2"/>
  <c r="BE162" i="2"/>
  <c r="BE168" i="2"/>
  <c r="BE180" i="2"/>
  <c r="BE191" i="2"/>
  <c r="BE193" i="2"/>
  <c r="BE206" i="2"/>
  <c r="BE217" i="2"/>
  <c r="BE221" i="2"/>
  <c r="BE224" i="2"/>
  <c r="BE226" i="2"/>
  <c r="BE260" i="2"/>
  <c r="BE274" i="2"/>
  <c r="BE288" i="2"/>
  <c r="BE289" i="2"/>
  <c r="BE322" i="2"/>
  <c r="BE335" i="2"/>
  <c r="BE366" i="2"/>
  <c r="BE370" i="2"/>
  <c r="BE404" i="2"/>
  <c r="BE405" i="2"/>
  <c r="BE407" i="2"/>
  <c r="BE422" i="2"/>
  <c r="BE425" i="2"/>
  <c r="BE439" i="2"/>
  <c r="BE454" i="2"/>
  <c r="F36" i="2"/>
  <c r="BA56" i="1"/>
  <c r="F39" i="5"/>
  <c r="BD60" i="1" s="1"/>
  <c r="F37" i="2"/>
  <c r="BB56" i="1"/>
  <c r="F37" i="5"/>
  <c r="BB60" i="1" s="1"/>
  <c r="F36" i="6"/>
  <c r="BC61" i="1"/>
  <c r="J34" i="6"/>
  <c r="AW61" i="1" s="1"/>
  <c r="J36" i="2"/>
  <c r="AW56" i="1"/>
  <c r="F35" i="6"/>
  <c r="BB61" i="1" s="1"/>
  <c r="F36" i="3"/>
  <c r="BA57" i="1"/>
  <c r="J36" i="5"/>
  <c r="AW60" i="1" s="1"/>
  <c r="F37" i="6"/>
  <c r="BD61" i="1"/>
  <c r="F38" i="4"/>
  <c r="BC59" i="1" s="1"/>
  <c r="J36" i="4"/>
  <c r="AW59" i="1" s="1"/>
  <c r="F37" i="4"/>
  <c r="BB59" i="1" s="1"/>
  <c r="F39" i="3"/>
  <c r="BD57" i="1"/>
  <c r="F36" i="5"/>
  <c r="BA60" i="1" s="1"/>
  <c r="F34" i="6"/>
  <c r="BA61" i="1"/>
  <c r="F39" i="2"/>
  <c r="BD56" i="1" s="1"/>
  <c r="F36" i="4"/>
  <c r="BA59" i="1" s="1"/>
  <c r="F38" i="3"/>
  <c r="BC57" i="1" s="1"/>
  <c r="F37" i="3"/>
  <c r="BB57" i="1" s="1"/>
  <c r="F39" i="4"/>
  <c r="BD59" i="1" s="1"/>
  <c r="F38" i="2"/>
  <c r="BC56" i="1" s="1"/>
  <c r="AS54" i="1"/>
  <c r="J36" i="3"/>
  <c r="AW57" i="1"/>
  <c r="F38" i="5"/>
  <c r="BC60" i="1"/>
  <c r="J163" i="3" l="1"/>
  <c r="J80" i="3" s="1"/>
  <c r="P99" i="2"/>
  <c r="AU56" i="1"/>
  <c r="P117" i="3"/>
  <c r="P116" i="3" s="1"/>
  <c r="P115" i="3" s="1"/>
  <c r="AU57" i="1" s="1"/>
  <c r="AU55" i="1" s="1"/>
  <c r="T115" i="5"/>
  <c r="R117" i="3"/>
  <c r="T117" i="3"/>
  <c r="T116" i="3"/>
  <c r="T115" i="3" s="1"/>
  <c r="T114" i="5"/>
  <c r="T113" i="5"/>
  <c r="P100" i="4"/>
  <c r="P99" i="4" s="1"/>
  <c r="AU59" i="1" s="1"/>
  <c r="AU58" i="1" s="1"/>
  <c r="R116" i="3"/>
  <c r="R115" i="3"/>
  <c r="R215" i="2"/>
  <c r="R99" i="2" s="1"/>
  <c r="R115" i="5"/>
  <c r="R114" i="5"/>
  <c r="R113" i="5"/>
  <c r="T219" i="4"/>
  <c r="T106" i="4"/>
  <c r="T100" i="4"/>
  <c r="T99" i="4"/>
  <c r="R219" i="4"/>
  <c r="R106" i="4"/>
  <c r="R100" i="4"/>
  <c r="R99" i="4"/>
  <c r="T99" i="2"/>
  <c r="BK163" i="5"/>
  <c r="J163" i="5"/>
  <c r="J82" i="5"/>
  <c r="BK169" i="3"/>
  <c r="J169" i="3"/>
  <c r="J83" i="3"/>
  <c r="BK151" i="5"/>
  <c r="J151" i="5" s="1"/>
  <c r="J78" i="5" s="1"/>
  <c r="BK215" i="2"/>
  <c r="J215" i="2"/>
  <c r="J73" i="2" s="1"/>
  <c r="BK116" i="2"/>
  <c r="J116" i="2"/>
  <c r="J68" i="2"/>
  <c r="BK117" i="3"/>
  <c r="J117" i="3" s="1"/>
  <c r="J65" i="3" s="1"/>
  <c r="BK115" i="5"/>
  <c r="J115" i="5" s="1"/>
  <c r="J65" i="5" s="1"/>
  <c r="BK101" i="2"/>
  <c r="J101" i="2"/>
  <c r="J65" i="2" s="1"/>
  <c r="BK138" i="4"/>
  <c r="J138" i="4"/>
  <c r="J69" i="4"/>
  <c r="BK80" i="6"/>
  <c r="J80" i="6" s="1"/>
  <c r="J59" i="6" s="1"/>
  <c r="J106" i="4"/>
  <c r="J66" i="4" s="1"/>
  <c r="BB55" i="1"/>
  <c r="AX55" i="1"/>
  <c r="F35" i="4"/>
  <c r="AZ59" i="1" s="1"/>
  <c r="J35" i="5"/>
  <c r="AV60" i="1"/>
  <c r="AT60" i="1"/>
  <c r="BD55" i="1"/>
  <c r="F35" i="2"/>
  <c r="AZ56" i="1" s="1"/>
  <c r="BD58" i="1"/>
  <c r="BC58" i="1"/>
  <c r="AY58" i="1"/>
  <c r="BB58" i="1"/>
  <c r="AX58" i="1"/>
  <c r="BA58" i="1"/>
  <c r="AW58" i="1"/>
  <c r="F35" i="5"/>
  <c r="AZ60" i="1"/>
  <c r="J33" i="6"/>
  <c r="AV61" i="1"/>
  <c r="AT61" i="1" s="1"/>
  <c r="J35" i="2"/>
  <c r="AV56" i="1" s="1"/>
  <c r="AT56" i="1" s="1"/>
  <c r="F35" i="3"/>
  <c r="AZ57" i="1"/>
  <c r="BA55" i="1"/>
  <c r="BC55" i="1"/>
  <c r="AY55" i="1" s="1"/>
  <c r="J35" i="3"/>
  <c r="AV57" i="1" s="1"/>
  <c r="AT57" i="1" s="1"/>
  <c r="J35" i="4"/>
  <c r="AV59" i="1"/>
  <c r="AT59" i="1" s="1"/>
  <c r="F33" i="6"/>
  <c r="AZ61" i="1" s="1"/>
  <c r="BK116" i="3" l="1"/>
  <c r="BK100" i="2"/>
  <c r="J100" i="2"/>
  <c r="J64" i="2"/>
  <c r="BK162" i="5"/>
  <c r="J162" i="5"/>
  <c r="J81" i="5"/>
  <c r="BK100" i="4"/>
  <c r="J100" i="4" s="1"/>
  <c r="J64" i="4" s="1"/>
  <c r="BK168" i="3"/>
  <c r="J168" i="3"/>
  <c r="J82" i="3" s="1"/>
  <c r="BK114" i="5"/>
  <c r="J114" i="5" s="1"/>
  <c r="J64" i="5" s="1"/>
  <c r="J30" i="6"/>
  <c r="AG61" i="1"/>
  <c r="AZ58" i="1"/>
  <c r="AV58" i="1"/>
  <c r="AT58" i="1" s="1"/>
  <c r="BD54" i="1"/>
  <c r="W33" i="1" s="1"/>
  <c r="BA54" i="1"/>
  <c r="W30" i="1" s="1"/>
  <c r="AU54" i="1"/>
  <c r="AW55" i="1"/>
  <c r="BC54" i="1"/>
  <c r="W32" i="1" s="1"/>
  <c r="AZ55" i="1"/>
  <c r="AV55" i="1" s="1"/>
  <c r="BB54" i="1"/>
  <c r="AX54" i="1" s="1"/>
  <c r="BK115" i="3" l="1"/>
  <c r="J115" i="3"/>
  <c r="J63" i="3"/>
  <c r="J39" i="6"/>
  <c r="BK99" i="4"/>
  <c r="J99" i="4"/>
  <c r="J63" i="4"/>
  <c r="J116" i="3"/>
  <c r="J64" i="3" s="1"/>
  <c r="BK99" i="2"/>
  <c r="J99" i="2"/>
  <c r="J63" i="2"/>
  <c r="BK113" i="5"/>
  <c r="J113" i="5"/>
  <c r="J63" i="5"/>
  <c r="AN61" i="1"/>
  <c r="AY54" i="1"/>
  <c r="AW54" i="1"/>
  <c r="AK30" i="1"/>
  <c r="AT55" i="1"/>
  <c r="AZ54" i="1"/>
  <c r="AV54" i="1"/>
  <c r="AK29" i="1"/>
  <c r="W31" i="1"/>
  <c r="J32" i="4" l="1"/>
  <c r="AG59" i="1" s="1"/>
  <c r="AN59" i="1" s="1"/>
  <c r="J32" i="3"/>
  <c r="AG57" i="1"/>
  <c r="J32" i="5"/>
  <c r="AG60" i="1"/>
  <c r="W29" i="1"/>
  <c r="AT54" i="1"/>
  <c r="J32" i="2"/>
  <c r="AG56" i="1"/>
  <c r="AN57" i="1" l="1"/>
  <c r="J41" i="5"/>
  <c r="J41" i="2"/>
  <c r="J41" i="4"/>
  <c r="J41" i="3"/>
  <c r="AN56" i="1"/>
  <c r="AN60" i="1"/>
  <c r="AG55" i="1"/>
  <c r="AN55" i="1" s="1"/>
  <c r="AG58" i="1"/>
  <c r="AG54" i="1" l="1"/>
  <c r="AK26" i="1" s="1"/>
  <c r="AN58" i="1"/>
  <c r="AK35" i="1"/>
  <c r="AN54" i="1"/>
</calcChain>
</file>

<file path=xl/sharedStrings.xml><?xml version="1.0" encoding="utf-8"?>
<sst xmlns="http://schemas.openxmlformats.org/spreadsheetml/2006/main" count="10401" uniqueCount="1303">
  <si>
    <t>Export Komplet</t>
  </si>
  <si>
    <t>VZ</t>
  </si>
  <si>
    <t>2.0</t>
  </si>
  <si>
    <t>ZAMOK</t>
  </si>
  <si>
    <t>False</t>
  </si>
  <si>
    <t>{87f7c920-d0c9-4432-b3f2-32e815b80ac5}</t>
  </si>
  <si>
    <t>0,01</t>
  </si>
  <si>
    <t>21</t>
  </si>
  <si>
    <t>12</t>
  </si>
  <si>
    <t>REKAPITULACE STAVBY</t>
  </si>
  <si>
    <t>v ---  níže se nacházejí doplnkové a pomocné údaje k sestavám  --- v</t>
  </si>
  <si>
    <t>Návod na vyplnění</t>
  </si>
  <si>
    <t>0,001</t>
  </si>
  <si>
    <t>Kód:</t>
  </si>
  <si>
    <t>2023_07</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</si>
  <si>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</si>
  <si>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</si>
  <si>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Smrčenská 80, Jihlava - oprava střech objektů krematoria (SO_02 a SO_03)</t>
  </si>
  <si>
    <t>KSO:</t>
  </si>
  <si>
    <t/>
  </si>
  <si>
    <t>CC-CZ:</t>
  </si>
  <si>
    <t>Místo:</t>
  </si>
  <si>
    <t>Jihlava</t>
  </si>
  <si>
    <t>Datum:</t>
  </si>
  <si>
    <t>10. 2. 2025</t>
  </si>
  <si>
    <t>Zadavatel:</t>
  </si>
  <si>
    <t>IČ:</t>
  </si>
  <si>
    <t>Statutární město Jihlava, Masarykovo náměstí 97/1</t>
  </si>
  <si>
    <t>DIČ:</t>
  </si>
  <si>
    <t>Účastník:</t>
  </si>
  <si>
    <t>Vyplň údaj</t>
  </si>
  <si>
    <t>Projektant:</t>
  </si>
  <si>
    <t>SPA spol.s r.o., Jihlava, Havlíčkova 46, 58601</t>
  </si>
  <si>
    <t>True</t>
  </si>
  <si>
    <t>Zpracovatel:</t>
  </si>
  <si>
    <t>Fr.Neuwirth</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</si>
  <si>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</si>
  <si>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</si>
  <si>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</si>
  <si>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</si>
  <si>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</si>
  <si>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</si>
  <si>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</si>
  <si>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</si>
  <si>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</si>
  <si>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</si>
  <si>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</si>
  <si>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</si>
  <si>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</si>
  <si>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</si>
  <si>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</si>
  <si>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</si>
  <si>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</si>
  <si>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</si>
  <si>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</si>
  <si>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</si>
  <si>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</si>
  <si>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</si>
  <si>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</si>
  <si>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</si>
  <si>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</si>
  <si>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</si>
  <si>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</si>
  <si>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</si>
  <si>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</si>
  <si>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</si>
  <si>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</si>
  <si>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</si>
  <si>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</si>
  <si>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</si>
  <si>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</si>
  <si>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</si>
  <si>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</si>
  <si>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</si>
  <si>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</si>
  <si>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</si>
  <si>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SO_02</t>
  </si>
  <si>
    <t>zadní část</t>
  </si>
  <si>
    <t>STA</t>
  </si>
  <si>
    <t>1</t>
  </si>
  <si>
    <t>{72b281bb-45a8-4518-aed1-a2bc2ce6095c}</t>
  </si>
  <si>
    <t>2</t>
  </si>
  <si>
    <t>/</t>
  </si>
  <si>
    <t>SO_02.1</t>
  </si>
  <si>
    <t>stavební část - zadní část</t>
  </si>
  <si>
    <t>Soupis</t>
  </si>
  <si>
    <t>{3cc5f685-605b-41e9-b4e4-fe3c94d44f7e}</t>
  </si>
  <si>
    <t>SO_02.2</t>
  </si>
  <si>
    <t>jímací soustava - zadní část</t>
  </si>
  <si>
    <t>{719ffc73-cc85-4515-8970-123395e2b861}</t>
  </si>
  <si>
    <t>SO_03</t>
  </si>
  <si>
    <t>dílny</t>
  </si>
  <si>
    <t>{1a0b05bc-7f3d-4b99-99b6-c23405d4caca}</t>
  </si>
  <si>
    <t>SO_03.1</t>
  </si>
  <si>
    <t>stavební část - dílny</t>
  </si>
  <si>
    <t>{b417529a-ff66-4898-aa74-1291d8b92dba}</t>
  </si>
  <si>
    <t>SO_03.2</t>
  </si>
  <si>
    <t>jímací soustava - dílny</t>
  </si>
  <si>
    <t>{9e2cd37e-7c3e-4468-9d65-59278368ec8a}</t>
  </si>
  <si>
    <t>VON</t>
  </si>
  <si>
    <t>Vedlejší a ostatní náklady</t>
  </si>
  <si>
    <t>{59a2dda1-06fd-4398-80f6-fab91f2d61d5}</t>
  </si>
  <si>
    <t>801 39 13</t>
  </si>
  <si>
    <t>KRYCÍ LIST SOUPISU PRACÍ</t>
  </si>
  <si>
    <t>Objekt:</t>
  </si>
  <si>
    <t>SO_02 - zadní část</t>
  </si>
  <si>
    <t>Soupis:</t>
  </si>
  <si>
    <t>SO_02.1 - stavební část - zadní část</t>
  </si>
  <si>
    <t>REKAPITULACE ČLENĚNÍ SOUPISU PRACÍ</t>
  </si>
  <si>
    <t>Kód dílu - Popis</t>
  </si>
  <si>
    <t>Cena celkem [CZK]</t>
  </si>
  <si>
    <t>-1</t>
  </si>
  <si>
    <t>HSV - Práce a dodávky HSV</t>
  </si>
  <si>
    <t xml:space="preserve">    6 - Úpravy povrchů, podlahy a osazování výplní</t>
  </si>
  <si>
    <t xml:space="preserve">      62 - Úprava povrchů vnějších</t>
  </si>
  <si>
    <t xml:space="preserve">      63 - Podlahy a podlahové konstrukce</t>
  </si>
  <si>
    <t xml:space="preserve">    9 - Ostatní konstrukce a práce, bourání</t>
  </si>
  <si>
    <t xml:space="preserve">      94 - Lešení a stavební výtahy</t>
  </si>
  <si>
    <t xml:space="preserve">      96 - Bourání konstrukcí</t>
  </si>
  <si>
    <t xml:space="preserve">    997 - Přesun sutě</t>
  </si>
  <si>
    <t xml:space="preserve">    998 - Přesun hmot</t>
  </si>
  <si>
    <t>PSV - Práce a dodávky PSV</t>
  </si>
  <si>
    <t xml:space="preserve">    712 - Povlakové krytiny</t>
  </si>
  <si>
    <t xml:space="preserve">    764 - Konstrukce klempířské</t>
  </si>
  <si>
    <t xml:space="preserve">    767 - Konstrukce zámečnické</t>
  </si>
  <si>
    <t xml:space="preserve">    783 - Dokončovací práce - nátěry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</si>
  <si>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</si>
  <si>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</si>
  <si>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</si>
  <si>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</si>
  <si>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</si>
  <si>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</si>
  <si>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</si>
  <si>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</si>
  <si>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</si>
  <si>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</si>
  <si>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</si>
  <si>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</si>
  <si>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</si>
  <si>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</si>
  <si>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</si>
  <si>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</si>
  <si>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</si>
  <si>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</si>
  <si>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62</t>
  </si>
  <si>
    <t>Úprava povrchů vnějších</t>
  </si>
  <si>
    <t>K</t>
  </si>
  <si>
    <t>622325101</t>
  </si>
  <si>
    <t>Oprava vápenocementové omítky vnějších ploch stupně členitosti 1 hladké stěn, v rozsahu opravované plochy do 10%</t>
  </si>
  <si>
    <t>m2</t>
  </si>
  <si>
    <t>CS ÚRS 2023 02</t>
  </si>
  <si>
    <t>4</t>
  </si>
  <si>
    <t>3</t>
  </si>
  <si>
    <t>-610728220</t>
  </si>
  <si>
    <t>Online PSC</t>
  </si>
  <si>
    <t>https://podminky.urs.cz/item/CS_URS_2023_02/622325101</t>
  </si>
  <si>
    <t>VV</t>
  </si>
  <si>
    <t>případná oprava podkladní omítky na vnitřních stranách atiky pod parotěsnou zábranu a XPS tl.5,0 cm</t>
  </si>
  <si>
    <t>"skladba S2n1" (14,10+2,40)*(0,30+0,25)+(11,55+3,05)*(0,20+0,25)+(9,15+13,75)*(0,15+0,25)</t>
  </si>
  <si>
    <t>"skladba S2n2" (16,80+2,30*2)*(0,65+0,25)+2,85*(0,70+0,25)+9,20*(0,95+0,95)+5,80*(0,45+0,25)+(16,80+17,85)*(0,35+0,25)</t>
  </si>
  <si>
    <t>"skladba S2n2" 11,85*(0,55+0,25)+(17,85+5,85+27,20)*(0,35+0,25)</t>
  </si>
  <si>
    <t>Mezisoučet</t>
  </si>
  <si>
    <t>63</t>
  </si>
  <si>
    <t>Podlahy a podlahové konstrukce</t>
  </si>
  <si>
    <t>632450122</t>
  </si>
  <si>
    <t>Potěr cementový vyrovnávací ze suchých směsí v pásu o průměrné (střední) tl. přes 20 do 30 mm</t>
  </si>
  <si>
    <t>563236035</t>
  </si>
  <si>
    <t>https://podminky.urs.cz/item/CS_URS_2023_02/632450122</t>
  </si>
  <si>
    <t>vyspravení horní hrany atiky po demontáži stávajícího oplechování</t>
  </si>
  <si>
    <t>"dle detailu D 4" (23,20+5,50+2,45)*0,50</t>
  </si>
  <si>
    <t>9</t>
  </si>
  <si>
    <t>Ostatní konstrukce a práce, bourání</t>
  </si>
  <si>
    <t>94</t>
  </si>
  <si>
    <t>Lešení a stavební výtahy</t>
  </si>
  <si>
    <t>949 R_001</t>
  </si>
  <si>
    <t>Montáž, příplatek za každý další den použití, demontáž - lešení lehkého kozového trubkového ve schodišti o výšce lešeňové podlahy do 2,50 m ( dobu použití lešení vyjádří dodavatel v jednotkové ceně cenové nabídky )</t>
  </si>
  <si>
    <t>sada</t>
  </si>
  <si>
    <t>-1411771723</t>
  </si>
  <si>
    <t>96</t>
  </si>
  <si>
    <t>Bourání konstrukcí</t>
  </si>
  <si>
    <t>712340832</t>
  </si>
  <si>
    <t>Odstranění povlakové krytiny střech plochých do 10° z přitavených pásů NAIP v plné ploše dvouvrstvé</t>
  </si>
  <si>
    <t>16</t>
  </si>
  <si>
    <t>-1734793625</t>
  </si>
  <si>
    <t>https://podminky.urs.cz/item/CS_URS_2023_02/712340832</t>
  </si>
  <si>
    <t>skladba S2c</t>
  </si>
  <si>
    <t>9,15*16,80+2,40*2,17+(11,35+16,80)*2*0,15</t>
  </si>
  <si>
    <t>5</t>
  </si>
  <si>
    <t>712340833</t>
  </si>
  <si>
    <t>Odstranění povlakové krytiny střech plochých do 10° z přitavených pásů NAIP v plné ploše třívrstvé</t>
  </si>
  <si>
    <t>1936906593</t>
  </si>
  <si>
    <t>https://podminky.urs.cz/item/CS_URS_2023_02/712340833</t>
  </si>
  <si>
    <t>dle popisu na v.č.: 201</t>
  </si>
  <si>
    <t>2 × IPA + přidávaný SBS pás</t>
  </si>
  <si>
    <t>"S2b" 17,85*16,80</t>
  </si>
  <si>
    <t>"S2d"  29,70*5,85</t>
  </si>
  <si>
    <t>vytažení do v.cca.150 mm</t>
  </si>
  <si>
    <t>(17,85+16,80+2,40)*2*0,15+(29,70+5,85)*2*0,15</t>
  </si>
  <si>
    <t>Součet</t>
  </si>
  <si>
    <t>712363803</t>
  </si>
  <si>
    <t>Odstranění povlakové krytiny střech plochých do 10° s mechanicky kotvenou izolací pro jakoukoli tloušťku izolace budovy výšky do 18 m, kotvené do betonu</t>
  </si>
  <si>
    <t>-1425582738</t>
  </si>
  <si>
    <t>https://podminky.urs.cz/item/CS_URS_2023_02/712363803</t>
  </si>
  <si>
    <t>9,15*16,80+2,40*2,70+(11,55+17,35)*2*0,30-2,70*0,30</t>
  </si>
  <si>
    <t>16,80*0,20+11,55*0,20+9,15*0,15+(14,10+2,40)*0,30+2,70*0,25</t>
  </si>
  <si>
    <t>7</t>
  </si>
  <si>
    <t>712300854</t>
  </si>
  <si>
    <t>Ostatní práce při odstranění povlakové krytiny střech plochých do 10° lišt pozinkovaných nebo poplastovaných</t>
  </si>
  <si>
    <t>m</t>
  </si>
  <si>
    <t>1438134538</t>
  </si>
  <si>
    <t>https://podminky.urs.cz/item/CS_URS_2023_02/712300854</t>
  </si>
  <si>
    <t>"přítlačné lišty" (17,85+16,80+2,40)*2+(29,70+5,85+0,60*2)*2+2,70*1</t>
  </si>
  <si>
    <t>"lišty pro kotvení folie - vnitřní kout" (11,55+16,80)*2</t>
  </si>
  <si>
    <t>"lišty pro kotvení folie - vnější kout" (11,55+16,80)*2-2,70</t>
  </si>
  <si>
    <t>8</t>
  </si>
  <si>
    <t>965045113</t>
  </si>
  <si>
    <t>Bourání potěrů tl. do 50 mm cementových nebo pískocementových, plochy přes 4 m2</t>
  </si>
  <si>
    <t>1773606381</t>
  </si>
  <si>
    <t>https://podminky.urs.cz/item/CS_URS_2023_02/965045113</t>
  </si>
  <si>
    <t>"S2c" 9,15*16,80+2,40*2,70</t>
  </si>
  <si>
    <t>713140811</t>
  </si>
  <si>
    <t>Odstranění tepelné izolace střech plochých z rohoží, pásů, dílců, desek, bloků nadstřešních izolací volně položených z vláknitých materiálů suchých, tloušťka izolace do 100 mm</t>
  </si>
  <si>
    <t>-387100341</t>
  </si>
  <si>
    <t>https://podminky.urs.cz/item/CS_URS_2023_02/713140811</t>
  </si>
  <si>
    <t>desky dřevovláknité heraklit 2×tl.25 mm</t>
  </si>
  <si>
    <t>"S2b" 17,85*16,80*2</t>
  </si>
  <si>
    <t>"S2c" (9,15*16,80+2,40*2,70)*2</t>
  </si>
  <si>
    <t>10</t>
  </si>
  <si>
    <t>713140821</t>
  </si>
  <si>
    <t>Odstranění tepelné izolace střech plochých z rohoží, pásů, dílců, desek, bloků nadstřešních izolací volně položených z polystyrenu suchého, tloušťka izolace do 100 mm</t>
  </si>
  <si>
    <t>-1307505597</t>
  </si>
  <si>
    <t>https://podminky.urs.cz/item/CS_URS_2023_02/713140821</t>
  </si>
  <si>
    <t>desky EPS</t>
  </si>
  <si>
    <t>11</t>
  </si>
  <si>
    <t>965082933</t>
  </si>
  <si>
    <t>Odstranění násypu pod podlahami nebo ochranného násypu na střechách tl. do 200 mm, plochy přes 2 m2</t>
  </si>
  <si>
    <t>m3</t>
  </si>
  <si>
    <t>1330159291</t>
  </si>
  <si>
    <t>https://podminky.urs.cz/item/CS_URS_2023_02/965082933</t>
  </si>
  <si>
    <t>"S2b" 17,85*16,80*(0,18+0,03)*1/2</t>
  </si>
  <si>
    <t>"S2c" (9,15*16,80+2,40*2,70)*(0,18+0,03)*1/2</t>
  </si>
  <si>
    <t>"S2d"  29,70*5,85*(0,18+0,03)*1/2</t>
  </si>
  <si>
    <t>764002841</t>
  </si>
  <si>
    <t>Demontáž klempířských konstrukcí oplechování horních ploch zdí a nadezdívek do suti</t>
  </si>
  <si>
    <t>-1644440513</t>
  </si>
  <si>
    <t>https://podminky.urs.cz/item/CS_URS_2023_02/764002841</t>
  </si>
  <si>
    <t>18,15+16,80+27,50+6,15+17,10+11,85+14,10+2,40</t>
  </si>
  <si>
    <t>23,20+5,50+2,45</t>
  </si>
  <si>
    <t>13</t>
  </si>
  <si>
    <t>721210822</t>
  </si>
  <si>
    <t>Demontáž kanalizačního příslušenství střešních vtoků DN 100</t>
  </si>
  <si>
    <t>kus</t>
  </si>
  <si>
    <t>-1177281392</t>
  </si>
  <si>
    <t>https://podminky.urs.cz/item/CS_URS_2023_02/721210822</t>
  </si>
  <si>
    <t>14</t>
  </si>
  <si>
    <t>767392802</t>
  </si>
  <si>
    <t>Demontáž krytin střech z plechů šroubovaných do suti</t>
  </si>
  <si>
    <t>1101644183</t>
  </si>
  <si>
    <t>https://podminky.urs.cz/item/CS_URS_2023_02/767392802</t>
  </si>
  <si>
    <t>"vyústění VZT" 3,60*2,40</t>
  </si>
  <si>
    <t>15</t>
  </si>
  <si>
    <t>767996701</t>
  </si>
  <si>
    <t>Demontáž ostatních zámečnických konstrukcí řezáním o hmotnosti jednotlivých dílů do 50 kg</t>
  </si>
  <si>
    <t>kg</t>
  </si>
  <si>
    <t>-1243910594</t>
  </si>
  <si>
    <t>https://podminky.urs.cz/item/CS_URS_2023_02/767996701</t>
  </si>
  <si>
    <t>"ocelová konstrukce vyústění VZT - odhad hmotnosti" 300,000</t>
  </si>
  <si>
    <t>"kovové větrací komínky" 32,00*2</t>
  </si>
  <si>
    <t>712300845</t>
  </si>
  <si>
    <t>Ostatní práce při odstranění povlakové krytiny střech plochých do 10° doplňků ventilační hlavice</t>
  </si>
  <si>
    <t>-929606599</t>
  </si>
  <si>
    <t>https://podminky.urs.cz/item/CS_URS_2023_02/712300845</t>
  </si>
  <si>
    <t>17</t>
  </si>
  <si>
    <t>962032631</t>
  </si>
  <si>
    <t>Bourání zdiva nadzákladového z cihel nebo tvárnic komínového z cihel pálených, šamotových nebo vápenopískových nad střechou na maltu vápennou nebo vápenocementovou</t>
  </si>
  <si>
    <t>-387064241</t>
  </si>
  <si>
    <t>https://podminky.urs.cz/item/CS_URS_2023_02/962032631</t>
  </si>
  <si>
    <t>podstavy větracích komínků</t>
  </si>
  <si>
    <t>0,90*0,45*0,50*2</t>
  </si>
  <si>
    <t>997</t>
  </si>
  <si>
    <t>Přesun sutě</t>
  </si>
  <si>
    <t>18</t>
  </si>
  <si>
    <t>997013151</t>
  </si>
  <si>
    <t>Vnitrostaveništní doprava suti a vybouraných hmot vodorovně do 50 m svisle s omezením mechanizace pro budovy a haly výšky do 6 m</t>
  </si>
  <si>
    <t>t</t>
  </si>
  <si>
    <t>-1986458508</t>
  </si>
  <si>
    <t>https://podminky.urs.cz/item/CS_URS_2023_02/997013151</t>
  </si>
  <si>
    <t>19</t>
  </si>
  <si>
    <t>997013501</t>
  </si>
  <si>
    <t>Odvoz suti a vybouraných hmot na skládku nebo meziskládku se složením, na vzdálenost do 1 km</t>
  </si>
  <si>
    <t>-49944533</t>
  </si>
  <si>
    <t>https://podminky.urs.cz/item/CS_URS_2023_02/997013501</t>
  </si>
  <si>
    <t>20</t>
  </si>
  <si>
    <t>997013509</t>
  </si>
  <si>
    <t>Odvoz suti a vybouraných hmot na skládku nebo meziskládku se složením, na vzdálenost Příplatek k ceně za každý další i započatý 1 km přes 1 km</t>
  </si>
  <si>
    <t>1098222276</t>
  </si>
  <si>
    <t>https://podminky.urs.cz/item/CS_URS_2023_02/997013509</t>
  </si>
  <si>
    <t>176,462*9 'Přepočtené koeficientem množství</t>
  </si>
  <si>
    <t>997013631</t>
  </si>
  <si>
    <t>Poplatek za uložení stavebního odpadu na skládce (skládkovné) směsného stavebního a demoličního zatříděného do Katalogu odpadů pod kódem 17 09 04</t>
  </si>
  <si>
    <t>-686433928</t>
  </si>
  <si>
    <t>https://podminky.urs.cz/item/CS_URS_2023_02/997013631</t>
  </si>
  <si>
    <t>176,462-10,015</t>
  </si>
  <si>
    <t>22</t>
  </si>
  <si>
    <t>997013645</t>
  </si>
  <si>
    <t>Poplatek za uložení stavebního odpadu na skládce (skládkovné) asfaltového bez obsahu dehtu zatříděného do Katalogu odpadů pod kódem 17 03 02</t>
  </si>
  <si>
    <t>302763137</t>
  </si>
  <si>
    <t>https://podminky.urs.cz/item/CS_URS_2023_02/997013645</t>
  </si>
  <si>
    <t>998</t>
  </si>
  <si>
    <t>Přesun hmot</t>
  </si>
  <si>
    <t>23</t>
  </si>
  <si>
    <t>998017001</t>
  </si>
  <si>
    <t>Přesun hmot pro budovy občanské výstavby, bydlení, výrobu a služby s omezením mechanizace vodorovná dopravní vzdálenost do 100 m pro budovy s jakoukoliv nosnou konstrukcí výšky do 6 m</t>
  </si>
  <si>
    <t>-815806808</t>
  </si>
  <si>
    <t>https://podminky.urs.cz/item/CS_URS_2023_02/998017001</t>
  </si>
  <si>
    <t>PSV</t>
  </si>
  <si>
    <t>Práce a dodávky PSV</t>
  </si>
  <si>
    <t>712</t>
  </si>
  <si>
    <t>Povlakové krytiny</t>
  </si>
  <si>
    <t>24</t>
  </si>
  <si>
    <t>712 R_001</t>
  </si>
  <si>
    <t>Příprava podkladu (po odstranění stávajících vrstev) pod asfaltový natavený pás (rozsah prací a způsob provedení bude upřesněn dle skutečného stavu)</t>
  </si>
  <si>
    <t>-254699019</t>
  </si>
  <si>
    <t>"skladba S2n1" 9,15*16,80+2,40*2,70</t>
  </si>
  <si>
    <t>"skladba S2n2" 17,85*16,80-2,30*3,40+29,70*5,85</t>
  </si>
  <si>
    <t>25</t>
  </si>
  <si>
    <t>712 R_002</t>
  </si>
  <si>
    <t>Montáž a dodávka - větrací komínek 450×450×700 mm ( materiál folie mPVC, XPS tl.5,0 cm; na boku mřížka 150×300 mm ) dle výpisu na v.č.: 201</t>
  </si>
  <si>
    <t>279290147</t>
  </si>
  <si>
    <t>"skladba S2n2" 1</t>
  </si>
  <si>
    <t>26</t>
  </si>
  <si>
    <t>712 R_003</t>
  </si>
  <si>
    <t>Montáž a dodávka - obklad podstavy XPS tl.5,0 cm - stávající ventilátory; obalení folií mPVC</t>
  </si>
  <si>
    <t>512</t>
  </si>
  <si>
    <t>1845792556</t>
  </si>
  <si>
    <t>27</t>
  </si>
  <si>
    <t>712 R_004</t>
  </si>
  <si>
    <t>Úprava odvzdušnění plynu z důvodu rekonstrukce střechy ( očištění, nátěr; případné další úpravy budou upřesněny )</t>
  </si>
  <si>
    <t>44461305</t>
  </si>
  <si>
    <t>28</t>
  </si>
  <si>
    <t>712311101</t>
  </si>
  <si>
    <t>Provedení povlakové krytiny střech plochých do 10° natěradly a tmely za studena nátěrem lakem penetračním nebo asfaltovým</t>
  </si>
  <si>
    <t>1522886290</t>
  </si>
  <si>
    <t>https://podminky.urs.cz/item/CS_URS_2023_02/712311101</t>
  </si>
  <si>
    <t>vnitřní strana atiky</t>
  </si>
  <si>
    <t>"skladba S2n1" (14,10+2,40)*0,55+(11,55+3,05)*0,45+(9,15+13,75)*0,40</t>
  </si>
  <si>
    <t>"skladba S2n2" (16,80+2,30*2)*0,90+2,85*0,95+9,20*1,20+5,80*0,70+(16,80+17,85)*0,60</t>
  </si>
  <si>
    <t>"skladba S2n2" 11,85*0,55+(17,85+5,85+27,20)*0,60</t>
  </si>
  <si>
    <t>horní líc atiky</t>
  </si>
  <si>
    <t>"atika - dle D 2" (9,45+17,10+17,85)*0,30</t>
  </si>
  <si>
    <t>"atika - dle D 1" (27,50+23,25+14,40+2,40*2)*0,30</t>
  </si>
  <si>
    <t>29</t>
  </si>
  <si>
    <t>M</t>
  </si>
  <si>
    <t>11163150</t>
  </si>
  <si>
    <t>lak penetrační asfaltový</t>
  </si>
  <si>
    <t>32</t>
  </si>
  <si>
    <t>2132821720</t>
  </si>
  <si>
    <t>780,031*0,00032 'Přepočtené koeficientem množství</t>
  </si>
  <si>
    <t>30</t>
  </si>
  <si>
    <t>712341559</t>
  </si>
  <si>
    <t>Provedení povlakové krytiny střech plochých do 10° pásy přitavením NAIP v plné ploše</t>
  </si>
  <si>
    <t>1700420121</t>
  </si>
  <si>
    <t>https://podminky.urs.cz/item/CS_URS_2023_02/712341559</t>
  </si>
  <si>
    <t>"skladba S2n1" (14,10+2,40)*(0,55+0,25)+(11,55+3,05)*(0,45+0,25)+(9,15+13,75)*(0,40+0,25)</t>
  </si>
  <si>
    <t>"skladba S2n2" (16,80+2,30*2)*(0,90+0,25)+2,85*(0,95+0,25)+9,20*(1,20+0,25)+5,80*(0,70+0,25)+(16,80+17,85)*(0,60+0,25)</t>
  </si>
  <si>
    <t>"skladba S2n2" 11,85*(0,55+0,25)+(17,85+5,85+27,20)*(0,60+0,25)</t>
  </si>
  <si>
    <t>31</t>
  </si>
  <si>
    <t>62853004</t>
  </si>
  <si>
    <t>pás asfaltový natavitelný modifikovaný SBS s vložkou ze skleněné tkaniny a spalitelnou PE fólií nebo jemnozrnným minerálním posypem na horním povrchu tl 4,0mm</t>
  </si>
  <si>
    <t>1849672333</t>
  </si>
  <si>
    <t>827,693*1,1655 'Přepočtené koeficientem množství</t>
  </si>
  <si>
    <t>713141152</t>
  </si>
  <si>
    <t>Montáž tepelné izolace střech plochých rohožemi, pásy, deskami, dílci, bloky (izolační materiál ve specifikaci) kladenými volně dvouvrstvá</t>
  </si>
  <si>
    <t>104946100</t>
  </si>
  <si>
    <t>https://podminky.urs.cz/item/CS_URS_2023_02/713141152</t>
  </si>
  <si>
    <t>EPS100S tl.80+60 mm</t>
  </si>
  <si>
    <t>EPS100S tl.100+100 mm</t>
  </si>
  <si>
    <t>33</t>
  </si>
  <si>
    <t>28372306</t>
  </si>
  <si>
    <t>deska EPS 100 pro konstrukce s běžným zatížením λ=0,037 tl 60mm</t>
  </si>
  <si>
    <t>2064488756</t>
  </si>
  <si>
    <t>160,2*1,05 'Přepočtené koeficientem množství</t>
  </si>
  <si>
    <t>34</t>
  </si>
  <si>
    <t>28372308</t>
  </si>
  <si>
    <t>deska EPS 100 pro konstrukce s běžným zatížením λ=0,037 tl 80mm</t>
  </si>
  <si>
    <t>153782256</t>
  </si>
  <si>
    <t>35</t>
  </si>
  <si>
    <t>28372309</t>
  </si>
  <si>
    <t>deska EPS 100 pro konstrukce s běžným zatížením λ=0,037 tl 100mm</t>
  </si>
  <si>
    <t>482683609</t>
  </si>
  <si>
    <t>465,805*2,1 'Přepočtené koeficientem množství</t>
  </si>
  <si>
    <t>36</t>
  </si>
  <si>
    <t>713141311</t>
  </si>
  <si>
    <t>Montáž tepelné izolace střech plochých spádovými klíny v ploše kladenými volně</t>
  </si>
  <si>
    <t>932568836</t>
  </si>
  <si>
    <t>https://podminky.urs.cz/item/CS_URS_2023_02/713141311</t>
  </si>
  <si>
    <t>160,20*0,02+9,15*(7,50+16,80)*1/2*(0,092+0,035)*1/4+9,30*9,15*1/2*(0,092+0,093)*1/3+2,40*2,70*(0,093+0,143)*1/2=10,122 m3</t>
  </si>
  <si>
    <t>292,06*0,02+(10,10*11,20+10,10*5,60)*(0,124+0,150+0,08+0,075)*1/2*1/4=14,940 m3</t>
  </si>
  <si>
    <t>7,75*10,65*(0,140+0,15+0,07)*1/2*1/3+7,75*6,15*(0,120+0,084+0,036+0,032)*1/2*1/4=6,573 m3</t>
  </si>
  <si>
    <t>173,745*0,02+9,70*5,85*(0,107+0,088+0,064+0,052)*1/2*1/4=5,681 m3</t>
  </si>
  <si>
    <t>11,55*5,85*(0,108+0,125+0,060+0,056)*1/2*1/4=2,948 m3</t>
  </si>
  <si>
    <t>8,45*5,85*(0,124+0,045+0,060+0,056)*1/2*1/4= 1,761 m3</t>
  </si>
  <si>
    <t>spádové klíny - celkem ......................................................................... 42,025*1,10=46,228 m3</t>
  </si>
  <si>
    <t>37</t>
  </si>
  <si>
    <t>28376142</t>
  </si>
  <si>
    <t>klín izolační spád do 5% EPS 150</t>
  </si>
  <si>
    <t>1474674901</t>
  </si>
  <si>
    <t>38</t>
  </si>
  <si>
    <t>712391171</t>
  </si>
  <si>
    <t>Provedení povlakové krytiny střech plochých do 10° -ostatní práce provedení vrstvy textilní podkladní</t>
  </si>
  <si>
    <t>-614503659</t>
  </si>
  <si>
    <t>https://podminky.urs.cz/item/CS_URS_2023_02/712391171</t>
  </si>
  <si>
    <t>skladba S2n1 a S2n2</t>
  </si>
  <si>
    <t>(9,15*16,80+2,40*2,70)+(17,85*16,80)+(29,70*5,85-2,45*0,20)</t>
  </si>
  <si>
    <t>(14,30+2,40*2+9,45+17,10+18,15+17,10+27,50+6,15)*0,30</t>
  </si>
  <si>
    <t>(9,15+13,70)*(0,15+0,20)+(14,10+2,40)*(0,30+0,20)+11,55*(0,20+0,20)</t>
  </si>
  <si>
    <t>(17,85+16,80+27,20+5,85+17,85)*(0,35+0,20)+11,85*(0,55+0,20)</t>
  </si>
  <si>
    <t>5,80*(0,45+0,35)+9,20*(0,95+0,20)+2,85*(0,70+0,20)</t>
  </si>
  <si>
    <t>(5,85+2,45+2,70)*(0,25+0,20)</t>
  </si>
  <si>
    <t>84</t>
  </si>
  <si>
    <t>2615301110</t>
  </si>
  <si>
    <t>separační netkaná textilie ze 100% skleněných vláken a pojiva (hmotnost 120 g/m2) šířka 2 m (200 m2/role)</t>
  </si>
  <si>
    <t>2066642244</t>
  </si>
  <si>
    <t>767,243*1,155 'Přepočtené koeficientem množství</t>
  </si>
  <si>
    <t>40</t>
  </si>
  <si>
    <t>712363544</t>
  </si>
  <si>
    <t>Provedení povlakové krytiny střech plochých do 10° s mechanicky kotvenou izolací včetně položení fólie a horkovzdušného svaření tl. tepelné izolace přes 200 do 240 mm budovy výšky do 18 m, kotvené do betonu vnitřní pole</t>
  </si>
  <si>
    <t>-894977404</t>
  </si>
  <si>
    <t>https://podminky.urs.cz/item/CS_URS_2023_02/712363544</t>
  </si>
  <si>
    <t>"odpočet krajních a rohových polí" -(79,07+13,40)</t>
  </si>
  <si>
    <t>41</t>
  </si>
  <si>
    <t>28322012</t>
  </si>
  <si>
    <t>fólie hydroizolační střešní mPVC mechanicky kotvená šedá tl.1,5 mm Broof(t3)</t>
  </si>
  <si>
    <t>283506534</t>
  </si>
  <si>
    <t>674,773*1,1655 'Přepočtené koeficientem množství</t>
  </si>
  <si>
    <t>42</t>
  </si>
  <si>
    <t>712363545</t>
  </si>
  <si>
    <t>Provedení povlakové krytiny střech plochých do 10° s mechanicky kotvenou izolací včetně položení fólie a horkovzdušného svaření tl. tepelné izolace přes 200 do 240 mm budovy výšky do 18 m, kotvené do betonu krajní pole</t>
  </si>
  <si>
    <t>1958338484</t>
  </si>
  <si>
    <t>https://podminky.urs.cz/item/CS_URS_2023_02/712363545</t>
  </si>
  <si>
    <t>skladba S2n1</t>
  </si>
  <si>
    <t>(11,55+14,80)*1,00-(1,00*1,00*3+2,40*2,70)</t>
  </si>
  <si>
    <t>skladba S2n2</t>
  </si>
  <si>
    <t>(17,85+14,80+29,70+3,85)*1,00-1,00*1,00*4</t>
  </si>
  <si>
    <t>43</t>
  </si>
  <si>
    <t>-1085872036</t>
  </si>
  <si>
    <t>79,07*1,1655 'Přepočtené koeficientem množství</t>
  </si>
  <si>
    <t>44</t>
  </si>
  <si>
    <t>712363546</t>
  </si>
  <si>
    <t>Provedení povlakové krytiny střech plochých do 10° s mechanicky kotvenou izolací včetně položení fólie a horkovzdušného svaření tl. tepelné izolace přes 200 do 240 mm budovy výšky do 18 m, kotvené do betonu rohové pole</t>
  </si>
  <si>
    <t>226431095</t>
  </si>
  <si>
    <t>https://podminky.urs.cz/item/CS_URS_2023_02/712363546</t>
  </si>
  <si>
    <t>1,00*1,00*3+2,40*2,70</t>
  </si>
  <si>
    <t>1,00*1,00*4</t>
  </si>
  <si>
    <t>45</t>
  </si>
  <si>
    <t>-2006668711</t>
  </si>
  <si>
    <t>13,48*1,1655 'Přepočtené koeficientem množství</t>
  </si>
  <si>
    <t>46</t>
  </si>
  <si>
    <t>721233112</t>
  </si>
  <si>
    <t>Střešní vtoky (vpusti) polypropylenové (PP) pro ploché střechy s odtokem svislým DN 110</t>
  </si>
  <si>
    <t>-853507994</t>
  </si>
  <si>
    <t>https://podminky.urs.cz/item/CS_URS_2023_02/721233112</t>
  </si>
  <si>
    <t>47</t>
  </si>
  <si>
    <t>721 R_001</t>
  </si>
  <si>
    <t>Provedení napojení nové vpusti na stávající svislé potrubí ( po vybourání stávající vpusti ) utěsnění, případné prostavení a doplnění materiálů</t>
  </si>
  <si>
    <t>-623930590</t>
  </si>
  <si>
    <t>48</t>
  </si>
  <si>
    <t>721273153</t>
  </si>
  <si>
    <t>Ventilační hlavice z polypropylenu (PP) DN 110</t>
  </si>
  <si>
    <t>-1254745126</t>
  </si>
  <si>
    <t>https://podminky.urs.cz/item/CS_URS_2023_02/721273153</t>
  </si>
  <si>
    <t>49</t>
  </si>
  <si>
    <t>721 R_002</t>
  </si>
  <si>
    <t>Provedení napojení nových odvětrávacích hlavic na stávající svislé potrubí ( po vybourání stávajících hlavic ) utěsnění, případné prostavení a doplnění materiálů</t>
  </si>
  <si>
    <t>71728102</t>
  </si>
  <si>
    <t>50</t>
  </si>
  <si>
    <t>712363005</t>
  </si>
  <si>
    <t>Provedení povlakové krytiny střech plochých do 10° fólií termoplastickou mPVC (měkčené PVC) aplikace fólie na oplechování (na tzv. fóliový plech) horkovzdušným navařením v plné ploše</t>
  </si>
  <si>
    <t>564665549</t>
  </si>
  <si>
    <t>https://podminky.urs.cz/item/CS_URS_2023_02/712363005</t>
  </si>
  <si>
    <t>koutová lišta</t>
  </si>
  <si>
    <t>0,10*206,70</t>
  </si>
  <si>
    <t>rohová lišta</t>
  </si>
  <si>
    <t>0,10*186,05</t>
  </si>
  <si>
    <t>přítlačná lišta</t>
  </si>
  <si>
    <t>0,10*24,20</t>
  </si>
  <si>
    <t>závětrná lišta</t>
  </si>
  <si>
    <t>69,95*0,30</t>
  </si>
  <si>
    <t>51</t>
  </si>
  <si>
    <t>712363352</t>
  </si>
  <si>
    <t>Povlakové krytiny střech plochých do 10° z tvarovaných poplastovaných lišt pro mPVC vnitřní koutová lišta rš 100 mm</t>
  </si>
  <si>
    <t>1814290431</t>
  </si>
  <si>
    <t>https://podminky.urs.cz/item/CS_URS_2023_02/712363352</t>
  </si>
  <si>
    <t>(17,85+16,80+2,40)*2</t>
  </si>
  <si>
    <t>(11,55+16,80+0,60*2*2)*2</t>
  </si>
  <si>
    <t>(29,70+5,85)*2</t>
  </si>
  <si>
    <t>52</t>
  </si>
  <si>
    <t>712363353</t>
  </si>
  <si>
    <t>Povlakové krytiny střech plochých do 10° z tvarovaných poplastovaných lišt pro mPVC vnější koutová lišta rš 100 mm</t>
  </si>
  <si>
    <t>-740927910</t>
  </si>
  <si>
    <t>https://podminky.urs.cz/item/CS_URS_2023_02/712363353</t>
  </si>
  <si>
    <t>27,20+5,85+29,70</t>
  </si>
  <si>
    <t>(17,85+16,80)*2</t>
  </si>
  <si>
    <t>(11,55+16,80)*2-2,70</t>
  </si>
  <si>
    <t>53</t>
  </si>
  <si>
    <t>712363366</t>
  </si>
  <si>
    <t>Povlakové krytiny střech plochých do 10° z tvarovaných poplastovaných lišt pro mPVC rovná lišta rš 100 mm ( přítlačná )</t>
  </si>
  <si>
    <t>-2117294280</t>
  </si>
  <si>
    <t>https://podminky.urs.cz/item/CS_URS_2023_02/712363366</t>
  </si>
  <si>
    <t>2,45+5,85+2,70+2,40*2+3,60+0,60*4*2</t>
  </si>
  <si>
    <t>54</t>
  </si>
  <si>
    <t>712363362</t>
  </si>
  <si>
    <t>Povlakové krytiny střech plochých do 10° z tvarovaných poplastovaných lišt pro mPVC tmelící lišta rš 100 mm</t>
  </si>
  <si>
    <t>-241278730</t>
  </si>
  <si>
    <t>https://podminky.urs.cz/item/CS_URS_2023_02/712363362</t>
  </si>
  <si>
    <t>55</t>
  </si>
  <si>
    <t>712363384</t>
  </si>
  <si>
    <t>Povlakové krytiny střech plochých do 10° z tvarovaných poplastovaných lišt ostatní atypická výroba profilů o větší rš</t>
  </si>
  <si>
    <t>-994446687</t>
  </si>
  <si>
    <t>https://podminky.urs.cz/item/CS_URS_2023_02/712363384</t>
  </si>
  <si>
    <t>závětrná lišta rš 500 mm</t>
  </si>
  <si>
    <t>(27,50+23,25+2,40*2+14,40)*0,50</t>
  </si>
  <si>
    <t>56</t>
  </si>
  <si>
    <t>713131241</t>
  </si>
  <si>
    <t>Montáž tepelné izolace stěn rohožemi, pásy, deskami, dílci, bloky (izolační materiál ve specifikaci) lepením celoplošně s mechanickým kotvením, tloušťky izolace do 100 mm</t>
  </si>
  <si>
    <t>1627588713</t>
  </si>
  <si>
    <t>https://podminky.urs.cz/item/CS_URS_2023_02/713131241</t>
  </si>
  <si>
    <t>vnitřní strana atiky - XPS tl.50 mm</t>
  </si>
  <si>
    <t>"skladba S2n1" (14,10+2,40)*0,30+(11,55+3,05)*0,20+(9,15+13,75)*0,15</t>
  </si>
  <si>
    <t>"skladba S2n2" (16,80+2,30*2)*0,65+2,85*0,70+9,20*0,95+5,80*0,45+(16,80+17,85)*0,35</t>
  </si>
  <si>
    <t>"skladba S2n2" 11,85*0,55+(17,85+5,85+27,20)*0,35</t>
  </si>
  <si>
    <t>57</t>
  </si>
  <si>
    <t>28376417</t>
  </si>
  <si>
    <t>deska XPS hrana polodrážková a hladký povrch 300kPA λ=0,035 tl 50mm</t>
  </si>
  <si>
    <t>907763441</t>
  </si>
  <si>
    <t>75,021*1,1 'Přepočtené koeficientem množství</t>
  </si>
  <si>
    <t>58</t>
  </si>
  <si>
    <t>713141358</t>
  </si>
  <si>
    <t>Montáž tepelné izolace střech plochých spádovými klíny na zhlaví atiky šířky do 500 mm mechanicky ukotvenými šrouby</t>
  </si>
  <si>
    <t>-851095380</t>
  </si>
  <si>
    <t>https://podminky.urs.cz/item/CS_URS_2023_02/713141358</t>
  </si>
  <si>
    <t>atika - rovný povrch XPS tl.3,0 cm na šířku 0,45 m ( dle D 2 )</t>
  </si>
  <si>
    <t>9,45+17,10+17,85</t>
  </si>
  <si>
    <t>atika - spádový XPS 5% tl.2,0-4,0 cm na šířku 0,35 m ( dle D 1 )</t>
  </si>
  <si>
    <t>27,50+23,25+14,40+2,40*2</t>
  </si>
  <si>
    <t>XPS tl.3,0 cm = 24,483 m2</t>
  </si>
  <si>
    <t>XPS tl.2,0-4,0 cm - spádový klín = 0,599 m3</t>
  </si>
  <si>
    <t>59</t>
  </si>
  <si>
    <t>28376105</t>
  </si>
  <si>
    <t>klín izolační z XPS spádový</t>
  </si>
  <si>
    <t>-1385624585</t>
  </si>
  <si>
    <t>0,599*1,15 'Přepočtené koeficientem množství</t>
  </si>
  <si>
    <t>60</t>
  </si>
  <si>
    <t>28376415</t>
  </si>
  <si>
    <t>deska XPS hrana polodrážková a hladký povrch 300kPA λ=0,035 tl 30mm</t>
  </si>
  <si>
    <t>-1054513106</t>
  </si>
  <si>
    <t>24,483*1,05 'Přepočtené koeficientem množství</t>
  </si>
  <si>
    <t>61</t>
  </si>
  <si>
    <t>762361312</t>
  </si>
  <si>
    <t>Konstrukční vrstva pod klempířské prvky pro oplechování horních ploch zdí a nadezdívek (atik) z desek dřevoštěpkových šroubovaných do podkladu, tloušťky desky 22 mm</t>
  </si>
  <si>
    <t>394916367</t>
  </si>
  <si>
    <t>https://podminky.urs.cz/item/CS_URS_2023_02/762361312</t>
  </si>
  <si>
    <t>atika - na šířku 0,45 m ( dle D 2 )</t>
  </si>
  <si>
    <t>(9,45+17,10+17,85)*0,45</t>
  </si>
  <si>
    <t>atika - na šířku 0,35 m ( dle D 1 )</t>
  </si>
  <si>
    <t>(27,50+23,25+14,40+2,40*2)*0,35</t>
  </si>
  <si>
    <t>60726248</t>
  </si>
  <si>
    <t>deska dřevoštěpková OSB 3 ostrá hrana nebroušená tl 22mm ( ODPOČET )</t>
  </si>
  <si>
    <t>-351312587</t>
  </si>
  <si>
    <t>60621149.1</t>
  </si>
  <si>
    <t>překližka vodovzdorná hladká/hladká bříza tl.21mm foliovaná ( PŘÍPOČET )</t>
  </si>
  <si>
    <t>1354670042</t>
  </si>
  <si>
    <t>44,463*1,1 'Přepočtené koeficientem množství</t>
  </si>
  <si>
    <t>64</t>
  </si>
  <si>
    <t>762395000</t>
  </si>
  <si>
    <t>Spojovací prostředky krovů, bednění a laťování, nadstřešních konstrukcí svory, prkna, hřebíky, pásová ocel, vruty</t>
  </si>
  <si>
    <t>-162218849</t>
  </si>
  <si>
    <t>https://podminky.urs.cz/item/CS_URS_2023_02/762395000</t>
  </si>
  <si>
    <t>"vodovzdorná překližka" 44,463*0,021</t>
  </si>
  <si>
    <t>65</t>
  </si>
  <si>
    <t>998712101</t>
  </si>
  <si>
    <t>Přesun hmot pro povlakové krytiny stanovený z hmotnosti přesunovaného materiálu vodorovná dopravní vzdálenost do 50 m v objektech výšky do 6 m</t>
  </si>
  <si>
    <t>-1257589245</t>
  </si>
  <si>
    <t>https://podminky.urs.cz/item/CS_URS_2023_02/998712101</t>
  </si>
  <si>
    <t>66</t>
  </si>
  <si>
    <t>998712181</t>
  </si>
  <si>
    <t>Přesun hmot pro povlakové krytiny stanovený z hmotnosti přesunovaného materiálu Příplatek k cenám za přesun prováděný bez použití mechanizace pro jakoukoliv výšku objektu</t>
  </si>
  <si>
    <t>1534929220</t>
  </si>
  <si>
    <t>https://podminky.urs.cz/item/CS_URS_2023_02/998712181</t>
  </si>
  <si>
    <t>764</t>
  </si>
  <si>
    <t>Konstrukce klempířské</t>
  </si>
  <si>
    <t>67</t>
  </si>
  <si>
    <t>764214607</t>
  </si>
  <si>
    <t>Oplechování horních ploch zdí a nadezdívek (atik) z pozinkovaného plechu s povrchovou úpravou mechanicky kotvené rš 670 mm</t>
  </si>
  <si>
    <t>-726663624</t>
  </si>
  <si>
    <t>https://podminky.urs.cz/item/CS_URS_2023_02/764214607</t>
  </si>
  <si>
    <t>"dle detailu D 4" 23,20+5,50+2,45</t>
  </si>
  <si>
    <t>68</t>
  </si>
  <si>
    <t>998764101</t>
  </si>
  <si>
    <t>Přesun hmot pro konstrukce klempířské stanovený z hmotnosti přesunovaného materiálu vodorovná dopravní vzdálenost do 50 m v objektech výšky do 6 m</t>
  </si>
  <si>
    <t>104254871</t>
  </si>
  <si>
    <t>https://podminky.urs.cz/item/CS_URS_2023_02/998764101</t>
  </si>
  <si>
    <t>69</t>
  </si>
  <si>
    <t>998764181</t>
  </si>
  <si>
    <t>Přesun hmot pro konstrukce klempířské stanovený z hmotnosti přesunovaného materiálu Příplatek k cenám za přesun prováděný bez použití mechanizace pro jakoukoliv výšku objektu</t>
  </si>
  <si>
    <t>391306987</t>
  </si>
  <si>
    <t>https://podminky.urs.cz/item/CS_URS_2023_02/998764181</t>
  </si>
  <si>
    <t>767</t>
  </si>
  <si>
    <t>Konstrukce zámečnické</t>
  </si>
  <si>
    <t>70</t>
  </si>
  <si>
    <t>767391112</t>
  </si>
  <si>
    <t>Montáž krytiny z tvarovaných plechů trapézových nebo vlnitých, uchycených šroubováním</t>
  </si>
  <si>
    <t>-1002416136</t>
  </si>
  <si>
    <t>https://podminky.urs.cz/item/CS_URS_2023_02/767391112</t>
  </si>
  <si>
    <t>"ozn.Z 1" 3,60*2,65</t>
  </si>
  <si>
    <t>71</t>
  </si>
  <si>
    <t>15483510</t>
  </si>
  <si>
    <t>plech trapézový 35/207 PES 25 µm tl.0,7 mm ( barva šedá )</t>
  </si>
  <si>
    <t>840321259</t>
  </si>
  <si>
    <t>9,54*1,133 'Přepočtené koeficientem množství</t>
  </si>
  <si>
    <t>72</t>
  </si>
  <si>
    <t>767995113</t>
  </si>
  <si>
    <t>Montáž ostatních atypických zámečnických konstrukcí hmotnosti přes 10 do 20 kg</t>
  </si>
  <si>
    <t>-2122150859</t>
  </si>
  <si>
    <t>https://podminky.urs.cz/item/CS_URS_2023_02/767995113</t>
  </si>
  <si>
    <t>ocelová konstrukce zastřešení vyústění VZT</t>
  </si>
  <si>
    <t>"L80×80×8" (3,40*4+2,25*4+0,80*2+0,70*2)*9,63</t>
  </si>
  <si>
    <t>"T80" (3,40*2+2,25*2+0,80+0,70+0,75*2)*10,77</t>
  </si>
  <si>
    <t>73</t>
  </si>
  <si>
    <t>13010434</t>
  </si>
  <si>
    <t>úhelník ocelový rovnostranný jakost S235JR (11 375) 80x80x8mm</t>
  </si>
  <si>
    <t>-1214039609</t>
  </si>
  <si>
    <t>0,247*1,15 'Přepočtené koeficientem množství</t>
  </si>
  <si>
    <t>74</t>
  </si>
  <si>
    <t>13010624</t>
  </si>
  <si>
    <t>ocel profilová jakost S235JR (11 375) průřezu T 80x80x9,0mm</t>
  </si>
  <si>
    <t>1844336240</t>
  </si>
  <si>
    <t>0,154*1,15 'Přepočtené koeficientem množství</t>
  </si>
  <si>
    <t>75</t>
  </si>
  <si>
    <t>628613611</t>
  </si>
  <si>
    <t>Žárové zinkování ponorem dílů ocelových konstrukcí hmotnosti dílců do 100 kg</t>
  </si>
  <si>
    <t>-278027164</t>
  </si>
  <si>
    <t>https://podminky.urs.cz/item/CS_URS_2023_02/628613611</t>
  </si>
  <si>
    <t>76</t>
  </si>
  <si>
    <t>767137502</t>
  </si>
  <si>
    <t>Montáž stěn a příček z plechu příček doplňujících částí obložení detailů plechem tvarovaným šroubováním</t>
  </si>
  <si>
    <t>-168192359</t>
  </si>
  <si>
    <t>https://podminky.urs.cz/item/CS_URS_2023_02/767137502</t>
  </si>
  <si>
    <t>děrovaný plech čtvercový - pozink 10×10 mm; rozteč 14 mm; tl.1,0 mm</t>
  </si>
  <si>
    <t>"ozn.Z 1" 3,40*0,80+3,40*0,70+2,25*(0,80+0,70)*1/2*2</t>
  </si>
  <si>
    <t>77</t>
  </si>
  <si>
    <t>15952142.1</t>
  </si>
  <si>
    <t>plech děrovaný Pz 10×10 mm rozteč 14 mm tl.1,0 mm tabule</t>
  </si>
  <si>
    <t>-812631608</t>
  </si>
  <si>
    <t>8,475*1,15 'Přepočtené koeficientem množství</t>
  </si>
  <si>
    <t>78</t>
  </si>
  <si>
    <t>998767101</t>
  </si>
  <si>
    <t>Přesun hmot pro zámečnické konstrukce stanovený z hmotnosti přesunovaného materiálu vodorovná dopravní vzdálenost do 50 m v objektech výšky do 6 m</t>
  </si>
  <si>
    <t>429315955</t>
  </si>
  <si>
    <t>https://podminky.urs.cz/item/CS_URS_2023_02/998767101</t>
  </si>
  <si>
    <t>79</t>
  </si>
  <si>
    <t>998767181</t>
  </si>
  <si>
    <t>Přesun hmot pro zámečnické konstrukce stanovený z hmotnosti přesunovaného materiálu Příplatek k cenám za přesun prováděný bez použití mechanizace pro jakoukoliv výšku objektu</t>
  </si>
  <si>
    <t>2128072640</t>
  </si>
  <si>
    <t>https://podminky.urs.cz/item/CS_URS_2023_02/998767181</t>
  </si>
  <si>
    <t>783</t>
  </si>
  <si>
    <t>Dokončovací práce - nátěry</t>
  </si>
  <si>
    <t>80</t>
  </si>
  <si>
    <t>783306805</t>
  </si>
  <si>
    <t>Odstranění nátěrů ze zámečnických konstrukcí opálením s obroušením</t>
  </si>
  <si>
    <t>581172005</t>
  </si>
  <si>
    <t>https://podminky.urs.cz/item/CS_URS_2023_02/783306805</t>
  </si>
  <si>
    <t>"stávající žebřík" (3,90+1,00)*0,40</t>
  </si>
  <si>
    <t>81</t>
  </si>
  <si>
    <t>783314203</t>
  </si>
  <si>
    <t>Základní antikorozní nátěr zámečnických konstrukcí jednonásobný syntetický samozákladující</t>
  </si>
  <si>
    <t>340192</t>
  </si>
  <si>
    <t>https://podminky.urs.cz/item/CS_URS_2023_02/783314203</t>
  </si>
  <si>
    <t>82</t>
  </si>
  <si>
    <t>783315101</t>
  </si>
  <si>
    <t>Mezinátěr zámečnických konstrukcí jednonásobný syntetický standardní</t>
  </si>
  <si>
    <t>1343685547</t>
  </si>
  <si>
    <t>https://podminky.urs.cz/item/CS_URS_2023_02/783315101</t>
  </si>
  <si>
    <t>83</t>
  </si>
  <si>
    <t>783317101</t>
  </si>
  <si>
    <t>Krycí nátěr (email) zámečnických konstrukcí jednonásobný syntetický standardní</t>
  </si>
  <si>
    <t>1371527323</t>
  </si>
  <si>
    <t>https://podminky.urs.cz/item/CS_URS_2023_02/783317101</t>
  </si>
  <si>
    <t>SO_02.2 - jímací soustava - zadní část</t>
  </si>
  <si>
    <t>Ing.Michal Nestrojil</t>
  </si>
  <si>
    <t>Rozpočet a výkaz výměr zpracován v SW ASTRA Zlín - rozpočtování v oboru elektro, aktuální cenová úroveň (2023). Import do KROS4.</t>
  </si>
  <si>
    <t>D1 - Elektromontáže</t>
  </si>
  <si>
    <t xml:space="preserve">    D2 - Bleskosvod, uzemnění</t>
  </si>
  <si>
    <t xml:space="preserve">      D3 - NEREZOVÝ ZEMNÍ PÁSEK</t>
  </si>
  <si>
    <t xml:space="preserve">      D4 - AlMgSi jímací vedení</t>
  </si>
  <si>
    <t xml:space="preserve">      D5 - OCELOVÝ DRÁT POZINKOVANÝ</t>
  </si>
  <si>
    <t xml:space="preserve">      D6 - Svorky 100 kA</t>
  </si>
  <si>
    <t xml:space="preserve">      D7 - Podpěra na ploché střechy</t>
  </si>
  <si>
    <t xml:space="preserve">      D8 - Podpěra do zdiva</t>
  </si>
  <si>
    <t xml:space="preserve">      D9 - Jímací tyč</t>
  </si>
  <si>
    <t xml:space="preserve">      D10 - podstavce jímací tyče</t>
  </si>
  <si>
    <t xml:space="preserve">      D11 - Ochranný úhelník</t>
  </si>
  <si>
    <t xml:space="preserve">      D12 - Ochrana proti korozi</t>
  </si>
  <si>
    <t xml:space="preserve">      D13 - Označovací štítky PVC</t>
  </si>
  <si>
    <t xml:space="preserve">      D14 - TRUBKA OHEBNÁ STŘEDNÍ MECHANICKÁ O   DOLNOST</t>
  </si>
  <si>
    <t xml:space="preserve">    D15 - Střešní ventilátory</t>
  </si>
  <si>
    <t xml:space="preserve">    D16 - Koordinace, uvedení zařízení do provozu a ostatní práce spojené s montáží</t>
  </si>
  <si>
    <t xml:space="preserve">      D17 - KOORDINACE POSTUPU PRACI</t>
  </si>
  <si>
    <t xml:space="preserve">      D18 - PROVEDENI REVIZNICH ZKOUSEK¨DLE ČSN 331500</t>
  </si>
  <si>
    <t>D19 - Zemní práce</t>
  </si>
  <si>
    <t xml:space="preserve">    D20 - VYTÝČENÍ TRATI</t>
  </si>
  <si>
    <t xml:space="preserve">      D21 - DEMONTÁŽ A OPĚTOVNÁ MONTÁŽ OKAPOVÉHO ŽLABU PŘI NAPOJOVÁNÍ NA STÁVAJÍCÍ SVOD, VYTVOŘENÍ NOVÉHO SVODU</t>
  </si>
  <si>
    <t xml:space="preserve">      D22 - Jádrové vrtání otvoru pro protazení zemnícího vodiče pro připojení žebříku</t>
  </si>
  <si>
    <t xml:space="preserve">      D23 - Zapravení otvoru</t>
  </si>
  <si>
    <t xml:space="preserve">      D24 - SEJMUTÍ DRNU</t>
  </si>
  <si>
    <t xml:space="preserve">      D25 - SEJMUTÍ ORNICE</t>
  </si>
  <si>
    <t xml:space="preserve">      D26 - HLOUBENÍ KABELOVÉ RÝHY</t>
  </si>
  <si>
    <t xml:space="preserve">      D27 - ZÁHOZ KABELOVÉ RÝHY</t>
  </si>
  <si>
    <t xml:space="preserve">      D28 - ÚPRAVA POVRCHU</t>
  </si>
  <si>
    <t>D29 - Poplatky spojené s recyklací materiálů</t>
  </si>
  <si>
    <t>D30 - Ostatní náklady</t>
  </si>
  <si>
    <t>D1</t>
  </si>
  <si>
    <t>Elektromontáže</t>
  </si>
  <si>
    <t>D2</t>
  </si>
  <si>
    <t>Bleskosvod, uzemnění</t>
  </si>
  <si>
    <t>D3</t>
  </si>
  <si>
    <t>NEREZOVÝ ZEMNÍ PÁSEK</t>
  </si>
  <si>
    <t>Pol1</t>
  </si>
  <si>
    <t>30x3,5 V4A (0,84 kg/m), pevně</t>
  </si>
  <si>
    <t>D4</t>
  </si>
  <si>
    <t>AlMgSi jímací vedení</t>
  </si>
  <si>
    <t>Pol2</t>
  </si>
  <si>
    <t>Drát 8 AlMgSi drát Ø 8 mm (0,135kg/m)</t>
  </si>
  <si>
    <t>D5</t>
  </si>
  <si>
    <t>OCELOVÝ DRÁT POZINKOVANÝ</t>
  </si>
  <si>
    <t>Pol3</t>
  </si>
  <si>
    <t>FeZn/PVC-D10/13 (0,695kg/m), pevně</t>
  </si>
  <si>
    <t>D6</t>
  </si>
  <si>
    <t>Svorky 100 kA</t>
  </si>
  <si>
    <t>Pol4</t>
  </si>
  <si>
    <t>Svorka připojovací</t>
  </si>
  <si>
    <t>ks</t>
  </si>
  <si>
    <t>Pol5</t>
  </si>
  <si>
    <t>Svorka spojovací SS</t>
  </si>
  <si>
    <t>Pol6</t>
  </si>
  <si>
    <t>Svorka zkušební SZ</t>
  </si>
  <si>
    <t>Pol7</t>
  </si>
  <si>
    <t>Svorka k jímací tyči 4xM8 SJ01b</t>
  </si>
  <si>
    <t>Pol8</t>
  </si>
  <si>
    <t>Svorka pro připojení zemnící pásek - drát SR03</t>
  </si>
  <si>
    <t>Pol9</t>
  </si>
  <si>
    <t>svorka křížová SK</t>
  </si>
  <si>
    <t>Pol10</t>
  </si>
  <si>
    <t>Svorka univerzální SU</t>
  </si>
  <si>
    <t>D7</t>
  </si>
  <si>
    <t>Podpěra na ploché střechy</t>
  </si>
  <si>
    <t>Pol11</t>
  </si>
  <si>
    <t>Podpěra nalepovací - ocel/šroub M8 (L=100 mm) včetně přeplátování</t>
  </si>
  <si>
    <t>Pol12</t>
  </si>
  <si>
    <t>Podpěra na plechovou atiku (L=100 mm)</t>
  </si>
  <si>
    <t>D8</t>
  </si>
  <si>
    <t>Podpěra do zdiva</t>
  </si>
  <si>
    <t>Pol13</t>
  </si>
  <si>
    <t>Podpěra vedení vrut 160 mm, délka podpěry od zdi 100 mm včetně hmoždinky</t>
  </si>
  <si>
    <t>D9</t>
  </si>
  <si>
    <t>Jímací tyč</t>
  </si>
  <si>
    <t>Pol14</t>
  </si>
  <si>
    <t>Jímací tyč pro osazení do betonového podstavce tvořeného 1x19 kg, délka 2m</t>
  </si>
  <si>
    <t>D10</t>
  </si>
  <si>
    <t>podstavce jímací tyče</t>
  </si>
  <si>
    <t>Pol15</t>
  </si>
  <si>
    <t>Podstavec betonový 19 kg včetně podložky</t>
  </si>
  <si>
    <t>Pol16</t>
  </si>
  <si>
    <t>ochranná stříška horní</t>
  </si>
  <si>
    <t>D11</t>
  </si>
  <si>
    <t>Ochranný úhelník</t>
  </si>
  <si>
    <t>Pol17</t>
  </si>
  <si>
    <t>OU 1,7 m (30x30x3) ochranný úhelník 1,7 m</t>
  </si>
  <si>
    <t>Pol18</t>
  </si>
  <si>
    <t>DOU (L-150 mm) držák do zdiva</t>
  </si>
  <si>
    <t>D12</t>
  </si>
  <si>
    <t>Ochrana proti korozi</t>
  </si>
  <si>
    <t>Pol19</t>
  </si>
  <si>
    <t>protikorozní ochrana vodivých spojů v zemi</t>
  </si>
  <si>
    <t>sbr</t>
  </si>
  <si>
    <t>Pol20</t>
  </si>
  <si>
    <t>protikorozní ochrana svodů</t>
  </si>
  <si>
    <t>D13</t>
  </si>
  <si>
    <t>Označovací štítky PVC</t>
  </si>
  <si>
    <t>Pol21</t>
  </si>
  <si>
    <t>č. 0-9</t>
  </si>
  <si>
    <t>Pol22</t>
  </si>
  <si>
    <t>výstražná tabulka hromosvod</t>
  </si>
  <si>
    <t>D14</t>
  </si>
  <si>
    <t>TRUBKA OHEBNÁ STŘEDNÍ MECHANICKÁ O   DOLNOST</t>
  </si>
  <si>
    <t>Pol23</t>
  </si>
  <si>
    <t>d 25 mm, pevně</t>
  </si>
  <si>
    <t>D15</t>
  </si>
  <si>
    <t>Střešní ventilátory</t>
  </si>
  <si>
    <t>Pol24</t>
  </si>
  <si>
    <t>Demontáž stávajícíh střešních ventilátorů</t>
  </si>
  <si>
    <t>Pol25</t>
  </si>
  <si>
    <t>Opětovná montáž stávajících ventilátorů včetně propojovacích kabelů, utěstění přípojných míst jak elektrických, tak i mechanických před průnikem vody a prachu, případná oprava přípojovacího potrubí, rozsah bude stanoven při realizaci, kabeláž bude uložena do trubek v kontrukci střešního pláště</t>
  </si>
  <si>
    <t>D16</t>
  </si>
  <si>
    <t>Koordinace, uvedení zařízení do provozu a ostatní práce spojené s montáží</t>
  </si>
  <si>
    <t>Pol26</t>
  </si>
  <si>
    <t>Demontáž stávajícího jímacího vedení</t>
  </si>
  <si>
    <t>Pol27</t>
  </si>
  <si>
    <t>Přesun hmot do 6 m bez použití mechanizace</t>
  </si>
  <si>
    <t>Pol28</t>
  </si>
  <si>
    <t>Zabezpečení pracoviště</t>
  </si>
  <si>
    <t>Pol29</t>
  </si>
  <si>
    <t>Napojení na stávající uzemňovací soustavu objektu</t>
  </si>
  <si>
    <t>Pol30</t>
  </si>
  <si>
    <t>Stížené pracovní podmínky ve výškách při připojení nových svodů a výměna vodičů stávajících svodů povrchových</t>
  </si>
  <si>
    <t>Pol31</t>
  </si>
  <si>
    <t>Připojení na stávající jímací soustabu (dočané připojení před opravou další dílčí části)</t>
  </si>
  <si>
    <t>D17</t>
  </si>
  <si>
    <t>KOORDINACE POSTUPU PRACI</t>
  </si>
  <si>
    <t>Pol32</t>
  </si>
  <si>
    <t>S ostatními profesemi</t>
  </si>
  <si>
    <t>D18</t>
  </si>
  <si>
    <t>PROVEDENI REVIZNICH ZKOUSEK¨DLE ČSN 331500</t>
  </si>
  <si>
    <t>Pol33</t>
  </si>
  <si>
    <t>Revizni technik</t>
  </si>
  <si>
    <t>hod</t>
  </si>
  <si>
    <t>Pol34</t>
  </si>
  <si>
    <t>Spoluprace s reviz.technikem</t>
  </si>
  <si>
    <t>D19</t>
  </si>
  <si>
    <t>Zemní práce</t>
  </si>
  <si>
    <t>D20</t>
  </si>
  <si>
    <t>VYTÝČENÍ TRATI</t>
  </si>
  <si>
    <t>Pol35</t>
  </si>
  <si>
    <t>Kabelové vedení v zastaveném prostoru</t>
  </si>
  <si>
    <t>km</t>
  </si>
  <si>
    <t>Pol36</t>
  </si>
  <si>
    <t>Vytyčení trasy uzemnění</t>
  </si>
  <si>
    <t>D21</t>
  </si>
  <si>
    <t>DEMONTÁŽ A OPĚTOVNÁ MONTÁŽ OKAPOVÉHO ŽLABU PŘI NAPOJOVÁNÍ NA STÁVAJÍCÍ SVOD, VYTVOŘENÍ NOVÉHO SVODU</t>
  </si>
  <si>
    <t>Pol37</t>
  </si>
  <si>
    <t>Odstranění stávajícího okapového žlabu (v betonu), vybourání betonového podloží, očištění žlabu, vybrání podkladového kameniva, vytvoření podkladového kameniva, betonový podklad pod betonový žlab, osazení stávajícího okapového žlabu na původní místo včetně vyspárování, rozsah prací v nezbytném rozsahu cca 1-2 ks žlabových dlaždic na jeden svod, detailně bude upřesněno při realizaci</t>
  </si>
  <si>
    <t>D22</t>
  </si>
  <si>
    <t>Jádrové vrtání otvoru pro protazení zemnícího vodiče pro připojení žebříku</t>
  </si>
  <si>
    <t>Pol38</t>
  </si>
  <si>
    <t>Jádrové vrtání otvoru ve zdivu do průměru 35 mm</t>
  </si>
  <si>
    <t>D23</t>
  </si>
  <si>
    <t>Zapravení otvoru</t>
  </si>
  <si>
    <t>39</t>
  </si>
  <si>
    <t>Pol39</t>
  </si>
  <si>
    <t>zapravení otvoru po jádrovém vrtání a protažení uzemňoovacího vodiče</t>
  </si>
  <si>
    <t>D24</t>
  </si>
  <si>
    <t>SEJMUTÍ DRNU</t>
  </si>
  <si>
    <t>Pol40</t>
  </si>
  <si>
    <t>Nářez drnu,naložení,odvoz</t>
  </si>
  <si>
    <t>D25</t>
  </si>
  <si>
    <t>SEJMUTÍ ORNICE</t>
  </si>
  <si>
    <t>Pol41</t>
  </si>
  <si>
    <t>Vrstva do 15cm,zemina tř.1</t>
  </si>
  <si>
    <t>D26</t>
  </si>
  <si>
    <t>HLOUBENÍ KABELOVÉ RÝHY</t>
  </si>
  <si>
    <t>Pol42</t>
  </si>
  <si>
    <t>Zemina třídy 3, šíře 350mm,hloubka 800mm</t>
  </si>
  <si>
    <t>D27</t>
  </si>
  <si>
    <t>ZÁHOZ KABELOVÉ RÝHY</t>
  </si>
  <si>
    <t>Pol43</t>
  </si>
  <si>
    <t>86</t>
  </si>
  <si>
    <t>D28</t>
  </si>
  <si>
    <t>ÚPRAVA POVRCHU</t>
  </si>
  <si>
    <t>Pol44</t>
  </si>
  <si>
    <t>Položeni drnu</t>
  </si>
  <si>
    <t>88</t>
  </si>
  <si>
    <t>Pol45</t>
  </si>
  <si>
    <t>Osetí povrchu travou</t>
  </si>
  <si>
    <t>90</t>
  </si>
  <si>
    <t>Pol46</t>
  </si>
  <si>
    <t>Provizorní úprava terénu v zemina třídy 3</t>
  </si>
  <si>
    <t>92</t>
  </si>
  <si>
    <t>D29</t>
  </si>
  <si>
    <t>Poplatky spojené s recyklací materiálů</t>
  </si>
  <si>
    <t>Pol47</t>
  </si>
  <si>
    <t>Likvidace elektromateriálu dle platných předpisů vč naložení a dopravy</t>
  </si>
  <si>
    <t>D30</t>
  </si>
  <si>
    <t>Ostatní náklady</t>
  </si>
  <si>
    <t>Pol48</t>
  </si>
  <si>
    <t>PPV</t>
  </si>
  <si>
    <t>Pol49</t>
  </si>
  <si>
    <t>Podružný materiál - podružným materiálem se v oboru elektromontážních prací rozumějí vývodky, spojky, spojníky (vývodky pro plášťové trubky, vývodky pro pancéřové trubky, vývodky dřevěné, spojky pro trubky, spojníky pro trubky), spony, příchytky- spony pro plášťové trubky- spony pro pancéřové trubky- příchytky pro chráněné vodiče- příchytky kabelové (s výjimkou příchytek-spon pro svislé uložení v dolech) a dřevěných hranolů pro pevné uložení silových kabelů- Niedax lišty, kluzné matice- hmoždinkyPodružným materiálem jsou pouze hmoždinky z PVC. Hmoždinky z materiálů kovových, příp. jiných nestandardních materiálů jsou materiálem nosným.Izolanty- izolanty textilní (izolační tkanice, macco tkanice, nitě, juta, olejové pásky lakované, plátno, konopí, konopné a silonové motouzy, cídící bavlna, plsť)- izolanty papírové (lesklé lepenky-prešpán)- izolanty z osinku (osinkové šňůry, osinkové pásky, osinkové desky)- výrobky z PVC, novoplastu, polyetylénu (trubičky z PVC, folie z PVC, pásky PVC, lepicí pásky, novodurové, polyetylénové a novoplastové desky apod.)(Upozornění: Novodurové trubky a kolena jsou jednicový materiál nosný!)výrobky pryžové (profilová pryž, gumové desky a mechová pryž).Výrobky z oceli- drát ocelový vázací- svařovací dráty- elektrody Hlavní výrobky z barevných kovů a slitin- hliníkový pásek měkký z elektrovodného hliníku rozměru- 10 x 0,5 mm- 25 x 0,5 mm- 10 x 1,0 mm- cín trubičkový letovací plněný Eumetolem- cín litý v tyčích- pájka na hliník- svařovací dráty a tyčinky- elektrody a odporové drátyVýrobky pro svařování a pájení- pájecí pasty a pájecí prostředky- svařovací prášky- plyny na svařování a pájení- Neokal (pomocný prostředek pro lakovzdušné zkoušky)Odmašťovače a izolační hmoty</t>
  </si>
  <si>
    <t>98</t>
  </si>
  <si>
    <t>SO_03 - dílny</t>
  </si>
  <si>
    <t>SO_03.1 - stavební část - dílny</t>
  </si>
  <si>
    <t xml:space="preserve">    3 - Svislé a kompletní konstrukce</t>
  </si>
  <si>
    <t>Svislé a kompletní konstrukce</t>
  </si>
  <si>
    <t>311271021</t>
  </si>
  <si>
    <t>Zdivo strojně zděné z pórobetonových velkoformátových bloků pevnost tvárnic přes P2 do P4, na tenkovrstvou maltu, tloušťka zdiva 300 mm, objemová hmotnost do 450 kg/m3</t>
  </si>
  <si>
    <t>1485727822</t>
  </si>
  <si>
    <t>https://podminky.urs.cz/item/CS_URS_2023_02/311271021</t>
  </si>
  <si>
    <t>"nově vyzděná atika" 10,60*0,50</t>
  </si>
  <si>
    <t>622321141</t>
  </si>
  <si>
    <t>Omítka vápenocementová vnějších ploch nanášená ručně dvouvrstvá, tloušťky jádrové omítky do 15 mm a tloušťky štuku do 3 mm štuková stěn</t>
  </si>
  <si>
    <t>1786730216</t>
  </si>
  <si>
    <t>https://podminky.urs.cz/item/CS_URS_2023_02/622321141</t>
  </si>
  <si>
    <t>"nově vyzděná atika" 10,60*0,50*2</t>
  </si>
  <si>
    <t>783801403</t>
  </si>
  <si>
    <t>Příprava podkladu omítek před provedením nátěru oprášení</t>
  </si>
  <si>
    <t>2109287575</t>
  </si>
  <si>
    <t>https://podminky.urs.cz/item/CS_URS_2023_02/783801403</t>
  </si>
  <si>
    <t>10,60*0,50</t>
  </si>
  <si>
    <t>783823135</t>
  </si>
  <si>
    <t>Penetrační nátěr omítek hladkých omítek hladkých, zrnitých tenkovrstvých nebo štukových stupně členitosti 1 a 2 silikonový</t>
  </si>
  <si>
    <t>508597277</t>
  </si>
  <si>
    <t>https://podminky.urs.cz/item/CS_URS_2023_02/783823135</t>
  </si>
  <si>
    <t>783827425</t>
  </si>
  <si>
    <t>Krycí (ochranný ) nátěr omítek dvojnásobný hladkých omítek hladkých, zrnitých tenkovrstvých nebo štukových stupně členitosti 1 a 2 silikonový</t>
  </si>
  <si>
    <t>-116895958</t>
  </si>
  <si>
    <t>https://podminky.urs.cz/item/CS_URS_2023_02/783827425</t>
  </si>
  <si>
    <t>-860694616</t>
  </si>
  <si>
    <t>"skladba S2n1" (6,00+7,95)*2*(0,20+0,25)</t>
  </si>
  <si>
    <t>"skladba S2n2" 10,60*(0,20+0,25)+6,00*(0,80+0,25)+10,60*(0,85+0,25)</t>
  </si>
  <si>
    <t>"dle detailu D 4" (15,70+0,80)*0,25+(17,40+6,00)*0,50+17,00*0,50</t>
  </si>
  <si>
    <t>632450132</t>
  </si>
  <si>
    <t>Potěr cementový vyrovnávací ze suchých směsí v ploše o průměrné (střední) tl. přes 20 do 30 mm</t>
  </si>
  <si>
    <t>-2059545339</t>
  </si>
  <si>
    <t>https://podminky.urs.cz/item/CS_URS_2023_02/632450132</t>
  </si>
  <si>
    <t>"dle detailu D 5" 18,65*0,90</t>
  </si>
  <si>
    <t>1107494090</t>
  </si>
  <si>
    <t>"S2e" 6,00*7,95+(7,20+0,15*2)*10,60</t>
  </si>
  <si>
    <t>((6,00+7,95)*2+7,20*2+10,60)*0,15</t>
  </si>
  <si>
    <t>"přítlačné lišty" (6,00+7,95)*2+7,20*2+10,60</t>
  </si>
  <si>
    <t>"S2e" 6,00*7,95+7,20*10,60</t>
  </si>
  <si>
    <t>desky dřevovláknité heraklit tl.25 mm</t>
  </si>
  <si>
    <t>"S2e"  (6,00*7,95+7,20*10,60)*(0,18+0,03)*1/2</t>
  </si>
  <si>
    <t>6,60+8,55+6,30+19,15</t>
  </si>
  <si>
    <t>"dle detailu D 4" 15,70+0,80+17,40+6,00+17,00</t>
  </si>
  <si>
    <t>764001821</t>
  </si>
  <si>
    <t>Demontáž klempířských konstrukcí krytiny ze svitků nebo tabulí do suti</t>
  </si>
  <si>
    <t>146200113</t>
  </si>
  <si>
    <t>https://podminky.urs.cz/item/CS_URS_2023_02/764001821</t>
  </si>
  <si>
    <t>dle detailu D 5</t>
  </si>
  <si>
    <t>8,05*(0,90+0,25+0,10)</t>
  </si>
  <si>
    <t>764002801</t>
  </si>
  <si>
    <t>Demontáž klempířských konstrukcí závětrné lišty do suti</t>
  </si>
  <si>
    <t>-1146348734</t>
  </si>
  <si>
    <t>https://podminky.urs.cz/item/CS_URS_2023_02/764002801</t>
  </si>
  <si>
    <t>7,75+4,10*2</t>
  </si>
  <si>
    <t>764002811</t>
  </si>
  <si>
    <t>Demontáž klempířských konstrukcí okapového plechu do suti, v krytině povlakové</t>
  </si>
  <si>
    <t>-1879663157</t>
  </si>
  <si>
    <t>https://podminky.urs.cz/item/CS_URS_2023_02/764002811</t>
  </si>
  <si>
    <t>764004801</t>
  </si>
  <si>
    <t>Demontáž klempířských konstrukcí žlabu podokapního do suti</t>
  </si>
  <si>
    <t>-639600210</t>
  </si>
  <si>
    <t>https://podminky.urs.cz/item/CS_URS_2023_02/764004801</t>
  </si>
  <si>
    <t>7,75+18,65</t>
  </si>
  <si>
    <t>764004861</t>
  </si>
  <si>
    <t>Demontáž klempířských konstrukcí svodu do suti</t>
  </si>
  <si>
    <t>950950060</t>
  </si>
  <si>
    <t>https://podminky.urs.cz/item/CS_URS_2023_02/764004861</t>
  </si>
  <si>
    <t>1,00+4,00</t>
  </si>
  <si>
    <t>34,508*9 'Přepočtené koeficientem množství</t>
  </si>
  <si>
    <t>34,508-2,230</t>
  </si>
  <si>
    <t>"skladba S2n1" 6,00*7,95</t>
  </si>
  <si>
    <t>"skladba S2n2" 6,00*10,60</t>
  </si>
  <si>
    <t>Příprava podkladu - prořezání boulí, vyrovnání případné doplnění vadných míst střech plochých do 10° z přitavených pásů NAIP v plné ploše</t>
  </si>
  <si>
    <t>skladba S3n</t>
  </si>
  <si>
    <t>7,75*4,35</t>
  </si>
  <si>
    <t>"skladba S2n1" (6,00+7,95)*2*0,45</t>
  </si>
  <si>
    <t>"skladba S2n2" 10,60*0,45+6,00*1,05+10,60*1,10+6,00*0,50</t>
  </si>
  <si>
    <t>"atika - dle D 2" 6,00*0,30</t>
  </si>
  <si>
    <t>"atika - dle D 1" (6,60+8,55+19,15)*0,30</t>
  </si>
  <si>
    <t>161,675*0,00032 'Přepočtené koeficientem množství</t>
  </si>
  <si>
    <t>"skladba S2n1" (6,00+7,95)*2*(0,45+0,25)</t>
  </si>
  <si>
    <t>"skladba S2n2" 10,60*(0,45+0,25)+6,00*(1,05+0,25)+10,60*(1,10+0,25)+6,00*(0,50+0,25)</t>
  </si>
  <si>
    <t>176,95*1,1655 'Přepočtené koeficientem množství</t>
  </si>
  <si>
    <t>47,7*1,05 'Přepočtené koeficientem množství</t>
  </si>
  <si>
    <t>63,6*2,1 'Přepočtené koeficientem množství</t>
  </si>
  <si>
    <t>47,70*0,02+(0,40+6,00)*1/2*2,80*0,08*1/2*4+6,60*1,00*(0,056+0,076)*1/2*2=3,259 m3</t>
  </si>
  <si>
    <t>63,60*0,02+(0,40+6,00)*1/2*2,80*0,08*1/2*4+6,60*2,30*(0,056+0,102)*1/2*2=5,104 m3</t>
  </si>
  <si>
    <t>spádové klíny - celkem .......................................................... .... 8,363*1,10=9,199 m3</t>
  </si>
  <si>
    <t>6,00*7,95+(6,60+6,55)*0,30+(6,00+7,95)*(0,20+0,20)</t>
  </si>
  <si>
    <t>6,00*10,60+10,60*2*0,30+6,00*(0,80+0,20)+10,60*(0,20+0,20)+10,60*(0,85+0,20)+6,00*(0,25+0,20)</t>
  </si>
  <si>
    <t>2054695278</t>
  </si>
  <si>
    <t>184,968*1,155 'Přepočtené koeficientem množství</t>
  </si>
  <si>
    <t>"odpočet krajních a rohových polí" -(6,00+5,95)*1,00</t>
  </si>
  <si>
    <t>45,275*1,1655 'Přepočtené koeficientem množství</t>
  </si>
  <si>
    <t>(6,00+5,95)*2*1,00-1,00*1,00*4</t>
  </si>
  <si>
    <t>19,9*1,1655 'Přepočtené koeficientem množství</t>
  </si>
  <si>
    <t>4*1,1655 'Přepočtené koeficientem množství</t>
  </si>
  <si>
    <t>712363604</t>
  </si>
  <si>
    <t>Provedení povlakové krytiny střech plochých do 10° s mechanicky kotvenou izolací včetně položení fólie a horkovzdušného svaření tl. tepelné izolace přes 240 mm budovy výšky do 18 m, kotvené do betonu vnitřní pole</t>
  </si>
  <si>
    <t>-256217946</t>
  </si>
  <si>
    <t>https://podminky.urs.cz/item/CS_URS_2023_02/712363604</t>
  </si>
  <si>
    <t>"odpočet krajních a rohových polí" -(6,00+8,60)*2*1,00</t>
  </si>
  <si>
    <t>-1927618996</t>
  </si>
  <si>
    <t>64,83*1,1655 'Přepočtené koeficientem množství</t>
  </si>
  <si>
    <t>712363605</t>
  </si>
  <si>
    <t>Provedení povlakové krytiny střech plochých do 10° s mechanicky kotvenou izolací včetně položení fólie a horkovzdušného svaření tl. tepelné izolace přes 240 mm budovy výšky do 18 m, kotvené do betonu krajní pole</t>
  </si>
  <si>
    <t>986336579</t>
  </si>
  <si>
    <t>https://podminky.urs.cz/item/CS_URS_2023_02/712363605</t>
  </si>
  <si>
    <t>(6,00+8,60)*2*1,00-1,00*1,00*4</t>
  </si>
  <si>
    <t>-744847595</t>
  </si>
  <si>
    <t>25,2*1,1655 'Přepočtené koeficientem množství</t>
  </si>
  <si>
    <t>712363606</t>
  </si>
  <si>
    <t>Provedení povlakové krytiny střech plochých do 10° s mechanicky kotvenou izolací včetně položení fólie a horkovzdušného svaření tl. tepelné izolace přes 240 mm budovy výšky do 18 m, kotvené do betonu rohové pole</t>
  </si>
  <si>
    <t>-1348504144</t>
  </si>
  <si>
    <t>https://podminky.urs.cz/item/CS_URS_2023_02/712363606</t>
  </si>
  <si>
    <t>1886307898</t>
  </si>
  <si>
    <t>712363404</t>
  </si>
  <si>
    <t>Provedení povlakové krytiny střech plochých do 10° s mechanicky kotvenou izolací včetně položení fólie a horkovzdušného svaření tl. tepelné izolace do 100 mm budovy výšky do 18 m, kotvené do betonu vnitřní pole</t>
  </si>
  <si>
    <t>-535633182</t>
  </si>
  <si>
    <t>https://podminky.urs.cz/item/CS_URS_2023_02/712363404</t>
  </si>
  <si>
    <t>"skladba S3n" 7,75*4,35</t>
  </si>
  <si>
    <t>"odpočet krajních a rohových polí" -(7,75+2,35)*2*1,00</t>
  </si>
  <si>
    <t>-1080897745</t>
  </si>
  <si>
    <t>13,513*1,1655 'Přepočtené koeficientem množství</t>
  </si>
  <si>
    <t>712363405</t>
  </si>
  <si>
    <t>Provedení povlakové krytiny střech plochých do 10° s mechanicky kotvenou izolací včetně položení fólie a horkovzdušného svaření tl. tepelné izolace do 100 mm budovy výšky do 18 m, kotvené do betonu krajní pole</t>
  </si>
  <si>
    <t>2133223433</t>
  </si>
  <si>
    <t>https://podminky.urs.cz/item/CS_URS_2023_02/712363405</t>
  </si>
  <si>
    <t>(7,75+2,35)*2*1,00-1,00*1,00*4</t>
  </si>
  <si>
    <t>1908346047</t>
  </si>
  <si>
    <t>16,2*1,1655 'Přepočtené koeficientem množství</t>
  </si>
  <si>
    <t>712363406</t>
  </si>
  <si>
    <t>Provedení povlakové krytiny střech plochých do 10° s mechanicky kotvenou izolací včetně položení fólie a horkovzdušného svaření tl. tepelné izolace do 100 mm budovy výšky do 18 m, kotvené do betonu rohové pole</t>
  </si>
  <si>
    <t>712210915</t>
  </si>
  <si>
    <t>https://podminky.urs.cz/item/CS_URS_2023_02/712363406</t>
  </si>
  <si>
    <t>-955592115</t>
  </si>
  <si>
    <t>0,10*61,10</t>
  </si>
  <si>
    <t>0,10*55,10</t>
  </si>
  <si>
    <t>0,10*6,00</t>
  </si>
  <si>
    <t>okapnice</t>
  </si>
  <si>
    <t>0,20*7,20</t>
  </si>
  <si>
    <t>(44,90+17,05)*0,30</t>
  </si>
  <si>
    <t>(6,00+7,95)*2+(6,00+10,60)*2</t>
  </si>
  <si>
    <t>(6,00+7,95)*2+6,00+10,60*2</t>
  </si>
  <si>
    <t>6,000</t>
  </si>
  <si>
    <t>712363357</t>
  </si>
  <si>
    <t>Povlakové krytiny střech plochých do 10° z tvarovaných poplastovaných lišt pro mPVC okapnice rš 250 mm</t>
  </si>
  <si>
    <t>-1737250079</t>
  </si>
  <si>
    <t>https://podminky.urs.cz/item/CS_URS_2023_02/712363357</t>
  </si>
  <si>
    <t>7,200</t>
  </si>
  <si>
    <t>(6,60+8,55+19,15+10,60)*0,50</t>
  </si>
  <si>
    <t>závětrná lišta rš 500 mm - průjezd</t>
  </si>
  <si>
    <t>7,75+4,35*2+0,60</t>
  </si>
  <si>
    <t>"skladba S2n1" (6,00+7,95)*2*0,20</t>
  </si>
  <si>
    <t>"skladba S2n2" 10,60*0,20+6,00*0,80+10,60*0,85</t>
  </si>
  <si>
    <t>21,51*1,1 'Přepočtené koeficientem množství</t>
  </si>
  <si>
    <t>6,00*1</t>
  </si>
  <si>
    <t>6,60+8,55+19,15+10,60</t>
  </si>
  <si>
    <t>XPS tl.3,0 cm = 2,700 m2</t>
  </si>
  <si>
    <t>XPS tl.2,0-4,0 cm - spádový klín = 0,471 m3</t>
  </si>
  <si>
    <t>0,471*1,15 'Přepočtené koeficientem množství</t>
  </si>
  <si>
    <t>2,7*1,05 'Přepočtené koeficientem množství</t>
  </si>
  <si>
    <t>6,00*1*0,45</t>
  </si>
  <si>
    <t>(6,60+8,55+19,15+10,60)*0,35</t>
  </si>
  <si>
    <t>18,415*1,1 'Přepočtené koeficientem množství</t>
  </si>
  <si>
    <t>"vodovzdorná překližka" 18,415*0,021</t>
  </si>
  <si>
    <t>764111471</t>
  </si>
  <si>
    <t>Krytina ze svitků nebo tabulí z pozinkovaného plechu s úpravou u okapů, prostupů a výčnělků desek železobetonových (vstupní stříška)</t>
  </si>
  <si>
    <t>153532115</t>
  </si>
  <si>
    <t>https://podminky.urs.cz/item/CS_URS_2023_02/764111471</t>
  </si>
  <si>
    <t>(18,65+0,25*2)*(0,90+0,25+0,10)</t>
  </si>
  <si>
    <t>764214605</t>
  </si>
  <si>
    <t>Oplechování horních ploch zdí a nadezdívek (atik) z pozinkovaného plechu s povrchovou úpravou mechanicky kotvené rš 400 mm</t>
  </si>
  <si>
    <t>1271637389</t>
  </si>
  <si>
    <t>https://podminky.urs.cz/item/CS_URS_2023_02/764214605</t>
  </si>
  <si>
    <t>"dle detailu D 4" 15,70+0,80</t>
  </si>
  <si>
    <t>"dle detailu D 4" 17,40+6,00+17,00</t>
  </si>
  <si>
    <t>764511602</t>
  </si>
  <si>
    <t>Žlab podokapní z pozinkovaného plechu s povrchovou úpravou včetně háků a čel půlkruhový rš 330 mm</t>
  </si>
  <si>
    <t>818924675</t>
  </si>
  <si>
    <t>https://podminky.urs.cz/item/CS_URS_2023_02/764511602</t>
  </si>
  <si>
    <t>85</t>
  </si>
  <si>
    <t>764511642</t>
  </si>
  <si>
    <t>Žlab podokapní z pozinkovaného plechu s povrchovou úpravou včetně háků a čel kotlík oválný (trychtýřový), rš žlabu/průměr svodu 330/100 mm</t>
  </si>
  <si>
    <t>-20431059</t>
  </si>
  <si>
    <t>https://podminky.urs.cz/item/CS_URS_2023_02/764511642</t>
  </si>
  <si>
    <t>764518622</t>
  </si>
  <si>
    <t>Svod z pozinkovaného plechu s upraveným povrchem včetně objímek, kolen a odskoků kruhový, průměru 100 mm</t>
  </si>
  <si>
    <t>1194630848</t>
  </si>
  <si>
    <t>https://podminky.urs.cz/item/CS_URS_2023_02/764518622</t>
  </si>
  <si>
    <t>87</t>
  </si>
  <si>
    <t>89</t>
  </si>
  <si>
    <t>91</t>
  </si>
  <si>
    <t>SO_03.2 - jímací soustava - dílny</t>
  </si>
  <si>
    <t xml:space="preserve">    D15 - Koordinace, uvedení zařízení do provozu a ostatní práce spojené s montáží</t>
  </si>
  <si>
    <t xml:space="preserve">      D16 - KOORDINACE POSTUPU PRACI</t>
  </si>
  <si>
    <t xml:space="preserve">      D17 - PROVEDENI REVIZNICH ZKOUSEK¨DLE ČSN 331500</t>
  </si>
  <si>
    <t>D18 - Zemní práce</t>
  </si>
  <si>
    <t xml:space="preserve">    D19 - VYTÝČENÍ TRATI</t>
  </si>
  <si>
    <t xml:space="preserve">      D20 - SEJMUTÍ DRNU</t>
  </si>
  <si>
    <t xml:space="preserve">      D21 - SEJMUTÍ ORNICE</t>
  </si>
  <si>
    <t xml:space="preserve">      D22 - DEMONTÁŽ A OPĚTOVNÁ MONTÁŽ OKAPOVÉHO ŽLABU PŘI NAPOJOVÁNÍ NA STÁVAJÍCÍ SVOD, VYTVOŘENÍ NOVÉHO SVODU</t>
  </si>
  <si>
    <t xml:space="preserve">      D23 - Jádrové vrtání otvoru pro protazení zemnícího vodiče pro připojení žebříku</t>
  </si>
  <si>
    <t xml:space="preserve">      D24 - HLOUBENÍ KABELOVÉ RÝHY</t>
  </si>
  <si>
    <t xml:space="preserve">      D25 - ZÁHOZ KABELOVÉ RÝHY</t>
  </si>
  <si>
    <t xml:space="preserve">      D26 - ÚPRAVA POVRCHU</t>
  </si>
  <si>
    <t>D27 - Poplatky spojené s recyklací materiálů</t>
  </si>
  <si>
    <t>D28 - Ostatní náklady</t>
  </si>
  <si>
    <t>VON - Vedlejší a ostatní náklady</t>
  </si>
  <si>
    <t>D1 - Vedlejší a ostatní náklady</t>
  </si>
  <si>
    <t>002-004.1</t>
  </si>
  <si>
    <t>Zařízení staveniště, vč. BOZP / Veškeré činnosti dle vyhl. 230/2012Sb. §9 odst. 2 související s vybudováním, provozem a likvidací staveniště, vč. úklidu objektu před předáním stavby._x000D_
Standardní prvky BOZP (mobilní oplocení, výstražné značení, přechody výkopů vč. oplocení, zábradlí, atd - vč. jejich dodávky, montáže, údržby a demontáže, resp. likvidace) a povinosti vyplívající z plánu BOZP vč. připomínek příslušných úřadů.</t>
  </si>
  <si>
    <t>kpl</t>
  </si>
  <si>
    <t>1024</t>
  </si>
  <si>
    <t>-545105092</t>
  </si>
  <si>
    <t>002-006</t>
  </si>
  <si>
    <t>Poskytnutí zařízení staveniště (jeho části) pro umožnění činnosti TDS, AD, SÚ, BOZP na stavbě / Pro zástupce objednatele (TDS, technici, AD, SÚ, koordinátor BOZP, .... ) bude v rámci zařízení staveniště zpřístupněna jedna kancelář (kontejnerového typu - zateplená, se sociálním zázemím včetně úklidových prostředků a potřeb), vybavená stoly, židlemi pro 6 osob, věšáky, s úložnými uzamykatelnými prostorami připojená na el. en., vodu a zabezpečená (před buňkou čistící zóna). _x000D_
Kancelářská buňka bude sloužit jako pracoviště výše uvedených pracovníků objednavatele a orgánů DOSS na stavbě.</t>
  </si>
  <si>
    <t>1410090024</t>
  </si>
  <si>
    <t>002-201.1</t>
  </si>
  <si>
    <t>Projektová dokumentace skutečného provedení / Projektová dokumentace skutečného provedení dle vyhl. č. 230/2012Sb. §10 odst. 2 - 4x tištěně a 1x elektronicky na CD nosiči</t>
  </si>
  <si>
    <t>930280916</t>
  </si>
  <si>
    <t>002-301.1</t>
  </si>
  <si>
    <t>Kompletace atestů, certifikátů, revizních zpráv a ostatních dokladů / Kompletace atestů, certifikátů, revizních zpráv, protokolů o kotrolách, dokladů o vlastnostech materiálů, dokladů o likvidaci odpadu a ostatních dokladů potřebných k předání a kolaudaci stavby - 3x tištěně a 1x tištěně na CD nosiči.</t>
  </si>
  <si>
    <t>-822702967</t>
  </si>
  <si>
    <t>002-302</t>
  </si>
  <si>
    <t>Zpracování a předložení harmonogramů. Náklady na vyhotovení a předložení finančního a časového harmonogramu prací</t>
  </si>
  <si>
    <t>-1901970718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</si>
  <si>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</si>
  <si>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</si>
  <si>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</si>
  <si>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</si>
  <si>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</si>
  <si>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</si>
  <si>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</si>
  <si>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</si>
  <si>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</si>
  <si>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</si>
  <si>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</si>
  <si>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</si>
  <si>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</si>
  <si>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</si>
  <si>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</si>
  <si>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</si>
  <si>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</si>
  <si>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</si>
  <si>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</si>
  <si>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</si>
  <si>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</si>
  <si>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</si>
  <si>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</si>
  <si>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</si>
  <si>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</si>
  <si>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</si>
  <si>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</si>
  <si>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</si>
  <si>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</si>
  <si>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</si>
  <si>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</si>
  <si>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</si>
  <si>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</si>
  <si>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</si>
  <si>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</si>
  <si>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</si>
  <si>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</si>
  <si>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</si>
  <si>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</si>
  <si>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</si>
  <si>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</si>
  <si>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</si>
  <si>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</si>
  <si>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</si>
  <si>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</si>
  <si>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</si>
  <si>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</si>
  <si>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</si>
  <si>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</si>
  <si>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</si>
  <si>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</si>
  <si>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</si>
  <si>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</si>
  <si>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</si>
  <si>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</si>
  <si>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</si>
  <si>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</si>
  <si>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</si>
  <si>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</si>
  <si>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</si>
  <si>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</si>
  <si>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</si>
  <si>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</si>
  <si>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</si>
  <si>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</si>
  <si>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</si>
  <si>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</si>
  <si>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</si>
  <si>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</si>
  <si>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</si>
  <si>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</si>
  <si>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</si>
  <si>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</si>
  <si>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</si>
  <si>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</si>
  <si>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</si>
  <si>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</si>
  <si>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</si>
  <si>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</si>
  <si>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</si>
  <si>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</si>
  <si>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</si>
  <si>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</si>
  <si>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</si>
  <si>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</si>
  <si>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</si>
  <si>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</si>
  <si>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</si>
  <si>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</si>
  <si>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</si>
  <si>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</si>
  <si>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</si>
  <si>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</si>
  <si>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</si>
  <si>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</si>
  <si>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</si>
  <si>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</si>
  <si>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</si>
  <si>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</si>
  <si>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</si>
  <si>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</si>
  <si>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</si>
  <si>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</si>
  <si>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</si>
  <si>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</si>
  <si>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</si>
  <si>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</si>
  <si>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</si>
  <si>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</si>
  <si>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</si>
  <si>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</si>
  <si>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</si>
  <si>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</si>
  <si>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</si>
  <si>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</si>
  <si>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</si>
  <si>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</si>
  <si>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</si>
  <si>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</si>
  <si>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</si>
  <si>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</si>
  <si>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</si>
  <si>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</si>
  <si>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</si>
  <si>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</si>
  <si>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</si>
  <si>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</si>
  <si>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</si>
  <si>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</si>
  <si>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</si>
  <si>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</si>
  <si>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</si>
  <si>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</si>
  <si>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</si>
  <si>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</si>
  <si>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</si>
  <si>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</si>
  <si>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</si>
  <si>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</si>
  <si>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</si>
  <si>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</si>
  <si>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</si>
  <si>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</si>
  <si>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</si>
  <si>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</si>
  <si>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</si>
  <si>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</si>
  <si>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</si>
  <si>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</si>
  <si>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</si>
  <si>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</si>
  <si>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</si>
  <si>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</si>
  <si>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</si>
  <si>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</si>
  <si>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</si>
  <si>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</si>
  <si>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</si>
  <si>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</si>
  <si>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</si>
  <si>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</si>
  <si>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</si>
  <si>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</si>
  <si>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</si>
  <si>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</si>
  <si>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</si>
  <si>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</si>
  <si>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</si>
  <si>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</si>
  <si>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</si>
  <si>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</si>
  <si>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</si>
  <si>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</si>
  <si>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</si>
  <si>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</si>
  <si>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</si>
  <si>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</si>
  <si>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</si>
  <si>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</si>
  <si>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</si>
  <si>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</si>
  <si>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</si>
  <si>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</si>
  <si>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</si>
  <si>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spádové klíny EPS150S tl.20-100 mm</t>
  </si>
  <si>
    <t>spádové klíny EPS150S tl.20-180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</si>
</sst>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41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pplyProtection="1">
      <alignment horizontal="left" vertical="center"/>
    </xf>
    <xf numFmtId="0" fontId="50" fillId="0" borderId="1" xfId="0" applyFont="1" applyBorder="1" applyAlignment="1" applyProtection="1">
      <alignment vertical="top"/>
    </xf>
    <xf numFmtId="0" fontId="50" fillId="0" borderId="1" xfId="0" applyFont="1" applyBorder="1" applyAlignment="1" applyProtection="1">
      <alignment horizontal="left" vertical="center"/>
    </xf>
    <xf numFmtId="0" fontId="50" fillId="0" borderId="1" xfId="0" applyFont="1" applyBorder="1" applyAlignment="1" applyProtection="1">
      <alignment horizontal="center" vertical="center"/>
    </xf>
    <xf numFmtId="49" fontId="50" fillId="0" borderId="1" xfId="0" applyNumberFormat="1" applyFont="1" applyBorder="1" applyAlignment="1" applyProtection="1">
      <alignment horizontal="left" vertical="center"/>
    </xf>
    <xf numFmtId="0" fontId="49" fillId="0" borderId="28" xfId="0" applyFont="1" applyBorder="1" applyAlignment="1" applyProtection="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4" fontId="27" fillId="0" borderId="0" xfId="0" applyNumberFormat="1" applyFont="1" applyAlignment="1" applyProtection="1">
      <alignment horizontal="right" vertical="center"/>
    </xf>
    <xf numFmtId="0" fontId="27" fillId="0" borderId="0" xfId="0" applyFont="1" applyAlignment="1" applyProtection="1">
      <alignment vertical="center"/>
    </xf>
    <xf numFmtId="4" fontId="27" fillId="0" borderId="0" xfId="0" applyNumberFormat="1" applyFont="1" applyAlignment="1" applyProtection="1">
      <alignment vertical="center"/>
    </xf>
    <xf numFmtId="0" fontId="26"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3" fillId="0" borderId="1" xfId="0" applyFont="1" applyBorder="1" applyAlignment="1">
      <alignment horizontal="left" vertical="center" wrapText="1"/>
    </xf>
    <xf numFmtId="0" fontId="42" fillId="0" borderId="29" xfId="0" applyFont="1" applyBorder="1" applyAlignment="1">
      <alignment horizontal="left" wrapText="1"/>
    </xf>
    <xf numFmtId="0" fontId="41" fillId="0" borderId="1" xfId="0" applyFont="1" applyBorder="1" applyAlignment="1">
      <alignment horizontal="center" vertical="center" wrapText="1"/>
    </xf>
    <xf numFmtId="49" fontId="43" fillId="0" borderId="1" xfId="0" applyNumberFormat="1" applyFont="1" applyBorder="1" applyAlignment="1">
      <alignment horizontal="left" vertical="center" wrapText="1"/>
    </xf>
    <xf numFmtId="0" fontId="41" fillId="0" borderId="1" xfId="0" applyFont="1" applyBorder="1" applyAlignment="1">
      <alignment horizontal="center" vertical="center"/>
    </xf>
    <xf numFmtId="0" fontId="42" fillId="0" borderId="29" xfId="0" applyFont="1" applyBorder="1" applyAlignment="1">
      <alignment horizontal="left"/>
    </xf>
    <xf numFmtId="0" fontId="43" fillId="0" borderId="1" xfId="0" applyFont="1" applyBorder="1" applyAlignment="1">
      <alignment horizontal="left" vertical="center"/>
    </xf>
    <xf numFmtId="0" fontId="43"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3_02/767392802" TargetMode="External"/><Relationship Id="rId18" Type="http://schemas.openxmlformats.org/officeDocument/2006/relationships/hyperlink" Target="https://podminky.urs.cz/item/CS_URS_2023_02/997013501" TargetMode="External"/><Relationship Id="rId26" Type="http://schemas.openxmlformats.org/officeDocument/2006/relationships/hyperlink" Target="https://podminky.urs.cz/item/CS_URS_2023_02/713141311" TargetMode="External"/><Relationship Id="rId39" Type="http://schemas.openxmlformats.org/officeDocument/2006/relationships/hyperlink" Target="https://podminky.urs.cz/item/CS_URS_2023_02/713131241" TargetMode="External"/><Relationship Id="rId21" Type="http://schemas.openxmlformats.org/officeDocument/2006/relationships/hyperlink" Target="https://podminky.urs.cz/item/CS_URS_2023_02/997013645" TargetMode="External"/><Relationship Id="rId34" Type="http://schemas.openxmlformats.org/officeDocument/2006/relationships/hyperlink" Target="https://podminky.urs.cz/item/CS_URS_2023_02/712363352" TargetMode="External"/><Relationship Id="rId42" Type="http://schemas.openxmlformats.org/officeDocument/2006/relationships/hyperlink" Target="https://podminky.urs.cz/item/CS_URS_2023_02/762395000" TargetMode="External"/><Relationship Id="rId47" Type="http://schemas.openxmlformats.org/officeDocument/2006/relationships/hyperlink" Target="https://podminky.urs.cz/item/CS_URS_2023_02/998764181" TargetMode="External"/><Relationship Id="rId50" Type="http://schemas.openxmlformats.org/officeDocument/2006/relationships/hyperlink" Target="https://podminky.urs.cz/item/CS_URS_2023_02/628613611" TargetMode="External"/><Relationship Id="rId55" Type="http://schemas.openxmlformats.org/officeDocument/2006/relationships/hyperlink" Target="https://podminky.urs.cz/item/CS_URS_2023_02/783314203" TargetMode="External"/><Relationship Id="rId7" Type="http://schemas.openxmlformats.org/officeDocument/2006/relationships/hyperlink" Target="https://podminky.urs.cz/item/CS_URS_2023_02/965045113" TargetMode="External"/><Relationship Id="rId12" Type="http://schemas.openxmlformats.org/officeDocument/2006/relationships/hyperlink" Target="https://podminky.urs.cz/item/CS_URS_2023_02/721210822" TargetMode="External"/><Relationship Id="rId17" Type="http://schemas.openxmlformats.org/officeDocument/2006/relationships/hyperlink" Target="https://podminky.urs.cz/item/CS_URS_2023_02/997013151" TargetMode="External"/><Relationship Id="rId25" Type="http://schemas.openxmlformats.org/officeDocument/2006/relationships/hyperlink" Target="https://podminky.urs.cz/item/CS_URS_2023_02/713141152" TargetMode="External"/><Relationship Id="rId33" Type="http://schemas.openxmlformats.org/officeDocument/2006/relationships/hyperlink" Target="https://podminky.urs.cz/item/CS_URS_2023_02/712363005" TargetMode="External"/><Relationship Id="rId38" Type="http://schemas.openxmlformats.org/officeDocument/2006/relationships/hyperlink" Target="https://podminky.urs.cz/item/CS_URS_2023_02/712363384" TargetMode="External"/><Relationship Id="rId46" Type="http://schemas.openxmlformats.org/officeDocument/2006/relationships/hyperlink" Target="https://podminky.urs.cz/item/CS_URS_2023_02/998764101" TargetMode="External"/><Relationship Id="rId2" Type="http://schemas.openxmlformats.org/officeDocument/2006/relationships/hyperlink" Target="https://podminky.urs.cz/item/CS_URS_2023_02/632450122" TargetMode="External"/><Relationship Id="rId16" Type="http://schemas.openxmlformats.org/officeDocument/2006/relationships/hyperlink" Target="https://podminky.urs.cz/item/CS_URS_2023_02/962032631" TargetMode="External"/><Relationship Id="rId20" Type="http://schemas.openxmlformats.org/officeDocument/2006/relationships/hyperlink" Target="https://podminky.urs.cz/item/CS_URS_2023_02/997013631" TargetMode="External"/><Relationship Id="rId29" Type="http://schemas.openxmlformats.org/officeDocument/2006/relationships/hyperlink" Target="https://podminky.urs.cz/item/CS_URS_2023_02/712363545" TargetMode="External"/><Relationship Id="rId41" Type="http://schemas.openxmlformats.org/officeDocument/2006/relationships/hyperlink" Target="https://podminky.urs.cz/item/CS_URS_2023_02/762361312" TargetMode="External"/><Relationship Id="rId54" Type="http://schemas.openxmlformats.org/officeDocument/2006/relationships/hyperlink" Target="https://podminky.urs.cz/item/CS_URS_2023_02/783306805" TargetMode="External"/><Relationship Id="rId1" Type="http://schemas.openxmlformats.org/officeDocument/2006/relationships/hyperlink" Target="https://podminky.urs.cz/item/CS_URS_2023_02/622325101" TargetMode="External"/><Relationship Id="rId6" Type="http://schemas.openxmlformats.org/officeDocument/2006/relationships/hyperlink" Target="https://podminky.urs.cz/item/CS_URS_2023_02/712300854" TargetMode="External"/><Relationship Id="rId11" Type="http://schemas.openxmlformats.org/officeDocument/2006/relationships/hyperlink" Target="https://podminky.urs.cz/item/CS_URS_2023_02/764002841" TargetMode="External"/><Relationship Id="rId24" Type="http://schemas.openxmlformats.org/officeDocument/2006/relationships/hyperlink" Target="https://podminky.urs.cz/item/CS_URS_2023_02/712341559" TargetMode="External"/><Relationship Id="rId32" Type="http://schemas.openxmlformats.org/officeDocument/2006/relationships/hyperlink" Target="https://podminky.urs.cz/item/CS_URS_2023_02/721273153" TargetMode="External"/><Relationship Id="rId37" Type="http://schemas.openxmlformats.org/officeDocument/2006/relationships/hyperlink" Target="https://podminky.urs.cz/item/CS_URS_2023_02/712363362" TargetMode="External"/><Relationship Id="rId40" Type="http://schemas.openxmlformats.org/officeDocument/2006/relationships/hyperlink" Target="https://podminky.urs.cz/item/CS_URS_2023_02/713141358" TargetMode="External"/><Relationship Id="rId45" Type="http://schemas.openxmlformats.org/officeDocument/2006/relationships/hyperlink" Target="https://podminky.urs.cz/item/CS_URS_2023_02/764214607" TargetMode="External"/><Relationship Id="rId53" Type="http://schemas.openxmlformats.org/officeDocument/2006/relationships/hyperlink" Target="https://podminky.urs.cz/item/CS_URS_2023_02/998767181" TargetMode="External"/><Relationship Id="rId58" Type="http://schemas.openxmlformats.org/officeDocument/2006/relationships/drawing" Target="../drawings/drawing2.xml"/><Relationship Id="rId5" Type="http://schemas.openxmlformats.org/officeDocument/2006/relationships/hyperlink" Target="https://podminky.urs.cz/item/CS_URS_2023_02/712363803" TargetMode="External"/><Relationship Id="rId15" Type="http://schemas.openxmlformats.org/officeDocument/2006/relationships/hyperlink" Target="https://podminky.urs.cz/item/CS_URS_2023_02/712300845" TargetMode="External"/><Relationship Id="rId23" Type="http://schemas.openxmlformats.org/officeDocument/2006/relationships/hyperlink" Target="https://podminky.urs.cz/item/CS_URS_2023_02/712311101" TargetMode="External"/><Relationship Id="rId28" Type="http://schemas.openxmlformats.org/officeDocument/2006/relationships/hyperlink" Target="https://podminky.urs.cz/item/CS_URS_2023_02/712363544" TargetMode="External"/><Relationship Id="rId36" Type="http://schemas.openxmlformats.org/officeDocument/2006/relationships/hyperlink" Target="https://podminky.urs.cz/item/CS_URS_2023_02/712363366" TargetMode="External"/><Relationship Id="rId49" Type="http://schemas.openxmlformats.org/officeDocument/2006/relationships/hyperlink" Target="https://podminky.urs.cz/item/CS_URS_2023_02/767995113" TargetMode="External"/><Relationship Id="rId57" Type="http://schemas.openxmlformats.org/officeDocument/2006/relationships/hyperlink" Target="https://podminky.urs.cz/item/CS_URS_2023_02/783317101" TargetMode="External"/><Relationship Id="rId10" Type="http://schemas.openxmlformats.org/officeDocument/2006/relationships/hyperlink" Target="https://podminky.urs.cz/item/CS_URS_2023_02/965082933" TargetMode="External"/><Relationship Id="rId19" Type="http://schemas.openxmlformats.org/officeDocument/2006/relationships/hyperlink" Target="https://podminky.urs.cz/item/CS_URS_2023_02/997013509" TargetMode="External"/><Relationship Id="rId31" Type="http://schemas.openxmlformats.org/officeDocument/2006/relationships/hyperlink" Target="https://podminky.urs.cz/item/CS_URS_2023_02/721233112" TargetMode="External"/><Relationship Id="rId44" Type="http://schemas.openxmlformats.org/officeDocument/2006/relationships/hyperlink" Target="https://podminky.urs.cz/item/CS_URS_2023_02/998712181" TargetMode="External"/><Relationship Id="rId52" Type="http://schemas.openxmlformats.org/officeDocument/2006/relationships/hyperlink" Target="https://podminky.urs.cz/item/CS_URS_2023_02/998767101" TargetMode="External"/><Relationship Id="rId4" Type="http://schemas.openxmlformats.org/officeDocument/2006/relationships/hyperlink" Target="https://podminky.urs.cz/item/CS_URS_2023_02/712340833" TargetMode="External"/><Relationship Id="rId9" Type="http://schemas.openxmlformats.org/officeDocument/2006/relationships/hyperlink" Target="https://podminky.urs.cz/item/CS_URS_2023_02/713140821" TargetMode="External"/><Relationship Id="rId14" Type="http://schemas.openxmlformats.org/officeDocument/2006/relationships/hyperlink" Target="https://podminky.urs.cz/item/CS_URS_2023_02/767996701" TargetMode="External"/><Relationship Id="rId22" Type="http://schemas.openxmlformats.org/officeDocument/2006/relationships/hyperlink" Target="https://podminky.urs.cz/item/CS_URS_2023_02/998017001" TargetMode="External"/><Relationship Id="rId27" Type="http://schemas.openxmlformats.org/officeDocument/2006/relationships/hyperlink" Target="https://podminky.urs.cz/item/CS_URS_2023_02/712391171" TargetMode="External"/><Relationship Id="rId30" Type="http://schemas.openxmlformats.org/officeDocument/2006/relationships/hyperlink" Target="https://podminky.urs.cz/item/CS_URS_2023_02/712363546" TargetMode="External"/><Relationship Id="rId35" Type="http://schemas.openxmlformats.org/officeDocument/2006/relationships/hyperlink" Target="https://podminky.urs.cz/item/CS_URS_2023_02/712363353" TargetMode="External"/><Relationship Id="rId43" Type="http://schemas.openxmlformats.org/officeDocument/2006/relationships/hyperlink" Target="https://podminky.urs.cz/item/CS_URS_2023_02/998712101" TargetMode="External"/><Relationship Id="rId48" Type="http://schemas.openxmlformats.org/officeDocument/2006/relationships/hyperlink" Target="https://podminky.urs.cz/item/CS_URS_2023_02/767391112" TargetMode="External"/><Relationship Id="rId56" Type="http://schemas.openxmlformats.org/officeDocument/2006/relationships/hyperlink" Target="https://podminky.urs.cz/item/CS_URS_2023_02/783315101" TargetMode="External"/><Relationship Id="rId8" Type="http://schemas.openxmlformats.org/officeDocument/2006/relationships/hyperlink" Target="https://podminky.urs.cz/item/CS_URS_2023_02/713140811" TargetMode="External"/><Relationship Id="rId51" Type="http://schemas.openxmlformats.org/officeDocument/2006/relationships/hyperlink" Target="https://podminky.urs.cz/item/CS_URS_2023_02/767137502" TargetMode="External"/><Relationship Id="rId3" Type="http://schemas.openxmlformats.org/officeDocument/2006/relationships/hyperlink" Target="https://podminky.urs.cz/item/CS_URS_2023_02/712340832"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3_02/713140821" TargetMode="External"/><Relationship Id="rId18" Type="http://schemas.openxmlformats.org/officeDocument/2006/relationships/hyperlink" Target="https://podminky.urs.cz/item/CS_URS_2023_02/764002811" TargetMode="External"/><Relationship Id="rId26" Type="http://schemas.openxmlformats.org/officeDocument/2006/relationships/hyperlink" Target="https://podminky.urs.cz/item/CS_URS_2023_02/997013645" TargetMode="External"/><Relationship Id="rId39" Type="http://schemas.openxmlformats.org/officeDocument/2006/relationships/hyperlink" Target="https://podminky.urs.cz/item/CS_URS_2023_02/712363404" TargetMode="External"/><Relationship Id="rId21" Type="http://schemas.openxmlformats.org/officeDocument/2006/relationships/hyperlink" Target="https://podminky.urs.cz/item/CS_URS_2023_02/721210822" TargetMode="External"/><Relationship Id="rId34" Type="http://schemas.openxmlformats.org/officeDocument/2006/relationships/hyperlink" Target="https://podminky.urs.cz/item/CS_URS_2023_02/712363545" TargetMode="External"/><Relationship Id="rId42" Type="http://schemas.openxmlformats.org/officeDocument/2006/relationships/hyperlink" Target="https://podminky.urs.cz/item/CS_URS_2023_02/721233112" TargetMode="External"/><Relationship Id="rId47" Type="http://schemas.openxmlformats.org/officeDocument/2006/relationships/hyperlink" Target="https://podminky.urs.cz/item/CS_URS_2023_02/712363362" TargetMode="External"/><Relationship Id="rId50" Type="http://schemas.openxmlformats.org/officeDocument/2006/relationships/hyperlink" Target="https://podminky.urs.cz/item/CS_URS_2023_02/713131241" TargetMode="External"/><Relationship Id="rId55" Type="http://schemas.openxmlformats.org/officeDocument/2006/relationships/hyperlink" Target="https://podminky.urs.cz/item/CS_URS_2023_02/998712181" TargetMode="External"/><Relationship Id="rId63" Type="http://schemas.openxmlformats.org/officeDocument/2006/relationships/hyperlink" Target="https://podminky.urs.cz/item/CS_URS_2023_02/998764181" TargetMode="External"/><Relationship Id="rId68" Type="http://schemas.openxmlformats.org/officeDocument/2006/relationships/drawing" Target="../drawings/drawing4.xml"/><Relationship Id="rId7" Type="http://schemas.openxmlformats.org/officeDocument/2006/relationships/hyperlink" Target="https://podminky.urs.cz/item/CS_URS_2023_02/632450122" TargetMode="External"/><Relationship Id="rId2" Type="http://schemas.openxmlformats.org/officeDocument/2006/relationships/hyperlink" Target="https://podminky.urs.cz/item/CS_URS_2023_02/622321141" TargetMode="External"/><Relationship Id="rId16" Type="http://schemas.openxmlformats.org/officeDocument/2006/relationships/hyperlink" Target="https://podminky.urs.cz/item/CS_URS_2023_02/764001821" TargetMode="External"/><Relationship Id="rId29" Type="http://schemas.openxmlformats.org/officeDocument/2006/relationships/hyperlink" Target="https://podminky.urs.cz/item/CS_URS_2023_02/712341559" TargetMode="External"/><Relationship Id="rId1" Type="http://schemas.openxmlformats.org/officeDocument/2006/relationships/hyperlink" Target="https://podminky.urs.cz/item/CS_URS_2023_02/311271021" TargetMode="External"/><Relationship Id="rId6" Type="http://schemas.openxmlformats.org/officeDocument/2006/relationships/hyperlink" Target="https://podminky.urs.cz/item/CS_URS_2023_02/622325101" TargetMode="External"/><Relationship Id="rId11" Type="http://schemas.openxmlformats.org/officeDocument/2006/relationships/hyperlink" Target="https://podminky.urs.cz/item/CS_URS_2023_02/965045113" TargetMode="External"/><Relationship Id="rId24" Type="http://schemas.openxmlformats.org/officeDocument/2006/relationships/hyperlink" Target="https://podminky.urs.cz/item/CS_URS_2023_02/997013509" TargetMode="External"/><Relationship Id="rId32" Type="http://schemas.openxmlformats.org/officeDocument/2006/relationships/hyperlink" Target="https://podminky.urs.cz/item/CS_URS_2023_02/712391171" TargetMode="External"/><Relationship Id="rId37" Type="http://schemas.openxmlformats.org/officeDocument/2006/relationships/hyperlink" Target="https://podminky.urs.cz/item/CS_URS_2023_02/712363605" TargetMode="External"/><Relationship Id="rId40" Type="http://schemas.openxmlformats.org/officeDocument/2006/relationships/hyperlink" Target="https://podminky.urs.cz/item/CS_URS_2023_02/712363405" TargetMode="External"/><Relationship Id="rId45" Type="http://schemas.openxmlformats.org/officeDocument/2006/relationships/hyperlink" Target="https://podminky.urs.cz/item/CS_URS_2023_02/712363353" TargetMode="External"/><Relationship Id="rId53" Type="http://schemas.openxmlformats.org/officeDocument/2006/relationships/hyperlink" Target="https://podminky.urs.cz/item/CS_URS_2023_02/762395000" TargetMode="External"/><Relationship Id="rId58" Type="http://schemas.openxmlformats.org/officeDocument/2006/relationships/hyperlink" Target="https://podminky.urs.cz/item/CS_URS_2023_02/764214607" TargetMode="External"/><Relationship Id="rId66" Type="http://schemas.openxmlformats.org/officeDocument/2006/relationships/hyperlink" Target="https://podminky.urs.cz/item/CS_URS_2023_02/783315101" TargetMode="External"/><Relationship Id="rId5" Type="http://schemas.openxmlformats.org/officeDocument/2006/relationships/hyperlink" Target="https://podminky.urs.cz/item/CS_URS_2023_02/783827425" TargetMode="External"/><Relationship Id="rId15" Type="http://schemas.openxmlformats.org/officeDocument/2006/relationships/hyperlink" Target="https://podminky.urs.cz/item/CS_URS_2023_02/764002841" TargetMode="External"/><Relationship Id="rId23" Type="http://schemas.openxmlformats.org/officeDocument/2006/relationships/hyperlink" Target="https://podminky.urs.cz/item/CS_URS_2023_02/997013501" TargetMode="External"/><Relationship Id="rId28" Type="http://schemas.openxmlformats.org/officeDocument/2006/relationships/hyperlink" Target="https://podminky.urs.cz/item/CS_URS_2023_02/712311101" TargetMode="External"/><Relationship Id="rId36" Type="http://schemas.openxmlformats.org/officeDocument/2006/relationships/hyperlink" Target="https://podminky.urs.cz/item/CS_URS_2023_02/712363604" TargetMode="External"/><Relationship Id="rId49" Type="http://schemas.openxmlformats.org/officeDocument/2006/relationships/hyperlink" Target="https://podminky.urs.cz/item/CS_URS_2023_02/712363384" TargetMode="External"/><Relationship Id="rId57" Type="http://schemas.openxmlformats.org/officeDocument/2006/relationships/hyperlink" Target="https://podminky.urs.cz/item/CS_URS_2023_02/764214605" TargetMode="External"/><Relationship Id="rId61" Type="http://schemas.openxmlformats.org/officeDocument/2006/relationships/hyperlink" Target="https://podminky.urs.cz/item/CS_URS_2023_02/764518622" TargetMode="External"/><Relationship Id="rId10" Type="http://schemas.openxmlformats.org/officeDocument/2006/relationships/hyperlink" Target="https://podminky.urs.cz/item/CS_URS_2023_02/712300854" TargetMode="External"/><Relationship Id="rId19" Type="http://schemas.openxmlformats.org/officeDocument/2006/relationships/hyperlink" Target="https://podminky.urs.cz/item/CS_URS_2023_02/764004801" TargetMode="External"/><Relationship Id="rId31" Type="http://schemas.openxmlformats.org/officeDocument/2006/relationships/hyperlink" Target="https://podminky.urs.cz/item/CS_URS_2023_02/713141311" TargetMode="External"/><Relationship Id="rId44" Type="http://schemas.openxmlformats.org/officeDocument/2006/relationships/hyperlink" Target="https://podminky.urs.cz/item/CS_URS_2023_02/712363352" TargetMode="External"/><Relationship Id="rId52" Type="http://schemas.openxmlformats.org/officeDocument/2006/relationships/hyperlink" Target="https://podminky.urs.cz/item/CS_URS_2023_02/762361312" TargetMode="External"/><Relationship Id="rId60" Type="http://schemas.openxmlformats.org/officeDocument/2006/relationships/hyperlink" Target="https://podminky.urs.cz/item/CS_URS_2023_02/764511642" TargetMode="External"/><Relationship Id="rId65" Type="http://schemas.openxmlformats.org/officeDocument/2006/relationships/hyperlink" Target="https://podminky.urs.cz/item/CS_URS_2023_02/783314203" TargetMode="External"/><Relationship Id="rId4" Type="http://schemas.openxmlformats.org/officeDocument/2006/relationships/hyperlink" Target="https://podminky.urs.cz/item/CS_URS_2023_02/783823135" TargetMode="External"/><Relationship Id="rId9" Type="http://schemas.openxmlformats.org/officeDocument/2006/relationships/hyperlink" Target="https://podminky.urs.cz/item/CS_URS_2023_02/712340833" TargetMode="External"/><Relationship Id="rId14" Type="http://schemas.openxmlformats.org/officeDocument/2006/relationships/hyperlink" Target="https://podminky.urs.cz/item/CS_URS_2023_02/965082933" TargetMode="External"/><Relationship Id="rId22" Type="http://schemas.openxmlformats.org/officeDocument/2006/relationships/hyperlink" Target="https://podminky.urs.cz/item/CS_URS_2023_02/997013151" TargetMode="External"/><Relationship Id="rId27" Type="http://schemas.openxmlformats.org/officeDocument/2006/relationships/hyperlink" Target="https://podminky.urs.cz/item/CS_URS_2023_02/998017001" TargetMode="External"/><Relationship Id="rId30" Type="http://schemas.openxmlformats.org/officeDocument/2006/relationships/hyperlink" Target="https://podminky.urs.cz/item/CS_URS_2023_02/713141152" TargetMode="External"/><Relationship Id="rId35" Type="http://schemas.openxmlformats.org/officeDocument/2006/relationships/hyperlink" Target="https://podminky.urs.cz/item/CS_URS_2023_02/712363546" TargetMode="External"/><Relationship Id="rId43" Type="http://schemas.openxmlformats.org/officeDocument/2006/relationships/hyperlink" Target="https://podminky.urs.cz/item/CS_URS_2023_02/712363005" TargetMode="External"/><Relationship Id="rId48" Type="http://schemas.openxmlformats.org/officeDocument/2006/relationships/hyperlink" Target="https://podminky.urs.cz/item/CS_URS_2023_02/712363357" TargetMode="External"/><Relationship Id="rId56" Type="http://schemas.openxmlformats.org/officeDocument/2006/relationships/hyperlink" Target="https://podminky.urs.cz/item/CS_URS_2023_02/764111471" TargetMode="External"/><Relationship Id="rId64" Type="http://schemas.openxmlformats.org/officeDocument/2006/relationships/hyperlink" Target="https://podminky.urs.cz/item/CS_URS_2023_02/783306805" TargetMode="External"/><Relationship Id="rId8" Type="http://schemas.openxmlformats.org/officeDocument/2006/relationships/hyperlink" Target="https://podminky.urs.cz/item/CS_URS_2023_02/632450132" TargetMode="External"/><Relationship Id="rId51" Type="http://schemas.openxmlformats.org/officeDocument/2006/relationships/hyperlink" Target="https://podminky.urs.cz/item/CS_URS_2023_02/713141358" TargetMode="External"/><Relationship Id="rId3" Type="http://schemas.openxmlformats.org/officeDocument/2006/relationships/hyperlink" Target="https://podminky.urs.cz/item/CS_URS_2023_02/783801403" TargetMode="External"/><Relationship Id="rId12" Type="http://schemas.openxmlformats.org/officeDocument/2006/relationships/hyperlink" Target="https://podminky.urs.cz/item/CS_URS_2023_02/713140811" TargetMode="External"/><Relationship Id="rId17" Type="http://schemas.openxmlformats.org/officeDocument/2006/relationships/hyperlink" Target="https://podminky.urs.cz/item/CS_URS_2023_02/764002801" TargetMode="External"/><Relationship Id="rId25" Type="http://schemas.openxmlformats.org/officeDocument/2006/relationships/hyperlink" Target="https://podminky.urs.cz/item/CS_URS_2023_02/997013631" TargetMode="External"/><Relationship Id="rId33" Type="http://schemas.openxmlformats.org/officeDocument/2006/relationships/hyperlink" Target="https://podminky.urs.cz/item/CS_URS_2023_02/712363544" TargetMode="External"/><Relationship Id="rId38" Type="http://schemas.openxmlformats.org/officeDocument/2006/relationships/hyperlink" Target="https://podminky.urs.cz/item/CS_URS_2023_02/712363606" TargetMode="External"/><Relationship Id="rId46" Type="http://schemas.openxmlformats.org/officeDocument/2006/relationships/hyperlink" Target="https://podminky.urs.cz/item/CS_URS_2023_02/712363366" TargetMode="External"/><Relationship Id="rId59" Type="http://schemas.openxmlformats.org/officeDocument/2006/relationships/hyperlink" Target="https://podminky.urs.cz/item/CS_URS_2023_02/764511602" TargetMode="External"/><Relationship Id="rId67" Type="http://schemas.openxmlformats.org/officeDocument/2006/relationships/hyperlink" Target="https://podminky.urs.cz/item/CS_URS_2023_02/783317101" TargetMode="External"/><Relationship Id="rId20" Type="http://schemas.openxmlformats.org/officeDocument/2006/relationships/hyperlink" Target="https://podminky.urs.cz/item/CS_URS_2023_02/764004861" TargetMode="External"/><Relationship Id="rId41" Type="http://schemas.openxmlformats.org/officeDocument/2006/relationships/hyperlink" Target="https://podminky.urs.cz/item/CS_URS_2023_02/712363406" TargetMode="External"/><Relationship Id="rId54" Type="http://schemas.openxmlformats.org/officeDocument/2006/relationships/hyperlink" Target="https://podminky.urs.cz/item/CS_URS_2023_02/998712101" TargetMode="External"/><Relationship Id="rId62" Type="http://schemas.openxmlformats.org/officeDocument/2006/relationships/hyperlink" Target="https://podminky.urs.cz/item/CS_URS_2023_02/998764101"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3"/>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9" t="s">
        <v>0</v>
      </c>
      <c r="AZ1" s="19" t="s">
        <v>1</v>
      </c>
      <c r="BA1" s="19" t="s">
        <v>2</v>
      </c>
      <c r="BB1" s="19" t="s">
        <v>3</v>
      </c>
      <c r="BT1" s="19" t="s">
        <v>4</v>
      </c>
      <c r="BU1" s="19" t="s">
        <v>4</v>
      </c>
      <c r="BV1" s="19" t="s">
        <v>5</v>
      </c>
    </row>
    <row r="2" spans="1:74" s="1" customFormat="1" ht="36.950000000000003" customHeight="1">
      <c r="AR2" s="391"/>
      <c r="AS2" s="391"/>
      <c r="AT2" s="391"/>
      <c r="AU2" s="391"/>
      <c r="AV2" s="391"/>
      <c r="AW2" s="391"/>
      <c r="AX2" s="391"/>
      <c r="AY2" s="391"/>
      <c r="AZ2" s="391"/>
      <c r="BA2" s="391"/>
      <c r="BB2" s="391"/>
      <c r="BC2" s="391"/>
      <c r="BD2" s="391"/>
      <c r="BE2" s="391"/>
      <c r="BS2" s="20" t="s">
        <v>6</v>
      </c>
      <c r="BT2" s="20" t="s">
        <v>7</v>
      </c>
    </row>
    <row r="3" spans="1:74" s="1" customFormat="1" ht="6.95"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pans="1:74" s="1" customFormat="1" ht="24.95"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pans="1:74" s="1" customFormat="1" ht="12" customHeight="1">
      <c r="B5" s="24"/>
      <c r="C5" s="25"/>
      <c r="D5" s="29" t="s">
        <v>13</v>
      </c>
      <c r="E5" s="25"/>
      <c r="F5" s="25"/>
      <c r="G5" s="25"/>
      <c r="H5" s="25"/>
      <c r="I5" s="25"/>
      <c r="J5" s="25"/>
      <c r="K5" s="375" t="s">
        <v>14</v>
      </c>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25"/>
      <c r="AQ5" s="25"/>
      <c r="AR5" s="23"/>
      <c r="BE5" s="372" t="s">
        <v>15</v>
      </c>
      <c r="BS5" s="20" t="s">
        <v>6</v>
      </c>
    </row>
    <row r="6" spans="1:74" s="1" customFormat="1" ht="36.950000000000003" customHeight="1">
      <c r="B6" s="24"/>
      <c r="C6" s="25"/>
      <c r="D6" s="31" t="s">
        <v>16</v>
      </c>
      <c r="E6" s="25"/>
      <c r="F6" s="25"/>
      <c r="G6" s="25"/>
      <c r="H6" s="25"/>
      <c r="I6" s="25"/>
      <c r="J6" s="25"/>
      <c r="K6" s="377" t="s">
        <v>17</v>
      </c>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25"/>
      <c r="AQ6" s="25"/>
      <c r="AR6" s="23"/>
      <c r="BE6" s="373"/>
      <c r="BS6" s="20" t="s">
        <v>6</v>
      </c>
    </row>
    <row r="7" spans="1:74" s="1" customFormat="1" ht="12" customHeight="1">
      <c r="B7" s="24"/>
      <c r="C7" s="25"/>
      <c r="D7" s="32"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2" t="s">
        <v>20</v>
      </c>
      <c r="AL7" s="25"/>
      <c r="AM7" s="25"/>
      <c r="AN7" s="30" t="s">
        <v>19</v>
      </c>
      <c r="AO7" s="25"/>
      <c r="AP7" s="25"/>
      <c r="AQ7" s="25"/>
      <c r="AR7" s="23"/>
      <c r="BE7" s="373"/>
      <c r="BS7" s="20" t="s">
        <v>6</v>
      </c>
    </row>
    <row r="8" spans="1:74" s="1" customFormat="1" ht="12" customHeight="1">
      <c r="B8" s="24"/>
      <c r="C8" s="25"/>
      <c r="D8" s="32"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2" t="s">
        <v>23</v>
      </c>
      <c r="AL8" s="25"/>
      <c r="AM8" s="25"/>
      <c r="AN8" s="33" t="s">
        <v>24</v>
      </c>
      <c r="AO8" s="25"/>
      <c r="AP8" s="25"/>
      <c r="AQ8" s="25"/>
      <c r="AR8" s="23"/>
      <c r="BE8" s="373"/>
      <c r="BS8" s="20" t="s">
        <v>6</v>
      </c>
    </row>
    <row r="9" spans="1:74" s="1" customFormat="1" ht="14.45"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73"/>
      <c r="BS9" s="20" t="s">
        <v>6</v>
      </c>
    </row>
    <row r="10" spans="1:74" s="1" customFormat="1" ht="12" customHeight="1">
      <c r="B10" s="24"/>
      <c r="C10" s="25"/>
      <c r="D10" s="32"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2" t="s">
        <v>26</v>
      </c>
      <c r="AL10" s="25"/>
      <c r="AM10" s="25"/>
      <c r="AN10" s="30" t="s">
        <v>19</v>
      </c>
      <c r="AO10" s="25"/>
      <c r="AP10" s="25"/>
      <c r="AQ10" s="25"/>
      <c r="AR10" s="23"/>
      <c r="BE10" s="373"/>
      <c r="BS10" s="20" t="s">
        <v>6</v>
      </c>
    </row>
    <row r="11" spans="1:74" s="1" customFormat="1" ht="18.399999999999999" customHeight="1">
      <c r="B11" s="24"/>
      <c r="C11" s="25"/>
      <c r="D11" s="25"/>
      <c r="E11" s="30" t="s">
        <v>27</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2" t="s">
        <v>28</v>
      </c>
      <c r="AL11" s="25"/>
      <c r="AM11" s="25"/>
      <c r="AN11" s="30" t="s">
        <v>19</v>
      </c>
      <c r="AO11" s="25"/>
      <c r="AP11" s="25"/>
      <c r="AQ11" s="25"/>
      <c r="AR11" s="23"/>
      <c r="BE11" s="373"/>
      <c r="BS11" s="20" t="s">
        <v>6</v>
      </c>
    </row>
    <row r="12" spans="1:74" s="1" customFormat="1" ht="6.95"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73"/>
      <c r="BS12" s="20" t="s">
        <v>6</v>
      </c>
    </row>
    <row r="13" spans="1:74" s="1" customFormat="1" ht="12" customHeight="1">
      <c r="B13" s="24"/>
      <c r="C13" s="25"/>
      <c r="D13" s="32" t="s">
        <v>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2" t="s">
        <v>26</v>
      </c>
      <c r="AL13" s="25"/>
      <c r="AM13" s="25"/>
      <c r="AN13" s="34" t="s">
        <v>30</v>
      </c>
      <c r="AO13" s="25"/>
      <c r="AP13" s="25"/>
      <c r="AQ13" s="25"/>
      <c r="AR13" s="23"/>
      <c r="BE13" s="373"/>
      <c r="BS13" s="20" t="s">
        <v>6</v>
      </c>
    </row>
    <row r="14" spans="1:74" ht="12.75">
      <c r="B14" s="24"/>
      <c r="C14" s="25"/>
      <c r="D14" s="25"/>
      <c r="E14" s="378" t="s">
        <v>30</v>
      </c>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2" t="s">
        <v>28</v>
      </c>
      <c r="AL14" s="25"/>
      <c r="AM14" s="25"/>
      <c r="AN14" s="34" t="s">
        <v>30</v>
      </c>
      <c r="AO14" s="25"/>
      <c r="AP14" s="25"/>
      <c r="AQ14" s="25"/>
      <c r="AR14" s="23"/>
      <c r="BE14" s="373"/>
      <c r="BS14" s="20" t="s">
        <v>6</v>
      </c>
    </row>
    <row r="15" spans="1:74" s="1" customFormat="1" ht="6.95"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73"/>
      <c r="BS15" s="20" t="s">
        <v>4</v>
      </c>
    </row>
    <row r="16" spans="1:74" s="1" customFormat="1" ht="12" customHeight="1">
      <c r="B16" s="24"/>
      <c r="C16" s="25"/>
      <c r="D16" s="32" t="s">
        <v>31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2" t="s">
        <v>26</v>
      </c>
      <c r="AL16" s="25"/>
      <c r="AM16" s="25"/>
      <c r="AN16" s="30" t="s">
        <v>19</v>
      </c>
      <c r="AO16" s="25"/>
      <c r="AP16" s="25"/>
      <c r="AQ16" s="25"/>
      <c r="AR16" s="23"/>
      <c r="BE16" s="373"/>
      <c r="BS16" s="20" t="s">
        <v>4</v>
      </c>
    </row>
    <row r="17" spans="1:71" s="1" customFormat="1" ht="18.399999999999999" customHeight="1">
      <c r="B17" s="24"/>
      <c r="C17" s="25"/>
      <c r="D17" s="25"/>
      <c r="E17" s="30" t="s">
        <v>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2" t="s">
        <v>28</v>
      </c>
      <c r="AL17" s="25"/>
      <c r="AM17" s="25"/>
      <c r="AN17" s="30" t="s">
        <v>19</v>
      </c>
      <c r="AO17" s="25"/>
      <c r="AP17" s="25"/>
      <c r="AQ17" s="25"/>
      <c r="AR17" s="23"/>
      <c r="BE17" s="373"/>
      <c r="BS17" s="20" t="s">
        <v>33</v>
      </c>
    </row>
    <row r="18" spans="1:71" s="1" customFormat="1" ht="6.95"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73"/>
      <c r="BS18" s="20" t="s">
        <v>6</v>
      </c>
    </row>
    <row r="19" spans="1:71" s="1" customFormat="1" ht="12" customHeight="1">
      <c r="B19" s="24"/>
      <c r="C19" s="25"/>
      <c r="D19" s="32" t="s">
        <v>34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2" t="s">
        <v>26</v>
      </c>
      <c r="AL19" s="25"/>
      <c r="AM19" s="25"/>
      <c r="AN19" s="30" t="s">
        <v>19</v>
      </c>
      <c r="AO19" s="25"/>
      <c r="AP19" s="25"/>
      <c r="AQ19" s="25"/>
      <c r="AR19" s="23"/>
      <c r="BE19" s="373"/>
      <c r="BS19" s="20" t="s">
        <v>6</v>
      </c>
    </row>
    <row r="20" spans="1:71" s="1" customFormat="1" ht="18.399999999999999"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2" t="s">
        <v>28</v>
      </c>
      <c r="AL20" s="25"/>
      <c r="AM20" s="25"/>
      <c r="AN20" s="30" t="s">
        <v>19</v>
      </c>
      <c r="AO20" s="25"/>
      <c r="AP20" s="25"/>
      <c r="AQ20" s="25"/>
      <c r="AR20" s="23"/>
      <c r="BE20" s="373"/>
      <c r="BS20" s="20" t="s">
        <v>4</v>
      </c>
    </row>
    <row r="21" spans="1:71" s="1" customFormat="1" ht="6.9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73"/>
    </row>
    <row r="22" spans="1:71" s="1" customFormat="1" ht="12" customHeight="1">
      <c r="B22" s="24"/>
      <c r="C22" s="25"/>
      <c r="D22" s="32" t="s">
        <v>36</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73"/>
    </row>
    <row r="23" spans="1:71" s="1" customFormat="1" ht="47.25" customHeight="1">
      <c r="B23" s="24"/>
      <c r="C23" s="25"/>
      <c r="D23" s="25"/>
      <c r="E23" s="380" t="s">
        <v>37</v>
      </c>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25"/>
      <c r="AP23" s="25"/>
      <c r="AQ23" s="25"/>
      <c r="AR23" s="23"/>
      <c r="BE23" s="373"/>
    </row>
    <row r="24" spans="1:71" s="1" customFormat="1" ht="6.95"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73"/>
    </row>
    <row r="25" spans="1:71" s="1" customFormat="1" ht="6.95" customHeight="1">
      <c r="B25" s="24"/>
      <c r="C25" s="25"/>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5"/>
      <c r="AQ25" s="25"/>
      <c r="AR25" s="23"/>
      <c r="BE25" s="373"/>
    </row>
    <row r="26" spans="1:71" s="2" customFormat="1" ht="25.9" customHeight="1">
      <c r="A26" s="37"/>
      <c r="B26" s="38"/>
      <c r="C26" s="39"/>
      <c r="D26" s="40" t="s">
        <v>38</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381">
        <f>ROUND(AG54,2)</f>
        <v>0</v>
      </c>
      <c r="AL26" s="382"/>
      <c r="AM26" s="382"/>
      <c r="AN26" s="382"/>
      <c r="AO26" s="382"/>
      <c r="AP26" s="39"/>
      <c r="AQ26" s="39"/>
      <c r="AR26" s="42"/>
      <c r="BE26" s="373"/>
    </row>
    <row r="27" spans="1:71" s="2" customFormat="1" ht="6.95"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373"/>
    </row>
    <row r="28" spans="1:71" s="2" customFormat="1" ht="12.75">
      <c r="A28" s="37"/>
      <c r="B28" s="38"/>
      <c r="C28" s="39"/>
      <c r="D28" s="39"/>
      <c r="E28" s="39"/>
      <c r="F28" s="39"/>
      <c r="G28" s="39"/>
      <c r="H28" s="39"/>
      <c r="I28" s="39"/>
      <c r="J28" s="39"/>
      <c r="K28" s="39"/>
      <c r="L28" s="383" t="s">
        <v>39</v>
      </c>
      <c r="M28" s="383"/>
      <c r="N28" s="383"/>
      <c r="O28" s="383"/>
      <c r="P28" s="383"/>
      <c r="Q28" s="39"/>
      <c r="R28" s="39"/>
      <c r="S28" s="39"/>
      <c r="T28" s="39"/>
      <c r="U28" s="39"/>
      <c r="V28" s="39"/>
      <c r="W28" s="383" t="s">
        <v>40</v>
      </c>
      <c r="X28" s="383"/>
      <c r="Y28" s="383"/>
      <c r="Z28" s="383"/>
      <c r="AA28" s="383"/>
      <c r="AB28" s="383"/>
      <c r="AC28" s="383"/>
      <c r="AD28" s="383"/>
      <c r="AE28" s="383"/>
      <c r="AF28" s="39"/>
      <c r="AG28" s="39"/>
      <c r="AH28" s="39"/>
      <c r="AI28" s="39"/>
      <c r="AJ28" s="39"/>
      <c r="AK28" s="383" t="s">
        <v>41</v>
      </c>
      <c r="AL28" s="383"/>
      <c r="AM28" s="383"/>
      <c r="AN28" s="383"/>
      <c r="AO28" s="383"/>
      <c r="AP28" s="39"/>
      <c r="AQ28" s="39"/>
      <c r="AR28" s="42"/>
      <c r="BE28" s="373"/>
    </row>
    <row r="29" spans="1:71" s="3" customFormat="1" ht="14.45" customHeight="1">
      <c r="B29" s="43"/>
      <c r="C29" s="44"/>
      <c r="D29" s="32" t="s">
        <v>42</v>
      </c>
      <c r="E29" s="44"/>
      <c r="F29" s="32" t="s">
        <v>43</v>
      </c>
      <c r="G29" s="44"/>
      <c r="H29" s="44"/>
      <c r="I29" s="44"/>
      <c r="J29" s="44"/>
      <c r="K29" s="44"/>
      <c r="L29" s="386">
        <v>0.21</v>
      </c>
      <c r="M29" s="385"/>
      <c r="N29" s="385"/>
      <c r="O29" s="385"/>
      <c r="P29" s="385"/>
      <c r="Q29" s="44"/>
      <c r="R29" s="44"/>
      <c r="S29" s="44"/>
      <c r="T29" s="44"/>
      <c r="U29" s="44"/>
      <c r="V29" s="44"/>
      <c r="W29" s="384">
        <f>ROUND(AZ54, 2)</f>
        <v>0</v>
      </c>
      <c r="X29" s="385"/>
      <c r="Y29" s="385"/>
      <c r="Z29" s="385"/>
      <c r="AA29" s="385"/>
      <c r="AB29" s="385"/>
      <c r="AC29" s="385"/>
      <c r="AD29" s="385"/>
      <c r="AE29" s="385"/>
      <c r="AF29" s="44"/>
      <c r="AG29" s="44"/>
      <c r="AH29" s="44"/>
      <c r="AI29" s="44"/>
      <c r="AJ29" s="44"/>
      <c r="AK29" s="384">
        <f>ROUND(AV54, 2)</f>
        <v>0</v>
      </c>
      <c r="AL29" s="385"/>
      <c r="AM29" s="385"/>
      <c r="AN29" s="385"/>
      <c r="AO29" s="385"/>
      <c r="AP29" s="44"/>
      <c r="AQ29" s="44"/>
      <c r="AR29" s="45"/>
      <c r="BE29" s="374"/>
    </row>
    <row r="30" spans="1:71" s="3" customFormat="1" ht="14.45" customHeight="1">
      <c r="B30" s="43"/>
      <c r="C30" s="44"/>
      <c r="D30" s="44"/>
      <c r="E30" s="44"/>
      <c r="F30" s="32" t="s">
        <v>44</v>
      </c>
      <c r="G30" s="44"/>
      <c r="H30" s="44"/>
      <c r="I30" s="44"/>
      <c r="J30" s="44"/>
      <c r="K30" s="44"/>
      <c r="L30" s="386">
        <v>0.12</v>
      </c>
      <c r="M30" s="385"/>
      <c r="N30" s="385"/>
      <c r="O30" s="385"/>
      <c r="P30" s="385"/>
      <c r="Q30" s="44"/>
      <c r="R30" s="44"/>
      <c r="S30" s="44"/>
      <c r="T30" s="44"/>
      <c r="U30" s="44"/>
      <c r="V30" s="44"/>
      <c r="W30" s="384">
        <f>ROUND(BA54, 2)</f>
        <v>0</v>
      </c>
      <c r="X30" s="385"/>
      <c r="Y30" s="385"/>
      <c r="Z30" s="385"/>
      <c r="AA30" s="385"/>
      <c r="AB30" s="385"/>
      <c r="AC30" s="385"/>
      <c r="AD30" s="385"/>
      <c r="AE30" s="385"/>
      <c r="AF30" s="44"/>
      <c r="AG30" s="44"/>
      <c r="AH30" s="44"/>
      <c r="AI30" s="44"/>
      <c r="AJ30" s="44"/>
      <c r="AK30" s="384">
        <f>ROUND(AW54, 2)</f>
        <v>0</v>
      </c>
      <c r="AL30" s="385"/>
      <c r="AM30" s="385"/>
      <c r="AN30" s="385"/>
      <c r="AO30" s="385"/>
      <c r="AP30" s="44"/>
      <c r="AQ30" s="44"/>
      <c r="AR30" s="45"/>
      <c r="BE30" s="374"/>
    </row>
    <row r="31" spans="1:71" s="3" customFormat="1" ht="14.45" hidden="1" customHeight="1">
      <c r="B31" s="43"/>
      <c r="C31" s="44"/>
      <c r="D31" s="44"/>
      <c r="E31" s="44"/>
      <c r="F31" s="32" t="s">
        <v>45</v>
      </c>
      <c r="G31" s="44"/>
      <c r="H31" s="44"/>
      <c r="I31" s="44"/>
      <c r="J31" s="44"/>
      <c r="K31" s="44"/>
      <c r="L31" s="386">
        <v>0.21</v>
      </c>
      <c r="M31" s="385"/>
      <c r="N31" s="385"/>
      <c r="O31" s="385"/>
      <c r="P31" s="385"/>
      <c r="Q31" s="44"/>
      <c r="R31" s="44"/>
      <c r="S31" s="44"/>
      <c r="T31" s="44"/>
      <c r="U31" s="44"/>
      <c r="V31" s="44"/>
      <c r="W31" s="384">
        <f>ROUND(BB54, 2)</f>
        <v>0</v>
      </c>
      <c r="X31" s="385"/>
      <c r="Y31" s="385"/>
      <c r="Z31" s="385"/>
      <c r="AA31" s="385"/>
      <c r="AB31" s="385"/>
      <c r="AC31" s="385"/>
      <c r="AD31" s="385"/>
      <c r="AE31" s="385"/>
      <c r="AF31" s="44"/>
      <c r="AG31" s="44"/>
      <c r="AH31" s="44"/>
      <c r="AI31" s="44"/>
      <c r="AJ31" s="44"/>
      <c r="AK31" s="384">
        <v>0</v>
      </c>
      <c r="AL31" s="385"/>
      <c r="AM31" s="385"/>
      <c r="AN31" s="385"/>
      <c r="AO31" s="385"/>
      <c r="AP31" s="44"/>
      <c r="AQ31" s="44"/>
      <c r="AR31" s="45"/>
      <c r="BE31" s="374"/>
    </row>
    <row r="32" spans="1:71" s="3" customFormat="1" ht="14.45" hidden="1" customHeight="1">
      <c r="B32" s="43"/>
      <c r="C32" s="44"/>
      <c r="D32" s="44"/>
      <c r="E32" s="44"/>
      <c r="F32" s="32" t="s">
        <v>46</v>
      </c>
      <c r="G32" s="44"/>
      <c r="H32" s="44"/>
      <c r="I32" s="44"/>
      <c r="J32" s="44"/>
      <c r="K32" s="44"/>
      <c r="L32" s="386">
        <v>0.12</v>
      </c>
      <c r="M32" s="385"/>
      <c r="N32" s="385"/>
      <c r="O32" s="385"/>
      <c r="P32" s="385"/>
      <c r="Q32" s="44"/>
      <c r="R32" s="44"/>
      <c r="S32" s="44"/>
      <c r="T32" s="44"/>
      <c r="U32" s="44"/>
      <c r="V32" s="44"/>
      <c r="W32" s="384">
        <f>ROUND(BC54, 2)</f>
        <v>0</v>
      </c>
      <c r="X32" s="385"/>
      <c r="Y32" s="385"/>
      <c r="Z32" s="385"/>
      <c r="AA32" s="385"/>
      <c r="AB32" s="385"/>
      <c r="AC32" s="385"/>
      <c r="AD32" s="385"/>
      <c r="AE32" s="385"/>
      <c r="AF32" s="44"/>
      <c r="AG32" s="44"/>
      <c r="AH32" s="44"/>
      <c r="AI32" s="44"/>
      <c r="AJ32" s="44"/>
      <c r="AK32" s="384">
        <v>0</v>
      </c>
      <c r="AL32" s="385"/>
      <c r="AM32" s="385"/>
      <c r="AN32" s="385"/>
      <c r="AO32" s="385"/>
      <c r="AP32" s="44"/>
      <c r="AQ32" s="44"/>
      <c r="AR32" s="45"/>
      <c r="BE32" s="374"/>
    </row>
    <row r="33" spans="1:57" s="3" customFormat="1" ht="14.45" hidden="1" customHeight="1">
      <c r="B33" s="43"/>
      <c r="C33" s="44"/>
      <c r="D33" s="44"/>
      <c r="E33" s="44"/>
      <c r="F33" s="32" t="s">
        <v>47</v>
      </c>
      <c r="G33" s="44"/>
      <c r="H33" s="44"/>
      <c r="I33" s="44"/>
      <c r="J33" s="44"/>
      <c r="K33" s="44"/>
      <c r="L33" s="386">
        <v>0</v>
      </c>
      <c r="M33" s="385"/>
      <c r="N33" s="385"/>
      <c r="O33" s="385"/>
      <c r="P33" s="385"/>
      <c r="Q33" s="44"/>
      <c r="R33" s="44"/>
      <c r="S33" s="44"/>
      <c r="T33" s="44"/>
      <c r="U33" s="44"/>
      <c r="V33" s="44"/>
      <c r="W33" s="384">
        <f>ROUND(BD54, 2)</f>
        <v>0</v>
      </c>
      <c r="X33" s="385"/>
      <c r="Y33" s="385"/>
      <c r="Z33" s="385"/>
      <c r="AA33" s="385"/>
      <c r="AB33" s="385"/>
      <c r="AC33" s="385"/>
      <c r="AD33" s="385"/>
      <c r="AE33" s="385"/>
      <c r="AF33" s="44"/>
      <c r="AG33" s="44"/>
      <c r="AH33" s="44"/>
      <c r="AI33" s="44"/>
      <c r="AJ33" s="44"/>
      <c r="AK33" s="384">
        <v>0</v>
      </c>
      <c r="AL33" s="385"/>
      <c r="AM33" s="385"/>
      <c r="AN33" s="385"/>
      <c r="AO33" s="385"/>
      <c r="AP33" s="44"/>
      <c r="AQ33" s="44"/>
      <c r="AR33" s="45"/>
    </row>
    <row r="34" spans="1:57" s="2" customFormat="1" ht="6.95"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c r="A35" s="37"/>
      <c r="B35" s="38"/>
      <c r="C35" s="46"/>
      <c r="D35" s="47" t="s">
        <v>48</v>
      </c>
      <c r="E35" s="48"/>
      <c r="F35" s="48"/>
      <c r="G35" s="48"/>
      <c r="H35" s="48"/>
      <c r="I35" s="48"/>
      <c r="J35" s="48"/>
      <c r="K35" s="48"/>
      <c r="L35" s="48"/>
      <c r="M35" s="48"/>
      <c r="N35" s="48"/>
      <c r="O35" s="48"/>
      <c r="P35" s="48"/>
      <c r="Q35" s="48"/>
      <c r="R35" s="48"/>
      <c r="S35" s="48"/>
      <c r="T35" s="49" t="s">
        <v>49</v>
      </c>
      <c r="U35" s="48"/>
      <c r="V35" s="48"/>
      <c r="W35" s="48"/>
      <c r="X35" s="390" t="s">
        <v>50</v>
      </c>
      <c r="Y35" s="388"/>
      <c r="Z35" s="388"/>
      <c r="AA35" s="388"/>
      <c r="AB35" s="388"/>
      <c r="AC35" s="48"/>
      <c r="AD35" s="48"/>
      <c r="AE35" s="48"/>
      <c r="AF35" s="48"/>
      <c r="AG35" s="48"/>
      <c r="AH35" s="48"/>
      <c r="AI35" s="48"/>
      <c r="AJ35" s="48"/>
      <c r="AK35" s="387">
        <f>SUM(AK26:AK33)</f>
        <v>0</v>
      </c>
      <c r="AL35" s="388"/>
      <c r="AM35" s="388"/>
      <c r="AN35" s="388"/>
      <c r="AO35" s="389"/>
      <c r="AP35" s="46"/>
      <c r="AQ35" s="46"/>
      <c r="AR35" s="42"/>
      <c r="BE35" s="37"/>
    </row>
    <row r="36" spans="1:57" s="2" customFormat="1" ht="6.95"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5"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5"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5" customHeight="1">
      <c r="A42" s="37"/>
      <c r="B42" s="38"/>
      <c r="C42" s="26" t="s">
        <v>51</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5"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2" t="s">
        <v>13</v>
      </c>
      <c r="D44" s="55"/>
      <c r="E44" s="55"/>
      <c r="F44" s="55"/>
      <c r="G44" s="55"/>
      <c r="H44" s="55"/>
      <c r="I44" s="55"/>
      <c r="J44" s="55"/>
      <c r="K44" s="55"/>
      <c r="L44" s="55" t="str">
        <f>K5</f>
        <v>2023_07</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50000000000003" customHeight="1">
      <c r="B45" s="57"/>
      <c r="C45" s="58" t="s">
        <v>16</v>
      </c>
      <c r="D45" s="59"/>
      <c r="E45" s="59"/>
      <c r="F45" s="59"/>
      <c r="G45" s="59"/>
      <c r="H45" s="59"/>
      <c r="I45" s="59"/>
      <c r="J45" s="59"/>
      <c r="K45" s="59"/>
      <c r="L45" s="348" t="str">
        <f>K6</f>
        <v>Smrčenská 80, Jihlava - oprava střech objektů krematoria (SO_02 a SO_03)</v>
      </c>
      <c r="M45" s="349"/>
      <c r="N45" s="349"/>
      <c r="O45" s="349"/>
      <c r="P45" s="349"/>
      <c r="Q45" s="349"/>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59"/>
      <c r="AQ45" s="59"/>
      <c r="AR45" s="60"/>
    </row>
    <row r="46" spans="1:57" s="2" customFormat="1" ht="6.95"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2" t="s">
        <v>21</v>
      </c>
      <c r="D47" s="39"/>
      <c r="E47" s="39"/>
      <c r="F47" s="39"/>
      <c r="G47" s="39"/>
      <c r="H47" s="39"/>
      <c r="I47" s="39"/>
      <c r="J47" s="39"/>
      <c r="K47" s="39"/>
      <c r="L47" s="61" t="str">
        <f>IF(K8="","",K8)</f>
        <v>Jihlava</v>
      </c>
      <c r="M47" s="39"/>
      <c r="N47" s="39"/>
      <c r="O47" s="39"/>
      <c r="P47" s="39"/>
      <c r="Q47" s="39"/>
      <c r="R47" s="39"/>
      <c r="S47" s="39"/>
      <c r="T47" s="39"/>
      <c r="U47" s="39"/>
      <c r="V47" s="39"/>
      <c r="W47" s="39"/>
      <c r="X47" s="39"/>
      <c r="Y47" s="39"/>
      <c r="Z47" s="39"/>
      <c r="AA47" s="39"/>
      <c r="AB47" s="39"/>
      <c r="AC47" s="39"/>
      <c r="AD47" s="39"/>
      <c r="AE47" s="39"/>
      <c r="AF47" s="39"/>
      <c r="AG47" s="39"/>
      <c r="AH47" s="39"/>
      <c r="AI47" s="32" t="s">
        <v>23</v>
      </c>
      <c r="AJ47" s="39"/>
      <c r="AK47" s="39"/>
      <c r="AL47" s="39"/>
      <c r="AM47" s="350" t="str">
        <f>IF(AN8= "","",AN8)</f>
        <v>10. 2. 2025</v>
      </c>
      <c r="AN47" s="350"/>
      <c r="AO47" s="39"/>
      <c r="AP47" s="39"/>
      <c r="AQ47" s="39"/>
      <c r="AR47" s="42"/>
      <c r="BE47" s="37"/>
    </row>
    <row r="48" spans="1:57" s="2" customFormat="1" ht="6.95"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25.7" customHeight="1">
      <c r="A49" s="37"/>
      <c r="B49" s="38"/>
      <c r="C49" s="32" t="s">
        <v>25</v>
      </c>
      <c r="D49" s="39"/>
      <c r="E49" s="39"/>
      <c r="F49" s="39"/>
      <c r="G49" s="39"/>
      <c r="H49" s="39"/>
      <c r="I49" s="39"/>
      <c r="J49" s="39"/>
      <c r="K49" s="39"/>
      <c r="L49" s="55" t="str">
        <f>IF(E11= "","",E11)</f>
        <v>Statutární město Jihlava, Masarykovo náměstí 97/1</v>
      </c>
      <c r="M49" s="39"/>
      <c r="N49" s="39"/>
      <c r="O49" s="39"/>
      <c r="P49" s="39"/>
      <c r="Q49" s="39"/>
      <c r="R49" s="39"/>
      <c r="S49" s="39"/>
      <c r="T49" s="39"/>
      <c r="U49" s="39"/>
      <c r="V49" s="39"/>
      <c r="W49" s="39"/>
      <c r="X49" s="39"/>
      <c r="Y49" s="39"/>
      <c r="Z49" s="39"/>
      <c r="AA49" s="39"/>
      <c r="AB49" s="39"/>
      <c r="AC49" s="39"/>
      <c r="AD49" s="39"/>
      <c r="AE49" s="39"/>
      <c r="AF49" s="39"/>
      <c r="AG49" s="39"/>
      <c r="AH49" s="39"/>
      <c r="AI49" s="32" t="s">
        <v>31</v>
      </c>
      <c r="AJ49" s="39"/>
      <c r="AK49" s="39"/>
      <c r="AL49" s="39"/>
      <c r="AM49" s="357" t="str">
        <f>IF(E17="","",E17)</f>
        <v>SPA spol.s r.o., Jihlava, Havlíčkova 46, 58601</v>
      </c>
      <c r="AN49" s="358"/>
      <c r="AO49" s="358"/>
      <c r="AP49" s="358"/>
      <c r="AQ49" s="39"/>
      <c r="AR49" s="42"/>
      <c r="AS49" s="351" t="s">
        <v>52</v>
      </c>
      <c r="AT49" s="352"/>
      <c r="AU49" s="63"/>
      <c r="AV49" s="63"/>
      <c r="AW49" s="63"/>
      <c r="AX49" s="63"/>
      <c r="AY49" s="63"/>
      <c r="AZ49" s="63"/>
      <c r="BA49" s="63"/>
      <c r="BB49" s="63"/>
      <c r="BC49" s="63"/>
      <c r="BD49" s="64"/>
      <c r="BE49" s="37"/>
    </row>
    <row r="50" spans="1:91" s="2" customFormat="1" ht="15.2" customHeight="1">
      <c r="A50" s="37"/>
      <c r="B50" s="38"/>
      <c r="C50" s="32" t="s">
        <v>29</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34</v>
      </c>
      <c r="AJ50" s="39"/>
      <c r="AK50" s="39"/>
      <c r="AL50" s="39"/>
      <c r="AM50" s="357" t="str">
        <f>IF(E20="","",E20)</f>
        <v>Fr.Neuwirth</v>
      </c>
      <c r="AN50" s="358"/>
      <c r="AO50" s="358"/>
      <c r="AP50" s="358"/>
      <c r="AQ50" s="39"/>
      <c r="AR50" s="42"/>
      <c r="AS50" s="353"/>
      <c r="AT50" s="354"/>
      <c r="AU50" s="65"/>
      <c r="AV50" s="65"/>
      <c r="AW50" s="65"/>
      <c r="AX50" s="65"/>
      <c r="AY50" s="65"/>
      <c r="AZ50" s="65"/>
      <c r="BA50" s="65"/>
      <c r="BB50" s="65"/>
      <c r="BC50" s="65"/>
      <c r="BD50" s="66"/>
      <c r="BE50" s="37"/>
    </row>
    <row r="51" spans="1:91" s="2" customFormat="1" ht="10.9"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355"/>
      <c r="AT51" s="356"/>
      <c r="AU51" s="67"/>
      <c r="AV51" s="67"/>
      <c r="AW51" s="67"/>
      <c r="AX51" s="67"/>
      <c r="AY51" s="67"/>
      <c r="AZ51" s="67"/>
      <c r="BA51" s="67"/>
      <c r="BB51" s="67"/>
      <c r="BC51" s="67"/>
      <c r="BD51" s="68"/>
      <c r="BE51" s="37"/>
    </row>
    <row r="52" spans="1:91" s="2" customFormat="1" ht="29.25" customHeight="1">
      <c r="A52" s="37"/>
      <c r="B52" s="38"/>
      <c r="C52" s="359" t="s">
        <v>53</v>
      </c>
      <c r="D52" s="360"/>
      <c r="E52" s="360"/>
      <c r="F52" s="360"/>
      <c r="G52" s="360"/>
      <c r="H52" s="69"/>
      <c r="I52" s="362" t="s">
        <v>54</v>
      </c>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1" t="s">
        <v>55</v>
      </c>
      <c r="AH52" s="360"/>
      <c r="AI52" s="360"/>
      <c r="AJ52" s="360"/>
      <c r="AK52" s="360"/>
      <c r="AL52" s="360"/>
      <c r="AM52" s="360"/>
      <c r="AN52" s="362" t="s">
        <v>56</v>
      </c>
      <c r="AO52" s="360"/>
      <c r="AP52" s="360"/>
      <c r="AQ52" s="70" t="s">
        <v>57</v>
      </c>
      <c r="AR52" s="42"/>
      <c r="AS52" s="71" t="s">
        <v>58</v>
      </c>
      <c r="AT52" s="72" t="s">
        <v>59</v>
      </c>
      <c r="AU52" s="72" t="s">
        <v>60</v>
      </c>
      <c r="AV52" s="72" t="s">
        <v>61</v>
      </c>
      <c r="AW52" s="72" t="s">
        <v>62</v>
      </c>
      <c r="AX52" s="72" t="s">
        <v>63</v>
      </c>
      <c r="AY52" s="72" t="s">
        <v>64</v>
      </c>
      <c r="AZ52" s="72" t="s">
        <v>65</v>
      </c>
      <c r="BA52" s="72" t="s">
        <v>66</v>
      </c>
      <c r="BB52" s="72" t="s">
        <v>67</v>
      </c>
      <c r="BC52" s="72" t="s">
        <v>68</v>
      </c>
      <c r="BD52" s="73" t="s">
        <v>69</v>
      </c>
      <c r="BE52" s="37"/>
    </row>
    <row r="53" spans="1:91" s="2" customFormat="1" ht="10.9"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50000000000003" customHeight="1">
      <c r="B54" s="77"/>
      <c r="C54" s="78" t="s">
        <v>70</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70">
        <f>ROUND(AG55+AG58+AG61,2)</f>
        <v>0</v>
      </c>
      <c r="AH54" s="370"/>
      <c r="AI54" s="370"/>
      <c r="AJ54" s="370"/>
      <c r="AK54" s="370"/>
      <c r="AL54" s="370"/>
      <c r="AM54" s="370"/>
      <c r="AN54" s="371">
        <f t="shared" ref="AN54:AN61" si="0">SUM(AG54,AT54)</f>
        <v>0</v>
      </c>
      <c r="AO54" s="371"/>
      <c r="AP54" s="371"/>
      <c r="AQ54" s="81" t="s">
        <v>19</v>
      </c>
      <c r="AR54" s="82"/>
      <c r="AS54" s="83">
        <f>ROUND(AS55+AS58+AS61,2)</f>
        <v>0</v>
      </c>
      <c r="AT54" s="84">
        <f t="shared" ref="AT54:AT61" si="1">ROUND(SUM(AV54:AW54),2)</f>
        <v>0</v>
      </c>
      <c r="AU54" s="85">
        <f>ROUND(AU55+AU58+AU61,5)</f>
        <v>0</v>
      </c>
      <c r="AV54" s="84">
        <f>ROUND(AZ54*L29,2)</f>
        <v>0</v>
      </c>
      <c r="AW54" s="84">
        <f>ROUND(BA54*L30,2)</f>
        <v>0</v>
      </c>
      <c r="AX54" s="84">
        <f>ROUND(BB54*L29,2)</f>
        <v>0</v>
      </c>
      <c r="AY54" s="84">
        <f>ROUND(BC54*L30,2)</f>
        <v>0</v>
      </c>
      <c r="AZ54" s="84">
        <f>ROUND(AZ55+AZ58+AZ61,2)</f>
        <v>0</v>
      </c>
      <c r="BA54" s="84">
        <f>ROUND(BA55+BA58+BA61,2)</f>
        <v>0</v>
      </c>
      <c r="BB54" s="84">
        <f>ROUND(BB55+BB58+BB61,2)</f>
        <v>0</v>
      </c>
      <c r="BC54" s="84">
        <f>ROUND(BC55+BC58+BC61,2)</f>
        <v>0</v>
      </c>
      <c r="BD54" s="86">
        <f>ROUND(BD55+BD58+BD61,2)</f>
        <v>0</v>
      </c>
      <c r="BS54" s="87" t="s">
        <v>71</v>
      </c>
      <c r="BT54" s="87" t="s">
        <v>72</v>
      </c>
      <c r="BU54" s="88" t="s">
        <v>73</v>
      </c>
      <c r="BV54" s="87" t="s">
        <v>74</v>
      </c>
      <c r="BW54" s="87" t="s">
        <v>5</v>
      </c>
      <c r="BX54" s="87" t="s">
        <v>75</v>
      </c>
      <c r="CL54" s="87" t="s">
        <v>19</v>
      </c>
    </row>
    <row r="55" spans="1:91" s="7" customFormat="1" ht="16.5" customHeight="1">
      <c r="B55" s="89"/>
      <c r="C55" s="90"/>
      <c r="D55" s="366" t="s">
        <v>76</v>
      </c>
      <c r="E55" s="366"/>
      <c r="F55" s="366"/>
      <c r="G55" s="366"/>
      <c r="H55" s="366"/>
      <c r="I55" s="91"/>
      <c r="J55" s="366" t="s">
        <v>77</v>
      </c>
      <c r="K55" s="366"/>
      <c r="L55" s="366"/>
      <c r="M55" s="366"/>
      <c r="N55" s="366"/>
      <c r="O55" s="366"/>
      <c r="P55" s="366"/>
      <c r="Q55" s="366"/>
      <c r="R55" s="366"/>
      <c r="S55" s="366"/>
      <c r="T55" s="366"/>
      <c r="U55" s="366"/>
      <c r="V55" s="366"/>
      <c r="W55" s="366"/>
      <c r="X55" s="366"/>
      <c r="Y55" s="366"/>
      <c r="Z55" s="366"/>
      <c r="AA55" s="366"/>
      <c r="AB55" s="366"/>
      <c r="AC55" s="366"/>
      <c r="AD55" s="366"/>
      <c r="AE55" s="366"/>
      <c r="AF55" s="366"/>
      <c r="AG55" s="363">
        <f>ROUND(SUM(AG56:AG57),2)</f>
        <v>0</v>
      </c>
      <c r="AH55" s="364"/>
      <c r="AI55" s="364"/>
      <c r="AJ55" s="364"/>
      <c r="AK55" s="364"/>
      <c r="AL55" s="364"/>
      <c r="AM55" s="364"/>
      <c r="AN55" s="365">
        <f t="shared" si="0"/>
        <v>0</v>
      </c>
      <c r="AO55" s="364"/>
      <c r="AP55" s="364"/>
      <c r="AQ55" s="92" t="s">
        <v>78</v>
      </c>
      <c r="AR55" s="93"/>
      <c r="AS55" s="94">
        <f>ROUND(SUM(AS56:AS57),2)</f>
        <v>0</v>
      </c>
      <c r="AT55" s="95">
        <f t="shared" si="1"/>
        <v>0</v>
      </c>
      <c r="AU55" s="96">
        <f>ROUND(SUM(AU56:AU57),5)</f>
        <v>0</v>
      </c>
      <c r="AV55" s="95">
        <f>ROUND(AZ55*L29,2)</f>
        <v>0</v>
      </c>
      <c r="AW55" s="95">
        <f>ROUND(BA55*L30,2)</f>
        <v>0</v>
      </c>
      <c r="AX55" s="95">
        <f>ROUND(BB55*L29,2)</f>
        <v>0</v>
      </c>
      <c r="AY55" s="95">
        <f>ROUND(BC55*L30,2)</f>
        <v>0</v>
      </c>
      <c r="AZ55" s="95">
        <f>ROUND(SUM(AZ56:AZ57),2)</f>
        <v>0</v>
      </c>
      <c r="BA55" s="95">
        <f>ROUND(SUM(BA56:BA57),2)</f>
        <v>0</v>
      </c>
      <c r="BB55" s="95">
        <f>ROUND(SUM(BB56:BB57),2)</f>
        <v>0</v>
      </c>
      <c r="BC55" s="95">
        <f>ROUND(SUM(BC56:BC57),2)</f>
        <v>0</v>
      </c>
      <c r="BD55" s="97">
        <f>ROUND(SUM(BD56:BD57),2)</f>
        <v>0</v>
      </c>
      <c r="BS55" s="98" t="s">
        <v>71</v>
      </c>
      <c r="BT55" s="98" t="s">
        <v>79</v>
      </c>
      <c r="BU55" s="98" t="s">
        <v>73</v>
      </c>
      <c r="BV55" s="98" t="s">
        <v>74</v>
      </c>
      <c r="BW55" s="98" t="s">
        <v>80</v>
      </c>
      <c r="BX55" s="98" t="s">
        <v>5</v>
      </c>
      <c r="CL55" s="98" t="s">
        <v>19</v>
      </c>
      <c r="CM55" s="98" t="s">
        <v>81</v>
      </c>
    </row>
    <row r="56" spans="1:91" s="4" customFormat="1" ht="16.5" customHeight="1">
      <c r="A56" s="99" t="s">
        <v>82</v>
      </c>
      <c r="B56" s="54"/>
      <c r="C56" s="100"/>
      <c r="D56" s="100"/>
      <c r="E56" s="369" t="s">
        <v>83</v>
      </c>
      <c r="F56" s="369"/>
      <c r="G56" s="369"/>
      <c r="H56" s="369"/>
      <c r="I56" s="369"/>
      <c r="J56" s="100"/>
      <c r="K56" s="369" t="s">
        <v>84</v>
      </c>
      <c r="L56" s="369"/>
      <c r="M56" s="369"/>
      <c r="N56" s="369"/>
      <c r="O56" s="369"/>
      <c r="P56" s="369"/>
      <c r="Q56" s="369"/>
      <c r="R56" s="369"/>
      <c r="S56" s="369"/>
      <c r="T56" s="369"/>
      <c r="U56" s="369"/>
      <c r="V56" s="369"/>
      <c r="W56" s="369"/>
      <c r="X56" s="369"/>
      <c r="Y56" s="369"/>
      <c r="Z56" s="369"/>
      <c r="AA56" s="369"/>
      <c r="AB56" s="369"/>
      <c r="AC56" s="369"/>
      <c r="AD56" s="369"/>
      <c r="AE56" s="369"/>
      <c r="AF56" s="369"/>
      <c r="AG56" s="367">
        <f>'SO_02.1 - stavební část -...'!J32</f>
        <v>0</v>
      </c>
      <c r="AH56" s="368"/>
      <c r="AI56" s="368"/>
      <c r="AJ56" s="368"/>
      <c r="AK56" s="368"/>
      <c r="AL56" s="368"/>
      <c r="AM56" s="368"/>
      <c r="AN56" s="367">
        <f t="shared" si="0"/>
        <v>0</v>
      </c>
      <c r="AO56" s="368"/>
      <c r="AP56" s="368"/>
      <c r="AQ56" s="101" t="s">
        <v>85</v>
      </c>
      <c r="AR56" s="56"/>
      <c r="AS56" s="102">
        <v>0</v>
      </c>
      <c r="AT56" s="103">
        <f t="shared" si="1"/>
        <v>0</v>
      </c>
      <c r="AU56" s="104">
        <f>'SO_02.1 - stavební část -...'!P99</f>
        <v>0</v>
      </c>
      <c r="AV56" s="103">
        <f>'SO_02.1 - stavební část -...'!J35</f>
        <v>0</v>
      </c>
      <c r="AW56" s="103">
        <f>'SO_02.1 - stavební část -...'!J36</f>
        <v>0</v>
      </c>
      <c r="AX56" s="103">
        <f>'SO_02.1 - stavební část -...'!J37</f>
        <v>0</v>
      </c>
      <c r="AY56" s="103">
        <f>'SO_02.1 - stavební část -...'!J38</f>
        <v>0</v>
      </c>
      <c r="AZ56" s="103">
        <f>'SO_02.1 - stavební část -...'!F35</f>
        <v>0</v>
      </c>
      <c r="BA56" s="103">
        <f>'SO_02.1 - stavební část -...'!F36</f>
        <v>0</v>
      </c>
      <c r="BB56" s="103">
        <f>'SO_02.1 - stavební část -...'!F37</f>
        <v>0</v>
      </c>
      <c r="BC56" s="103">
        <f>'SO_02.1 - stavební část -...'!F38</f>
        <v>0</v>
      </c>
      <c r="BD56" s="105">
        <f>'SO_02.1 - stavební část -...'!F39</f>
        <v>0</v>
      </c>
      <c r="BT56" s="106" t="s">
        <v>81</v>
      </c>
      <c r="BV56" s="106" t="s">
        <v>74</v>
      </c>
      <c r="BW56" s="106" t="s">
        <v>86</v>
      </c>
      <c r="BX56" s="106" t="s">
        <v>80</v>
      </c>
      <c r="CL56" s="106" t="s">
        <v>19</v>
      </c>
    </row>
    <row r="57" spans="1:91" s="4" customFormat="1" ht="16.5" customHeight="1">
      <c r="A57" s="99" t="s">
        <v>82</v>
      </c>
      <c r="B57" s="54"/>
      <c r="C57" s="100"/>
      <c r="D57" s="100"/>
      <c r="E57" s="369" t="s">
        <v>87</v>
      </c>
      <c r="F57" s="369"/>
      <c r="G57" s="369"/>
      <c r="H57" s="369"/>
      <c r="I57" s="369"/>
      <c r="J57" s="100"/>
      <c r="K57" s="369" t="s">
        <v>88</v>
      </c>
      <c r="L57" s="369"/>
      <c r="M57" s="369"/>
      <c r="N57" s="369"/>
      <c r="O57" s="369"/>
      <c r="P57" s="369"/>
      <c r="Q57" s="369"/>
      <c r="R57" s="369"/>
      <c r="S57" s="369"/>
      <c r="T57" s="369"/>
      <c r="U57" s="369"/>
      <c r="V57" s="369"/>
      <c r="W57" s="369"/>
      <c r="X57" s="369"/>
      <c r="Y57" s="369"/>
      <c r="Z57" s="369"/>
      <c r="AA57" s="369"/>
      <c r="AB57" s="369"/>
      <c r="AC57" s="369"/>
      <c r="AD57" s="369"/>
      <c r="AE57" s="369"/>
      <c r="AF57" s="369"/>
      <c r="AG57" s="367">
        <f>'SO_02.2 - jímací soustava...'!J32</f>
        <v>0</v>
      </c>
      <c r="AH57" s="368"/>
      <c r="AI57" s="368"/>
      <c r="AJ57" s="368"/>
      <c r="AK57" s="368"/>
      <c r="AL57" s="368"/>
      <c r="AM57" s="368"/>
      <c r="AN57" s="367">
        <f t="shared" si="0"/>
        <v>0</v>
      </c>
      <c r="AO57" s="368"/>
      <c r="AP57" s="368"/>
      <c r="AQ57" s="101" t="s">
        <v>85</v>
      </c>
      <c r="AR57" s="56"/>
      <c r="AS57" s="102">
        <v>0</v>
      </c>
      <c r="AT57" s="103">
        <f t="shared" si="1"/>
        <v>0</v>
      </c>
      <c r="AU57" s="104">
        <f>'SO_02.2 - jímací soustava...'!P115</f>
        <v>0</v>
      </c>
      <c r="AV57" s="103">
        <f>'SO_02.2 - jímací soustava...'!J35</f>
        <v>0</v>
      </c>
      <c r="AW57" s="103">
        <f>'SO_02.2 - jímací soustava...'!J36</f>
        <v>0</v>
      </c>
      <c r="AX57" s="103">
        <f>'SO_02.2 - jímací soustava...'!J37</f>
        <v>0</v>
      </c>
      <c r="AY57" s="103">
        <f>'SO_02.2 - jímací soustava...'!J38</f>
        <v>0</v>
      </c>
      <c r="AZ57" s="103">
        <f>'SO_02.2 - jímací soustava...'!F35</f>
        <v>0</v>
      </c>
      <c r="BA57" s="103">
        <f>'SO_02.2 - jímací soustava...'!F36</f>
        <v>0</v>
      </c>
      <c r="BB57" s="103">
        <f>'SO_02.2 - jímací soustava...'!F37</f>
        <v>0</v>
      </c>
      <c r="BC57" s="103">
        <f>'SO_02.2 - jímací soustava...'!F38</f>
        <v>0</v>
      </c>
      <c r="BD57" s="105">
        <f>'SO_02.2 - jímací soustava...'!F39</f>
        <v>0</v>
      </c>
      <c r="BT57" s="106" t="s">
        <v>81</v>
      </c>
      <c r="BV57" s="106" t="s">
        <v>74</v>
      </c>
      <c r="BW57" s="106" t="s">
        <v>89</v>
      </c>
      <c r="BX57" s="106" t="s">
        <v>80</v>
      </c>
      <c r="CL57" s="106" t="s">
        <v>19</v>
      </c>
    </row>
    <row r="58" spans="1:91" s="7" customFormat="1" ht="16.5" customHeight="1">
      <c r="B58" s="89"/>
      <c r="C58" s="90"/>
      <c r="D58" s="366" t="s">
        <v>90</v>
      </c>
      <c r="E58" s="366"/>
      <c r="F58" s="366"/>
      <c r="G58" s="366"/>
      <c r="H58" s="366"/>
      <c r="I58" s="91"/>
      <c r="J58" s="366" t="s">
        <v>91</v>
      </c>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3">
        <f>ROUND(SUM(AG59:AG60),2)</f>
        <v>0</v>
      </c>
      <c r="AH58" s="364"/>
      <c r="AI58" s="364"/>
      <c r="AJ58" s="364"/>
      <c r="AK58" s="364"/>
      <c r="AL58" s="364"/>
      <c r="AM58" s="364"/>
      <c r="AN58" s="365">
        <f t="shared" si="0"/>
        <v>0</v>
      </c>
      <c r="AO58" s="364"/>
      <c r="AP58" s="364"/>
      <c r="AQ58" s="92" t="s">
        <v>78</v>
      </c>
      <c r="AR58" s="93"/>
      <c r="AS58" s="94">
        <f>ROUND(SUM(AS59:AS60),2)</f>
        <v>0</v>
      </c>
      <c r="AT58" s="95">
        <f t="shared" si="1"/>
        <v>0</v>
      </c>
      <c r="AU58" s="96">
        <f>ROUND(SUM(AU59:AU60),5)</f>
        <v>0</v>
      </c>
      <c r="AV58" s="95">
        <f>ROUND(AZ58*L29,2)</f>
        <v>0</v>
      </c>
      <c r="AW58" s="95">
        <f>ROUND(BA58*L30,2)</f>
        <v>0</v>
      </c>
      <c r="AX58" s="95">
        <f>ROUND(BB58*L29,2)</f>
        <v>0</v>
      </c>
      <c r="AY58" s="95">
        <f>ROUND(BC58*L30,2)</f>
        <v>0</v>
      </c>
      <c r="AZ58" s="95">
        <f>ROUND(SUM(AZ59:AZ60),2)</f>
        <v>0</v>
      </c>
      <c r="BA58" s="95">
        <f>ROUND(SUM(BA59:BA60),2)</f>
        <v>0</v>
      </c>
      <c r="BB58" s="95">
        <f>ROUND(SUM(BB59:BB60),2)</f>
        <v>0</v>
      </c>
      <c r="BC58" s="95">
        <f>ROUND(SUM(BC59:BC60),2)</f>
        <v>0</v>
      </c>
      <c r="BD58" s="97">
        <f>ROUND(SUM(BD59:BD60),2)</f>
        <v>0</v>
      </c>
      <c r="BS58" s="98" t="s">
        <v>71</v>
      </c>
      <c r="BT58" s="98" t="s">
        <v>79</v>
      </c>
      <c r="BU58" s="98" t="s">
        <v>73</v>
      </c>
      <c r="BV58" s="98" t="s">
        <v>74</v>
      </c>
      <c r="BW58" s="98" t="s">
        <v>92</v>
      </c>
      <c r="BX58" s="98" t="s">
        <v>5</v>
      </c>
      <c r="CL58" s="98" t="s">
        <v>19</v>
      </c>
      <c r="CM58" s="98" t="s">
        <v>81</v>
      </c>
    </row>
    <row r="59" spans="1:91" s="4" customFormat="1" ht="16.5" customHeight="1">
      <c r="A59" s="99" t="s">
        <v>82</v>
      </c>
      <c r="B59" s="54"/>
      <c r="C59" s="100"/>
      <c r="D59" s="100"/>
      <c r="E59" s="369" t="s">
        <v>93</v>
      </c>
      <c r="F59" s="369"/>
      <c r="G59" s="369"/>
      <c r="H59" s="369"/>
      <c r="I59" s="369"/>
      <c r="J59" s="100"/>
      <c r="K59" s="369" t="s">
        <v>94</v>
      </c>
      <c r="L59" s="369"/>
      <c r="M59" s="369"/>
      <c r="N59" s="369"/>
      <c r="O59" s="369"/>
      <c r="P59" s="369"/>
      <c r="Q59" s="369"/>
      <c r="R59" s="369"/>
      <c r="S59" s="369"/>
      <c r="T59" s="369"/>
      <c r="U59" s="369"/>
      <c r="V59" s="369"/>
      <c r="W59" s="369"/>
      <c r="X59" s="369"/>
      <c r="Y59" s="369"/>
      <c r="Z59" s="369"/>
      <c r="AA59" s="369"/>
      <c r="AB59" s="369"/>
      <c r="AC59" s="369"/>
      <c r="AD59" s="369"/>
      <c r="AE59" s="369"/>
      <c r="AF59" s="369"/>
      <c r="AG59" s="367">
        <f>'SO_03.1 - stavební část -...'!J32</f>
        <v>0</v>
      </c>
      <c r="AH59" s="368"/>
      <c r="AI59" s="368"/>
      <c r="AJ59" s="368"/>
      <c r="AK59" s="368"/>
      <c r="AL59" s="368"/>
      <c r="AM59" s="368"/>
      <c r="AN59" s="367">
        <f t="shared" si="0"/>
        <v>0</v>
      </c>
      <c r="AO59" s="368"/>
      <c r="AP59" s="368"/>
      <c r="AQ59" s="101" t="s">
        <v>85</v>
      </c>
      <c r="AR59" s="56"/>
      <c r="AS59" s="102">
        <v>0</v>
      </c>
      <c r="AT59" s="103">
        <f t="shared" si="1"/>
        <v>0</v>
      </c>
      <c r="AU59" s="104">
        <f>'SO_03.1 - stavební část -...'!P99</f>
        <v>0</v>
      </c>
      <c r="AV59" s="103">
        <f>'SO_03.1 - stavební část -...'!J35</f>
        <v>0</v>
      </c>
      <c r="AW59" s="103">
        <f>'SO_03.1 - stavební část -...'!J36</f>
        <v>0</v>
      </c>
      <c r="AX59" s="103">
        <f>'SO_03.1 - stavební část -...'!J37</f>
        <v>0</v>
      </c>
      <c r="AY59" s="103">
        <f>'SO_03.1 - stavební část -...'!J38</f>
        <v>0</v>
      </c>
      <c r="AZ59" s="103">
        <f>'SO_03.1 - stavební část -...'!F35</f>
        <v>0</v>
      </c>
      <c r="BA59" s="103">
        <f>'SO_03.1 - stavební část -...'!F36</f>
        <v>0</v>
      </c>
      <c r="BB59" s="103">
        <f>'SO_03.1 - stavební část -...'!F37</f>
        <v>0</v>
      </c>
      <c r="BC59" s="103">
        <f>'SO_03.1 - stavební část -...'!F38</f>
        <v>0</v>
      </c>
      <c r="BD59" s="105">
        <f>'SO_03.1 - stavební část -...'!F39</f>
        <v>0</v>
      </c>
      <c r="BT59" s="106" t="s">
        <v>81</v>
      </c>
      <c r="BV59" s="106" t="s">
        <v>74</v>
      </c>
      <c r="BW59" s="106" t="s">
        <v>95</v>
      </c>
      <c r="BX59" s="106" t="s">
        <v>92</v>
      </c>
      <c r="CL59" s="106" t="s">
        <v>19</v>
      </c>
    </row>
    <row r="60" spans="1:91" s="4" customFormat="1" ht="16.5" customHeight="1">
      <c r="A60" s="99" t="s">
        <v>82</v>
      </c>
      <c r="B60" s="54"/>
      <c r="C60" s="100"/>
      <c r="D60" s="100"/>
      <c r="E60" s="369" t="s">
        <v>96</v>
      </c>
      <c r="F60" s="369"/>
      <c r="G60" s="369"/>
      <c r="H60" s="369"/>
      <c r="I60" s="369"/>
      <c r="J60" s="100"/>
      <c r="K60" s="369" t="s">
        <v>97</v>
      </c>
      <c r="L60" s="369"/>
      <c r="M60" s="369"/>
      <c r="N60" s="369"/>
      <c r="O60" s="369"/>
      <c r="P60" s="369"/>
      <c r="Q60" s="369"/>
      <c r="R60" s="369"/>
      <c r="S60" s="369"/>
      <c r="T60" s="369"/>
      <c r="U60" s="369"/>
      <c r="V60" s="369"/>
      <c r="W60" s="369"/>
      <c r="X60" s="369"/>
      <c r="Y60" s="369"/>
      <c r="Z60" s="369"/>
      <c r="AA60" s="369"/>
      <c r="AB60" s="369"/>
      <c r="AC60" s="369"/>
      <c r="AD60" s="369"/>
      <c r="AE60" s="369"/>
      <c r="AF60" s="369"/>
      <c r="AG60" s="367">
        <f>'SO_03.2 - jímací soustava...'!J32</f>
        <v>0</v>
      </c>
      <c r="AH60" s="368"/>
      <c r="AI60" s="368"/>
      <c r="AJ60" s="368"/>
      <c r="AK60" s="368"/>
      <c r="AL60" s="368"/>
      <c r="AM60" s="368"/>
      <c r="AN60" s="367">
        <f t="shared" si="0"/>
        <v>0</v>
      </c>
      <c r="AO60" s="368"/>
      <c r="AP60" s="368"/>
      <c r="AQ60" s="101" t="s">
        <v>85</v>
      </c>
      <c r="AR60" s="56"/>
      <c r="AS60" s="102">
        <v>0</v>
      </c>
      <c r="AT60" s="103">
        <f t="shared" si="1"/>
        <v>0</v>
      </c>
      <c r="AU60" s="104">
        <f>'SO_03.2 - jímací soustava...'!P113</f>
        <v>0</v>
      </c>
      <c r="AV60" s="103">
        <f>'SO_03.2 - jímací soustava...'!J35</f>
        <v>0</v>
      </c>
      <c r="AW60" s="103">
        <f>'SO_03.2 - jímací soustava...'!J36</f>
        <v>0</v>
      </c>
      <c r="AX60" s="103">
        <f>'SO_03.2 - jímací soustava...'!J37</f>
        <v>0</v>
      </c>
      <c r="AY60" s="103">
        <f>'SO_03.2 - jímací soustava...'!J38</f>
        <v>0</v>
      </c>
      <c r="AZ60" s="103">
        <f>'SO_03.2 - jímací soustava...'!F35</f>
        <v>0</v>
      </c>
      <c r="BA60" s="103">
        <f>'SO_03.2 - jímací soustava...'!F36</f>
        <v>0</v>
      </c>
      <c r="BB60" s="103">
        <f>'SO_03.2 - jímací soustava...'!F37</f>
        <v>0</v>
      </c>
      <c r="BC60" s="103">
        <f>'SO_03.2 - jímací soustava...'!F38</f>
        <v>0</v>
      </c>
      <c r="BD60" s="105">
        <f>'SO_03.2 - jímací soustava...'!F39</f>
        <v>0</v>
      </c>
      <c r="BT60" s="106" t="s">
        <v>81</v>
      </c>
      <c r="BV60" s="106" t="s">
        <v>74</v>
      </c>
      <c r="BW60" s="106" t="s">
        <v>98</v>
      </c>
      <c r="BX60" s="106" t="s">
        <v>92</v>
      </c>
      <c r="CL60" s="106" t="s">
        <v>19</v>
      </c>
    </row>
    <row r="61" spans="1:91" s="7" customFormat="1" ht="16.5" customHeight="1">
      <c r="A61" s="99" t="s">
        <v>82</v>
      </c>
      <c r="B61" s="89"/>
      <c r="C61" s="90"/>
      <c r="D61" s="366" t="s">
        <v>99</v>
      </c>
      <c r="E61" s="366"/>
      <c r="F61" s="366"/>
      <c r="G61" s="366"/>
      <c r="H61" s="366"/>
      <c r="I61" s="91"/>
      <c r="J61" s="366" t="s">
        <v>100</v>
      </c>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65">
        <f>'VON - Vedlejší a ostatní ...'!J30</f>
        <v>0</v>
      </c>
      <c r="AH61" s="364"/>
      <c r="AI61" s="364"/>
      <c r="AJ61" s="364"/>
      <c r="AK61" s="364"/>
      <c r="AL61" s="364"/>
      <c r="AM61" s="364"/>
      <c r="AN61" s="365">
        <f t="shared" si="0"/>
        <v>0</v>
      </c>
      <c r="AO61" s="364"/>
      <c r="AP61" s="364"/>
      <c r="AQ61" s="92" t="s">
        <v>78</v>
      </c>
      <c r="AR61" s="93"/>
      <c r="AS61" s="107">
        <v>0</v>
      </c>
      <c r="AT61" s="108">
        <f t="shared" si="1"/>
        <v>0</v>
      </c>
      <c r="AU61" s="109">
        <f>'VON - Vedlejší a ostatní ...'!P80</f>
        <v>0</v>
      </c>
      <c r="AV61" s="108">
        <f>'VON - Vedlejší a ostatní ...'!J33</f>
        <v>0</v>
      </c>
      <c r="AW61" s="108">
        <f>'VON - Vedlejší a ostatní ...'!J34</f>
        <v>0</v>
      </c>
      <c r="AX61" s="108">
        <f>'VON - Vedlejší a ostatní ...'!J35</f>
        <v>0</v>
      </c>
      <c r="AY61" s="108">
        <f>'VON - Vedlejší a ostatní ...'!J36</f>
        <v>0</v>
      </c>
      <c r="AZ61" s="108">
        <f>'VON - Vedlejší a ostatní ...'!F33</f>
        <v>0</v>
      </c>
      <c r="BA61" s="108">
        <f>'VON - Vedlejší a ostatní ...'!F34</f>
        <v>0</v>
      </c>
      <c r="BB61" s="108">
        <f>'VON - Vedlejší a ostatní ...'!F35</f>
        <v>0</v>
      </c>
      <c r="BC61" s="108">
        <f>'VON - Vedlejší a ostatní ...'!F36</f>
        <v>0</v>
      </c>
      <c r="BD61" s="110">
        <f>'VON - Vedlejší a ostatní ...'!F37</f>
        <v>0</v>
      </c>
      <c r="BT61" s="98" t="s">
        <v>79</v>
      </c>
      <c r="BV61" s="98" t="s">
        <v>74</v>
      </c>
      <c r="BW61" s="98" t="s">
        <v>101</v>
      </c>
      <c r="BX61" s="98" t="s">
        <v>5</v>
      </c>
      <c r="CL61" s="98" t="s">
        <v>102</v>
      </c>
      <c r="CM61" s="98" t="s">
        <v>81</v>
      </c>
    </row>
    <row r="62" spans="1:91" s="2" customFormat="1" ht="30" customHeight="1">
      <c r="A62" s="37"/>
      <c r="B62" s="38"/>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42"/>
      <c r="AS62" s="37"/>
      <c r="AT62" s="37"/>
      <c r="AU62" s="37"/>
      <c r="AV62" s="37"/>
      <c r="AW62" s="37"/>
      <c r="AX62" s="37"/>
      <c r="AY62" s="37"/>
      <c r="AZ62" s="37"/>
      <c r="BA62" s="37"/>
      <c r="BB62" s="37"/>
      <c r="BC62" s="37"/>
      <c r="BD62" s="37"/>
      <c r="BE62" s="37"/>
    </row>
    <row r="63" spans="1:91" s="2" customFormat="1" ht="6.95" customHeight="1">
      <c r="A63" s="37"/>
      <c r="B63" s="50"/>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42"/>
      <c r="AS63" s="37"/>
      <c r="AT63" s="37"/>
      <c r="AU63" s="37"/>
      <c r="AV63" s="37"/>
      <c r="AW63" s="37"/>
      <c r="AX63" s="37"/>
      <c r="AY63" s="37"/>
      <c r="AZ63" s="37"/>
      <c r="BA63" s="37"/>
      <c r="BB63" s="37"/>
      <c r="BC63" s="37"/>
      <c r="BD63" s="37"/>
      <c r="BE63" s="37"/>
    </row>
  </sheetData>
  <sheetProtection algorithmName="SHA-512" hashValue="VvM5GF0Ptin0Tscl8uQ81N+jQti8p3InAMIsE0UaHWBm/xcDvNaSoJEyM3FwuFuLdQzNGjfZ2Y5DJYKa2K1aCg==" saltValue="CpZ8hx2nScwFkjNNhzcajNFe6x87fVp97jbM+M/JBgi0td6PhIZPBCFmKGB4b3afoZgMk6dAXt8xtjIV2mrbdA==" spinCount="100000" sheet="1" objects="1" scenarios="1" formatColumns="0" formatRows="0"/>
  <mergeCells count="66">
    <mergeCell ref="AR2:BE2"/>
    <mergeCell ref="L33:P33"/>
    <mergeCell ref="AK33:AO33"/>
    <mergeCell ref="W33:AE33"/>
    <mergeCell ref="AK35:AO35"/>
    <mergeCell ref="X35:AB35"/>
    <mergeCell ref="W31:AE31"/>
    <mergeCell ref="L31:P31"/>
    <mergeCell ref="L32:P32"/>
    <mergeCell ref="W32:AE32"/>
    <mergeCell ref="AK32:AO3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AN60:AP60"/>
    <mergeCell ref="AG60:AM60"/>
    <mergeCell ref="E60:I60"/>
    <mergeCell ref="K60:AF60"/>
    <mergeCell ref="AN61:AP61"/>
    <mergeCell ref="AG61:AM61"/>
    <mergeCell ref="D61:H61"/>
    <mergeCell ref="J61:AF61"/>
    <mergeCell ref="AG58:AM58"/>
    <mergeCell ref="AN58:AP58"/>
    <mergeCell ref="D58:H58"/>
    <mergeCell ref="J58:AF58"/>
    <mergeCell ref="AN59:AP59"/>
    <mergeCell ref="AG59:AM59"/>
    <mergeCell ref="E59:I59"/>
    <mergeCell ref="K59:AF59"/>
    <mergeCell ref="AN56:AP56"/>
    <mergeCell ref="E56:I56"/>
    <mergeCell ref="K56:AF56"/>
    <mergeCell ref="AG56:AM56"/>
    <mergeCell ref="K57:AF57"/>
    <mergeCell ref="AN57:AP57"/>
    <mergeCell ref="E57:I57"/>
    <mergeCell ref="AG57:AM57"/>
    <mergeCell ref="C52:G52"/>
    <mergeCell ref="AG52:AM52"/>
    <mergeCell ref="AN52:AP52"/>
    <mergeCell ref="I52:AF52"/>
    <mergeCell ref="AG55:AM55"/>
    <mergeCell ref="AN55:AP55"/>
    <mergeCell ref="J55:AF55"/>
    <mergeCell ref="D55:H55"/>
    <mergeCell ref="AG54:AM54"/>
    <mergeCell ref="AN54:AP54"/>
    <mergeCell ref="L45:AO45"/>
    <mergeCell ref="AM47:AN47"/>
    <mergeCell ref="AS49:AT51"/>
    <mergeCell ref="AM49:AP49"/>
    <mergeCell ref="AM50:AP50"/>
  </mergeCells>
  <hyperlinks>
    <hyperlink ref="A56" location="'SO_02.1 - stavební část -...'!C2" display="/"/>
    <hyperlink ref="A57" location="'SO_02.2 - jímací soustava...'!C2" display="/"/>
    <hyperlink ref="A59" location="'SO_03.1 - stavební část -...'!C2" display="/"/>
    <hyperlink ref="A60" location="'SO_03.2 - jímací soustava...'!C2" display="/"/>
    <hyperlink ref="A61" location="'VON - Vedlejší a ostatní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7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20" t="s">
        <v>86</v>
      </c>
    </row>
    <row r="3" spans="1:46" s="1" customFormat="1" ht="6.95" customHeight="1">
      <c r="B3" s="111"/>
      <c r="C3" s="112"/>
      <c r="D3" s="112"/>
      <c r="E3" s="112"/>
      <c r="F3" s="112"/>
      <c r="G3" s="112"/>
      <c r="H3" s="112"/>
      <c r="I3" s="112"/>
      <c r="J3" s="112"/>
      <c r="K3" s="112"/>
      <c r="L3" s="23"/>
      <c r="AT3" s="20" t="s">
        <v>81</v>
      </c>
    </row>
    <row r="4" spans="1:46" s="1" customFormat="1" ht="24.95" customHeight="1">
      <c r="B4" s="23"/>
      <c r="D4" s="113" t="s">
        <v>103</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392" t="str">
        <f>'Rekapitulace stavby'!K6</f>
        <v>Smrčenská 80, Jihlava - oprava střech objektů krematoria (SO_02 a SO_03)</v>
      </c>
      <c r="F7" s="393"/>
      <c r="G7" s="393"/>
      <c r="H7" s="393"/>
      <c r="L7" s="23"/>
    </row>
    <row r="8" spans="1:46" s="1" customFormat="1" ht="12" customHeight="1">
      <c r="B8" s="23"/>
      <c r="D8" s="115" t="s">
        <v>104</v>
      </c>
      <c r="L8" s="23"/>
    </row>
    <row r="9" spans="1:46" s="2" customFormat="1" ht="16.5" customHeight="1">
      <c r="A9" s="37"/>
      <c r="B9" s="42"/>
      <c r="C9" s="37"/>
      <c r="D9" s="37"/>
      <c r="E9" s="392" t="s">
        <v>105</v>
      </c>
      <c r="F9" s="394"/>
      <c r="G9" s="394"/>
      <c r="H9" s="394"/>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106</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395" t="s">
        <v>107</v>
      </c>
      <c r="F11" s="394"/>
      <c r="G11" s="394"/>
      <c r="H11" s="394"/>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19</v>
      </c>
      <c r="G13" s="37"/>
      <c r="H13" s="37"/>
      <c r="I13" s="115" t="s">
        <v>20</v>
      </c>
      <c r="J13" s="106" t="s">
        <v>19</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21</v>
      </c>
      <c r="E14" s="37"/>
      <c r="F14" s="106" t="s">
        <v>22</v>
      </c>
      <c r="G14" s="37"/>
      <c r="H14" s="37"/>
      <c r="I14" s="115" t="s">
        <v>23</v>
      </c>
      <c r="J14" s="117" t="str">
        <f>'Rekapitulace stavby'!AN8</f>
        <v>10. 2. 2025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25</v>
      </c>
      <c r="E16" s="37"/>
      <c r="F16" s="37"/>
      <c r="G16" s="37"/>
      <c r="H16" s="37"/>
      <c r="I16" s="115" t="s">
        <v>26</v>
      </c>
      <c r="J16" s="106" t="s">
        <v>19</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27</v>
      </c>
      <c r="F17" s="37"/>
      <c r="G17" s="37"/>
      <c r="H17" s="37"/>
      <c r="I17" s="115" t="s">
        <v>28</v>
      </c>
      <c r="J17" s="106" t="s">
        <v>19</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29</v>
      </c>
      <c r="E19" s="37"/>
      <c r="F19" s="37"/>
      <c r="G19" s="37"/>
      <c r="H19" s="37"/>
      <c r="I19" s="115" t="s">
        <v>26</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396" t="str">
        <f>'Rekapitulace stavby'!E14</f>
        <v>Vyplň údaj</v>
      </c>
      <c r="F20" s="397"/>
      <c r="G20" s="397"/>
      <c r="H20" s="397"/>
      <c r="I20" s="115" t="s">
        <v>28</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31</v>
      </c>
      <c r="E22" s="37"/>
      <c r="F22" s="37"/>
      <c r="G22" s="37"/>
      <c r="H22" s="37"/>
      <c r="I22" s="115" t="s">
        <v>26</v>
      </c>
      <c r="J22" s="106" t="s">
        <v>19</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32</v>
      </c>
      <c r="F23" s="37"/>
      <c r="G23" s="37"/>
      <c r="H23" s="37"/>
      <c r="I23" s="115" t="s">
        <v>28</v>
      </c>
      <c r="J23" s="106" t="s">
        <v>19</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34</v>
      </c>
      <c r="E25" s="37"/>
      <c r="F25" s="37"/>
      <c r="G25" s="37"/>
      <c r="H25" s="37"/>
      <c r="I25" s="115" t="s">
        <v>26</v>
      </c>
      <c r="J25" s="106" t="s">
        <v>19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35</v>
      </c>
      <c r="F26" s="37"/>
      <c r="G26" s="37"/>
      <c r="H26" s="37"/>
      <c r="I26" s="115" t="s">
        <v>28</v>
      </c>
      <c r="J26" s="106" t="s">
        <v>19</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36</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398" t="s">
        <v>19</v>
      </c>
      <c r="F29" s="398"/>
      <c r="G29" s="398"/>
      <c r="H29" s="398"/>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38</v>
      </c>
      <c r="E32" s="37"/>
      <c r="F32" s="37"/>
      <c r="G32" s="37"/>
      <c r="H32" s="37"/>
      <c r="I32" s="37"/>
      <c r="J32" s="123">
        <f>ROUND(J99,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40</v>
      </c>
      <c r="G34" s="37"/>
      <c r="H34" s="37"/>
      <c r="I34" s="124" t="s">
        <v>39</v>
      </c>
      <c r="J34" s="124" t="s">
        <v>41</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42</v>
      </c>
      <c r="E35" s="115" t="s">
        <v>43</v>
      </c>
      <c r="F35" s="126">
        <f>ROUND((SUM(BE99:BE472)),  2)</f>
        <v>0</v>
      </c>
      <c r="G35" s="37"/>
      <c r="H35" s="37"/>
      <c r="I35" s="127">
        <v>0.21</v>
      </c>
      <c r="J35" s="126">
        <f>ROUND(((SUM(BE99:BE472))*I35),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44</v>
      </c>
      <c r="F36" s="126">
        <f>ROUND((SUM(BF99:BF472)),  2)</f>
        <v>0</v>
      </c>
      <c r="G36" s="37"/>
      <c r="H36" s="37"/>
      <c r="I36" s="127">
        <v>0.12</v>
      </c>
      <c r="J36" s="126">
        <f>ROUND(((SUM(BF99:BF472))*I36),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45</v>
      </c>
      <c r="F37" s="126">
        <f>ROUND((SUM(BG99:BG472)),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46</v>
      </c>
      <c r="F38" s="126">
        <f>ROUND((SUM(BH99:BH472)),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47</v>
      </c>
      <c r="F39" s="126">
        <f>ROUND((SUM(BI99:BI472)),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48</v>
      </c>
      <c r="E41" s="130"/>
      <c r="F41" s="130"/>
      <c r="G41" s="131" t="s">
        <v>49</v>
      </c>
      <c r="H41" s="132" t="s">
        <v>50</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108</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99" t="str">
        <f>E7</f>
        <v>Smrčenská 80, Jihlava - oprava střech objektů krematoria (SO_02 a SO_03)</v>
      </c>
      <c r="F50" s="400"/>
      <c r="G50" s="400"/>
      <c r="H50" s="400"/>
      <c r="I50" s="39"/>
      <c r="J50" s="39"/>
      <c r="K50" s="39"/>
      <c r="L50" s="116"/>
      <c r="S50" s="37"/>
      <c r="T50" s="37"/>
      <c r="U50" s="37"/>
      <c r="V50" s="37"/>
      <c r="W50" s="37"/>
      <c r="X50" s="37"/>
      <c r="Y50" s="37"/>
      <c r="Z50" s="37"/>
      <c r="AA50" s="37"/>
      <c r="AB50" s="37"/>
      <c r="AC50" s="37"/>
      <c r="AD50" s="37"/>
      <c r="AE50" s="37"/>
    </row>
    <row r="51" spans="1:47" s="1" customFormat="1" ht="12" customHeight="1">
      <c r="B51" s="24"/>
      <c r="C51" s="32" t="s">
        <v>104</v>
      </c>
      <c r="D51" s="25"/>
      <c r="E51" s="25"/>
      <c r="F51" s="25"/>
      <c r="G51" s="25"/>
      <c r="H51" s="25"/>
      <c r="I51" s="25"/>
      <c r="J51" s="25"/>
      <c r="K51" s="25"/>
      <c r="L51" s="23"/>
    </row>
    <row r="52" spans="1:47" s="2" customFormat="1" ht="16.5" customHeight="1">
      <c r="A52" s="37"/>
      <c r="B52" s="38"/>
      <c r="C52" s="39"/>
      <c r="D52" s="39"/>
      <c r="E52" s="399" t="s">
        <v>105</v>
      </c>
      <c r="F52" s="401"/>
      <c r="G52" s="401"/>
      <c r="H52" s="401"/>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106</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48" t="str">
        <f>E11</f>
        <v>SO_02.1 - stavební část - zadní část</v>
      </c>
      <c r="F54" s="401"/>
      <c r="G54" s="401"/>
      <c r="H54" s="401"/>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Jihlava</v>
      </c>
      <c r="G56" s="39"/>
      <c r="H56" s="39"/>
      <c r="I56" s="32" t="s">
        <v>23</v>
      </c>
      <c r="J56" s="62" t="str">
        <f>IF(J14="","",J14)</f>
        <v>10. 2. 2025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40.15" customHeight="1">
      <c r="A58" s="37"/>
      <c r="B58" s="38"/>
      <c r="C58" s="32" t="s">
        <v>25</v>
      </c>
      <c r="D58" s="39"/>
      <c r="E58" s="39"/>
      <c r="F58" s="30" t="str">
        <f>E17</f>
        <v>Statutární město Jihlava, Masarykovo náměstí 97/1</v>
      </c>
      <c r="G58" s="39"/>
      <c r="H58" s="39"/>
      <c r="I58" s="32" t="s">
        <v>31</v>
      </c>
      <c r="J58" s="35" t="str">
        <f>E23</f>
        <v>SPA spol.s r.o., Jihlava, Havlíčkova 46, 58601</v>
      </c>
      <c r="K58" s="39"/>
      <c r="L58" s="116"/>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32" t="s">
        <v>34</v>
      </c>
      <c r="J59" s="35" t="str">
        <f>E26</f>
        <v>Fr.Neuwirth</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109</v>
      </c>
      <c r="D61" s="140"/>
      <c r="E61" s="140"/>
      <c r="F61" s="140"/>
      <c r="G61" s="140"/>
      <c r="H61" s="140"/>
      <c r="I61" s="140"/>
      <c r="J61" s="141" t="s">
        <v>110</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70</v>
      </c>
      <c r="D63" s="39"/>
      <c r="E63" s="39"/>
      <c r="F63" s="39"/>
      <c r="G63" s="39"/>
      <c r="H63" s="39"/>
      <c r="I63" s="39"/>
      <c r="J63" s="80">
        <f>J99</f>
        <v>0</v>
      </c>
      <c r="K63" s="39"/>
      <c r="L63" s="116"/>
      <c r="S63" s="37"/>
      <c r="T63" s="37"/>
      <c r="U63" s="37"/>
      <c r="V63" s="37"/>
      <c r="W63" s="37"/>
      <c r="X63" s="37"/>
      <c r="Y63" s="37"/>
      <c r="Z63" s="37"/>
      <c r="AA63" s="37"/>
      <c r="AB63" s="37"/>
      <c r="AC63" s="37"/>
      <c r="AD63" s="37"/>
      <c r="AE63" s="37"/>
      <c r="AU63" s="20" t="s">
        <v>111</v>
      </c>
    </row>
    <row r="64" spans="1:47" s="9" customFormat="1" ht="24.95" customHeight="1">
      <c r="B64" s="143"/>
      <c r="C64" s="144"/>
      <c r="D64" s="145" t="s">
        <v>112</v>
      </c>
      <c r="E64" s="146"/>
      <c r="F64" s="146"/>
      <c r="G64" s="146"/>
      <c r="H64" s="146"/>
      <c r="I64" s="146"/>
      <c r="J64" s="147">
        <f>J100</f>
        <v>0</v>
      </c>
      <c r="K64" s="144"/>
      <c r="L64" s="148"/>
    </row>
    <row r="65" spans="1:31" s="10" customFormat="1" ht="19.899999999999999" customHeight="1">
      <c r="B65" s="149"/>
      <c r="C65" s="100"/>
      <c r="D65" s="150" t="s">
        <v>113</v>
      </c>
      <c r="E65" s="151"/>
      <c r="F65" s="151"/>
      <c r="G65" s="151"/>
      <c r="H65" s="151"/>
      <c r="I65" s="151"/>
      <c r="J65" s="152">
        <f>J101</f>
        <v>0</v>
      </c>
      <c r="K65" s="100"/>
      <c r="L65" s="153"/>
    </row>
    <row r="66" spans="1:31" s="10" customFormat="1" ht="14.85" customHeight="1">
      <c r="B66" s="149"/>
      <c r="C66" s="100"/>
      <c r="D66" s="150" t="s">
        <v>114</v>
      </c>
      <c r="E66" s="151"/>
      <c r="F66" s="151"/>
      <c r="G66" s="151"/>
      <c r="H66" s="151"/>
      <c r="I66" s="151"/>
      <c r="J66" s="152">
        <f>J102</f>
        <v>0</v>
      </c>
      <c r="K66" s="100"/>
      <c r="L66" s="153"/>
    </row>
    <row r="67" spans="1:31" s="10" customFormat="1" ht="14.85" customHeight="1">
      <c r="B67" s="149"/>
      <c r="C67" s="100"/>
      <c r="D67" s="150" t="s">
        <v>115</v>
      </c>
      <c r="E67" s="151"/>
      <c r="F67" s="151"/>
      <c r="G67" s="151"/>
      <c r="H67" s="151"/>
      <c r="I67" s="151"/>
      <c r="J67" s="152">
        <f>J110</f>
        <v>0</v>
      </c>
      <c r="K67" s="100"/>
      <c r="L67" s="153"/>
    </row>
    <row r="68" spans="1:31" s="10" customFormat="1" ht="19.899999999999999" customHeight="1">
      <c r="B68" s="149"/>
      <c r="C68" s="100"/>
      <c r="D68" s="150" t="s">
        <v>116</v>
      </c>
      <c r="E68" s="151"/>
      <c r="F68" s="151"/>
      <c r="G68" s="151"/>
      <c r="H68" s="151"/>
      <c r="I68" s="151"/>
      <c r="J68" s="152">
        <f>J116</f>
        <v>0</v>
      </c>
      <c r="K68" s="100"/>
      <c r="L68" s="153"/>
    </row>
    <row r="69" spans="1:31" s="10" customFormat="1" ht="14.85" customHeight="1">
      <c r="B69" s="149"/>
      <c r="C69" s="100"/>
      <c r="D69" s="150" t="s">
        <v>117</v>
      </c>
      <c r="E69" s="151"/>
      <c r="F69" s="151"/>
      <c r="G69" s="151"/>
      <c r="H69" s="151"/>
      <c r="I69" s="151"/>
      <c r="J69" s="152">
        <f>J117</f>
        <v>0</v>
      </c>
      <c r="K69" s="100"/>
      <c r="L69" s="153"/>
    </row>
    <row r="70" spans="1:31" s="10" customFormat="1" ht="14.85" customHeight="1">
      <c r="B70" s="149"/>
      <c r="C70" s="100"/>
      <c r="D70" s="150" t="s">
        <v>118</v>
      </c>
      <c r="E70" s="151"/>
      <c r="F70" s="151"/>
      <c r="G70" s="151"/>
      <c r="H70" s="151"/>
      <c r="I70" s="151"/>
      <c r="J70" s="152">
        <f>J119</f>
        <v>0</v>
      </c>
      <c r="K70" s="100"/>
      <c r="L70" s="153"/>
    </row>
    <row r="71" spans="1:31" s="10" customFormat="1" ht="19.899999999999999" customHeight="1">
      <c r="B71" s="149"/>
      <c r="C71" s="100"/>
      <c r="D71" s="150" t="s">
        <v>119</v>
      </c>
      <c r="E71" s="151"/>
      <c r="F71" s="151"/>
      <c r="G71" s="151"/>
      <c r="H71" s="151"/>
      <c r="I71" s="151"/>
      <c r="J71" s="152">
        <f>J198</f>
        <v>0</v>
      </c>
      <c r="K71" s="100"/>
      <c r="L71" s="153"/>
    </row>
    <row r="72" spans="1:31" s="10" customFormat="1" ht="19.899999999999999" customHeight="1">
      <c r="B72" s="149"/>
      <c r="C72" s="100"/>
      <c r="D72" s="150" t="s">
        <v>120</v>
      </c>
      <c r="E72" s="151"/>
      <c r="F72" s="151"/>
      <c r="G72" s="151"/>
      <c r="H72" s="151"/>
      <c r="I72" s="151"/>
      <c r="J72" s="152">
        <f>J212</f>
        <v>0</v>
      </c>
      <c r="K72" s="100"/>
      <c r="L72" s="153"/>
    </row>
    <row r="73" spans="1:31" s="9" customFormat="1" ht="24.95" customHeight="1">
      <c r="B73" s="143"/>
      <c r="C73" s="144"/>
      <c r="D73" s="145" t="s">
        <v>121</v>
      </c>
      <c r="E73" s="146"/>
      <c r="F73" s="146"/>
      <c r="G73" s="146"/>
      <c r="H73" s="146"/>
      <c r="I73" s="146"/>
      <c r="J73" s="147">
        <f>J215</f>
        <v>0</v>
      </c>
      <c r="K73" s="144"/>
      <c r="L73" s="148"/>
    </row>
    <row r="74" spans="1:31" s="10" customFormat="1" ht="19.899999999999999" customHeight="1">
      <c r="B74" s="149"/>
      <c r="C74" s="100"/>
      <c r="D74" s="150" t="s">
        <v>122</v>
      </c>
      <c r="E74" s="151"/>
      <c r="F74" s="151"/>
      <c r="G74" s="151"/>
      <c r="H74" s="151"/>
      <c r="I74" s="151"/>
      <c r="J74" s="152">
        <f>J216</f>
        <v>0</v>
      </c>
      <c r="K74" s="100"/>
      <c r="L74" s="153"/>
    </row>
    <row r="75" spans="1:31" s="10" customFormat="1" ht="19.899999999999999" customHeight="1">
      <c r="B75" s="149"/>
      <c r="C75" s="100"/>
      <c r="D75" s="150" t="s">
        <v>123</v>
      </c>
      <c r="E75" s="151"/>
      <c r="F75" s="151"/>
      <c r="G75" s="151"/>
      <c r="H75" s="151"/>
      <c r="I75" s="151"/>
      <c r="J75" s="152">
        <f>J415</f>
        <v>0</v>
      </c>
      <c r="K75" s="100"/>
      <c r="L75" s="153"/>
    </row>
    <row r="76" spans="1:31" s="10" customFormat="1" ht="19.899999999999999" customHeight="1">
      <c r="B76" s="149"/>
      <c r="C76" s="100"/>
      <c r="D76" s="150" t="s">
        <v>124</v>
      </c>
      <c r="E76" s="151"/>
      <c r="F76" s="151"/>
      <c r="G76" s="151"/>
      <c r="H76" s="151"/>
      <c r="I76" s="151"/>
      <c r="J76" s="152">
        <f>J424</f>
        <v>0</v>
      </c>
      <c r="K76" s="100"/>
      <c r="L76" s="153"/>
    </row>
    <row r="77" spans="1:31" s="10" customFormat="1" ht="19.899999999999999" customHeight="1">
      <c r="B77" s="149"/>
      <c r="C77" s="100"/>
      <c r="D77" s="150" t="s">
        <v>125</v>
      </c>
      <c r="E77" s="151"/>
      <c r="F77" s="151"/>
      <c r="G77" s="151"/>
      <c r="H77" s="151"/>
      <c r="I77" s="151"/>
      <c r="J77" s="152">
        <f>J458</f>
        <v>0</v>
      </c>
      <c r="K77" s="100"/>
      <c r="L77" s="153"/>
    </row>
    <row r="78" spans="1:31" s="2" customFormat="1" ht="21.7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6.95" customHeight="1">
      <c r="A79" s="37"/>
      <c r="B79" s="50"/>
      <c r="C79" s="51"/>
      <c r="D79" s="51"/>
      <c r="E79" s="51"/>
      <c r="F79" s="51"/>
      <c r="G79" s="51"/>
      <c r="H79" s="51"/>
      <c r="I79" s="51"/>
      <c r="J79" s="51"/>
      <c r="K79" s="51"/>
      <c r="L79" s="116"/>
      <c r="S79" s="37"/>
      <c r="T79" s="37"/>
      <c r="U79" s="37"/>
      <c r="V79" s="37"/>
      <c r="W79" s="37"/>
      <c r="X79" s="37"/>
      <c r="Y79" s="37"/>
      <c r="Z79" s="37"/>
      <c r="AA79" s="37"/>
      <c r="AB79" s="37"/>
      <c r="AC79" s="37"/>
      <c r="AD79" s="37"/>
      <c r="AE79" s="37"/>
    </row>
    <row r="83" spans="1:31" s="2" customFormat="1" ht="6.95" customHeight="1">
      <c r="A83" s="37"/>
      <c r="B83" s="52"/>
      <c r="C83" s="53"/>
      <c r="D83" s="53"/>
      <c r="E83" s="53"/>
      <c r="F83" s="53"/>
      <c r="G83" s="53"/>
      <c r="H83" s="53"/>
      <c r="I83" s="53"/>
      <c r="J83" s="53"/>
      <c r="K83" s="53"/>
      <c r="L83" s="116"/>
      <c r="S83" s="37"/>
      <c r="T83" s="37"/>
      <c r="U83" s="37"/>
      <c r="V83" s="37"/>
      <c r="W83" s="37"/>
      <c r="X83" s="37"/>
      <c r="Y83" s="37"/>
      <c r="Z83" s="37"/>
      <c r="AA83" s="37"/>
      <c r="AB83" s="37"/>
      <c r="AC83" s="37"/>
      <c r="AD83" s="37"/>
      <c r="AE83" s="37"/>
    </row>
    <row r="84" spans="1:31" s="2" customFormat="1" ht="24.95" customHeight="1">
      <c r="A84" s="37"/>
      <c r="B84" s="38"/>
      <c r="C84" s="26" t="s">
        <v>126</v>
      </c>
      <c r="D84" s="39"/>
      <c r="E84" s="39"/>
      <c r="F84" s="39"/>
      <c r="G84" s="39"/>
      <c r="H84" s="39"/>
      <c r="I84" s="39"/>
      <c r="J84" s="39"/>
      <c r="K84" s="39"/>
      <c r="L84" s="116"/>
      <c r="S84" s="37"/>
      <c r="T84" s="37"/>
      <c r="U84" s="37"/>
      <c r="V84" s="37"/>
      <c r="W84" s="37"/>
      <c r="X84" s="37"/>
      <c r="Y84" s="37"/>
      <c r="Z84" s="37"/>
      <c r="AA84" s="37"/>
      <c r="AB84" s="37"/>
      <c r="AC84" s="37"/>
      <c r="AD84" s="37"/>
      <c r="AE84" s="37"/>
    </row>
    <row r="85" spans="1:31" s="2" customFormat="1" ht="6.9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31" s="2" customFormat="1" ht="12" customHeight="1">
      <c r="A86" s="37"/>
      <c r="B86" s="38"/>
      <c r="C86" s="32" t="s">
        <v>16</v>
      </c>
      <c r="D86" s="39"/>
      <c r="E86" s="39"/>
      <c r="F86" s="39"/>
      <c r="G86" s="39"/>
      <c r="H86" s="39"/>
      <c r="I86" s="39"/>
      <c r="J86" s="39"/>
      <c r="K86" s="39"/>
      <c r="L86" s="116"/>
      <c r="S86" s="37"/>
      <c r="T86" s="37"/>
      <c r="U86" s="37"/>
      <c r="V86" s="37"/>
      <c r="W86" s="37"/>
      <c r="X86" s="37"/>
      <c r="Y86" s="37"/>
      <c r="Z86" s="37"/>
      <c r="AA86" s="37"/>
      <c r="AB86" s="37"/>
      <c r="AC86" s="37"/>
      <c r="AD86" s="37"/>
      <c r="AE86" s="37"/>
    </row>
    <row r="87" spans="1:31" s="2" customFormat="1" ht="16.5" customHeight="1">
      <c r="A87" s="37"/>
      <c r="B87" s="38"/>
      <c r="C87" s="39"/>
      <c r="D87" s="39"/>
      <c r="E87" s="399" t="str">
        <f>E7</f>
        <v>Smrčenská 80, Jihlava - oprava střech objektů krematoria (SO_02 a SO_03)</v>
      </c>
      <c r="F87" s="400"/>
      <c r="G87" s="400"/>
      <c r="H87" s="400"/>
      <c r="I87" s="39"/>
      <c r="J87" s="39"/>
      <c r="K87" s="39"/>
      <c r="L87" s="116"/>
      <c r="S87" s="37"/>
      <c r="T87" s="37"/>
      <c r="U87" s="37"/>
      <c r="V87" s="37"/>
      <c r="W87" s="37"/>
      <c r="X87" s="37"/>
      <c r="Y87" s="37"/>
      <c r="Z87" s="37"/>
      <c r="AA87" s="37"/>
      <c r="AB87" s="37"/>
      <c r="AC87" s="37"/>
      <c r="AD87" s="37"/>
      <c r="AE87" s="37"/>
    </row>
    <row r="88" spans="1:31" s="1" customFormat="1" ht="12" customHeight="1">
      <c r="B88" s="24"/>
      <c r="C88" s="32" t="s">
        <v>104</v>
      </c>
      <c r="D88" s="25"/>
      <c r="E88" s="25"/>
      <c r="F88" s="25"/>
      <c r="G88" s="25"/>
      <c r="H88" s="25"/>
      <c r="I88" s="25"/>
      <c r="J88" s="25"/>
      <c r="K88" s="25"/>
      <c r="L88" s="23"/>
    </row>
    <row r="89" spans="1:31" s="2" customFormat="1" ht="16.5" customHeight="1">
      <c r="A89" s="37"/>
      <c r="B89" s="38"/>
      <c r="C89" s="39"/>
      <c r="D89" s="39"/>
      <c r="E89" s="399" t="s">
        <v>105</v>
      </c>
      <c r="F89" s="401"/>
      <c r="G89" s="401"/>
      <c r="H89" s="401"/>
      <c r="I89" s="39"/>
      <c r="J89" s="39"/>
      <c r="K89" s="39"/>
      <c r="L89" s="116"/>
      <c r="S89" s="37"/>
      <c r="T89" s="37"/>
      <c r="U89" s="37"/>
      <c r="V89" s="37"/>
      <c r="W89" s="37"/>
      <c r="X89" s="37"/>
      <c r="Y89" s="37"/>
      <c r="Z89" s="37"/>
      <c r="AA89" s="37"/>
      <c r="AB89" s="37"/>
      <c r="AC89" s="37"/>
      <c r="AD89" s="37"/>
      <c r="AE89" s="37"/>
    </row>
    <row r="90" spans="1:31" s="2" customFormat="1" ht="12" customHeight="1">
      <c r="A90" s="37"/>
      <c r="B90" s="38"/>
      <c r="C90" s="32" t="s">
        <v>106</v>
      </c>
      <c r="D90" s="39"/>
      <c r="E90" s="39"/>
      <c r="F90" s="39"/>
      <c r="G90" s="39"/>
      <c r="H90" s="39"/>
      <c r="I90" s="39"/>
      <c r="J90" s="39"/>
      <c r="K90" s="39"/>
      <c r="L90" s="116"/>
      <c r="S90" s="37"/>
      <c r="T90" s="37"/>
      <c r="U90" s="37"/>
      <c r="V90" s="37"/>
      <c r="W90" s="37"/>
      <c r="X90" s="37"/>
      <c r="Y90" s="37"/>
      <c r="Z90" s="37"/>
      <c r="AA90" s="37"/>
      <c r="AB90" s="37"/>
      <c r="AC90" s="37"/>
      <c r="AD90" s="37"/>
      <c r="AE90" s="37"/>
    </row>
    <row r="91" spans="1:31" s="2" customFormat="1" ht="16.5" customHeight="1">
      <c r="A91" s="37"/>
      <c r="B91" s="38"/>
      <c r="C91" s="39"/>
      <c r="D91" s="39"/>
      <c r="E91" s="348" t="str">
        <f>E11</f>
        <v>SO_02.1 - stavební část - zadní část</v>
      </c>
      <c r="F91" s="401"/>
      <c r="G91" s="401"/>
      <c r="H91" s="401"/>
      <c r="I91" s="39"/>
      <c r="J91" s="39"/>
      <c r="K91" s="39"/>
      <c r="L91" s="116"/>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6"/>
      <c r="S92" s="37"/>
      <c r="T92" s="37"/>
      <c r="U92" s="37"/>
      <c r="V92" s="37"/>
      <c r="W92" s="37"/>
      <c r="X92" s="37"/>
      <c r="Y92" s="37"/>
      <c r="Z92" s="37"/>
      <c r="AA92" s="37"/>
      <c r="AB92" s="37"/>
      <c r="AC92" s="37"/>
      <c r="AD92" s="37"/>
      <c r="AE92" s="37"/>
    </row>
    <row r="93" spans="1:31" s="2" customFormat="1" ht="12" customHeight="1">
      <c r="A93" s="37"/>
      <c r="B93" s="38"/>
      <c r="C93" s="32" t="s">
        <v>21</v>
      </c>
      <c r="D93" s="39"/>
      <c r="E93" s="39"/>
      <c r="F93" s="30" t="str">
        <f>F14</f>
        <v>Jihlava</v>
      </c>
      <c r="G93" s="39"/>
      <c r="H93" s="39"/>
      <c r="I93" s="32" t="s">
        <v>23</v>
      </c>
      <c r="J93" s="62" t="str">
        <f>IF(J14="","",J14)</f>
        <v>10. 2. 2025</v>
      </c>
      <c r="K93" s="39"/>
      <c r="L93" s="116"/>
      <c r="S93" s="37"/>
      <c r="T93" s="37"/>
      <c r="U93" s="37"/>
      <c r="V93" s="37"/>
      <c r="W93" s="37"/>
      <c r="X93" s="37"/>
      <c r="Y93" s="37"/>
      <c r="Z93" s="37"/>
      <c r="AA93" s="37"/>
      <c r="AB93" s="37"/>
      <c r="AC93" s="37"/>
      <c r="AD93" s="37"/>
      <c r="AE93" s="37"/>
    </row>
    <row r="94" spans="1:31" s="2" customFormat="1" ht="6.95" customHeight="1">
      <c r="A94" s="37"/>
      <c r="B94" s="38"/>
      <c r="C94" s="39"/>
      <c r="D94" s="39"/>
      <c r="E94" s="39"/>
      <c r="F94" s="39"/>
      <c r="G94" s="39"/>
      <c r="H94" s="39"/>
      <c r="I94" s="39"/>
      <c r="J94" s="39"/>
      <c r="K94" s="39"/>
      <c r="L94" s="116"/>
      <c r="S94" s="37"/>
      <c r="T94" s="37"/>
      <c r="U94" s="37"/>
      <c r="V94" s="37"/>
      <c r="W94" s="37"/>
      <c r="X94" s="37"/>
      <c r="Y94" s="37"/>
      <c r="Z94" s="37"/>
      <c r="AA94" s="37"/>
      <c r="AB94" s="37"/>
      <c r="AC94" s="37"/>
      <c r="AD94" s="37"/>
      <c r="AE94" s="37"/>
    </row>
    <row r="95" spans="1:31" s="2" customFormat="1" ht="40.15" customHeight="1">
      <c r="A95" s="37"/>
      <c r="B95" s="38"/>
      <c r="C95" s="32" t="s">
        <v>25</v>
      </c>
      <c r="D95" s="39"/>
      <c r="E95" s="39"/>
      <c r="F95" s="30" t="str">
        <f>E17</f>
        <v>Statutární město Jihlava, Masarykovo náměstí 97/1</v>
      </c>
      <c r="G95" s="39"/>
      <c r="H95" s="39"/>
      <c r="I95" s="32" t="s">
        <v>31</v>
      </c>
      <c r="J95" s="35" t="str">
        <f>E23</f>
        <v>SPA spol.s r.o., Jihlava, Havlíčkova 46, 58601</v>
      </c>
      <c r="K95" s="39"/>
      <c r="L95" s="116"/>
      <c r="S95" s="37"/>
      <c r="T95" s="37"/>
      <c r="U95" s="37"/>
      <c r="V95" s="37"/>
      <c r="W95" s="37"/>
      <c r="X95" s="37"/>
      <c r="Y95" s="37"/>
      <c r="Z95" s="37"/>
      <c r="AA95" s="37"/>
      <c r="AB95" s="37"/>
      <c r="AC95" s="37"/>
      <c r="AD95" s="37"/>
      <c r="AE95" s="37"/>
    </row>
    <row r="96" spans="1:31" s="2" customFormat="1" ht="15.2" customHeight="1">
      <c r="A96" s="37"/>
      <c r="B96" s="38"/>
      <c r="C96" s="32" t="s">
        <v>29</v>
      </c>
      <c r="D96" s="39"/>
      <c r="E96" s="39"/>
      <c r="F96" s="30" t="str">
        <f>IF(E20="","",E20)</f>
        <v>Vyplň údaj</v>
      </c>
      <c r="G96" s="39"/>
      <c r="H96" s="39"/>
      <c r="I96" s="32" t="s">
        <v>34</v>
      </c>
      <c r="J96" s="35" t="str">
        <f>E26</f>
        <v>Fr.Neuwirth</v>
      </c>
      <c r="K96" s="39"/>
      <c r="L96" s="116"/>
      <c r="S96" s="37"/>
      <c r="T96" s="37"/>
      <c r="U96" s="37"/>
      <c r="V96" s="37"/>
      <c r="W96" s="37"/>
      <c r="X96" s="37"/>
      <c r="Y96" s="37"/>
      <c r="Z96" s="37"/>
      <c r="AA96" s="37"/>
      <c r="AB96" s="37"/>
      <c r="AC96" s="37"/>
      <c r="AD96" s="37"/>
      <c r="AE96" s="37"/>
    </row>
    <row r="97" spans="1:65" s="2" customFormat="1" ht="10.35" customHeight="1">
      <c r="A97" s="37"/>
      <c r="B97" s="38"/>
      <c r="C97" s="39"/>
      <c r="D97" s="39"/>
      <c r="E97" s="39"/>
      <c r="F97" s="39"/>
      <c r="G97" s="39"/>
      <c r="H97" s="39"/>
      <c r="I97" s="39"/>
      <c r="J97" s="39"/>
      <c r="K97" s="39"/>
      <c r="L97" s="116"/>
      <c r="S97" s="37"/>
      <c r="T97" s="37"/>
      <c r="U97" s="37"/>
      <c r="V97" s="37"/>
      <c r="W97" s="37"/>
      <c r="X97" s="37"/>
      <c r="Y97" s="37"/>
      <c r="Z97" s="37"/>
      <c r="AA97" s="37"/>
      <c r="AB97" s="37"/>
      <c r="AC97" s="37"/>
      <c r="AD97" s="37"/>
      <c r="AE97" s="37"/>
    </row>
    <row r="98" spans="1:65" s="11" customFormat="1" ht="29.25" customHeight="1">
      <c r="A98" s="154"/>
      <c r="B98" s="155"/>
      <c r="C98" s="156" t="s">
        <v>127</v>
      </c>
      <c r="D98" s="157" t="s">
        <v>57</v>
      </c>
      <c r="E98" s="157" t="s">
        <v>53</v>
      </c>
      <c r="F98" s="157" t="s">
        <v>54</v>
      </c>
      <c r="G98" s="157" t="s">
        <v>128</v>
      </c>
      <c r="H98" s="157" t="s">
        <v>129</v>
      </c>
      <c r="I98" s="157" t="s">
        <v>130</v>
      </c>
      <c r="J98" s="157" t="s">
        <v>110</v>
      </c>
      <c r="K98" s="158" t="s">
        <v>131</v>
      </c>
      <c r="L98" s="159"/>
      <c r="M98" s="71" t="s">
        <v>19</v>
      </c>
      <c r="N98" s="72" t="s">
        <v>42</v>
      </c>
      <c r="O98" s="72" t="s">
        <v>132</v>
      </c>
      <c r="P98" s="72" t="s">
        <v>133</v>
      </c>
      <c r="Q98" s="72" t="s">
        <v>134</v>
      </c>
      <c r="R98" s="72" t="s">
        <v>135</v>
      </c>
      <c r="S98" s="72" t="s">
        <v>136</v>
      </c>
      <c r="T98" s="73" t="s">
        <v>137</v>
      </c>
      <c r="U98" s="154"/>
      <c r="V98" s="154"/>
      <c r="W98" s="154"/>
      <c r="X98" s="154"/>
      <c r="Y98" s="154"/>
      <c r="Z98" s="154"/>
      <c r="AA98" s="154"/>
      <c r="AB98" s="154"/>
      <c r="AC98" s="154"/>
      <c r="AD98" s="154"/>
      <c r="AE98" s="154"/>
    </row>
    <row r="99" spans="1:65" s="2" customFormat="1" ht="22.9" customHeight="1">
      <c r="A99" s="37"/>
      <c r="B99" s="38"/>
      <c r="C99" s="78" t="s">
        <v>138</v>
      </c>
      <c r="D99" s="39"/>
      <c r="E99" s="39"/>
      <c r="F99" s="39"/>
      <c r="G99" s="39"/>
      <c r="H99" s="39"/>
      <c r="I99" s="39"/>
      <c r="J99" s="160">
        <f>BK99</f>
        <v>0</v>
      </c>
      <c r="K99" s="39"/>
      <c r="L99" s="42"/>
      <c r="M99" s="74"/>
      <c r="N99" s="161"/>
      <c r="O99" s="75"/>
      <c r="P99" s="162">
        <f>P100+P215</f>
        <v>0</v>
      </c>
      <c r="Q99" s="75"/>
      <c r="R99" s="162">
        <f>R100+R215</f>
        <v>16.878829379999999</v>
      </c>
      <c r="S99" s="75"/>
      <c r="T99" s="163">
        <f>T100+T215</f>
        <v>176.4616613</v>
      </c>
      <c r="U99" s="37"/>
      <c r="V99" s="37"/>
      <c r="W99" s="37"/>
      <c r="X99" s="37"/>
      <c r="Y99" s="37"/>
      <c r="Z99" s="37"/>
      <c r="AA99" s="37"/>
      <c r="AB99" s="37"/>
      <c r="AC99" s="37"/>
      <c r="AD99" s="37"/>
      <c r="AE99" s="37"/>
      <c r="AT99" s="20" t="s">
        <v>71</v>
      </c>
      <c r="AU99" s="20" t="s">
        <v>111</v>
      </c>
      <c r="BK99" s="164">
        <f>BK100+BK215</f>
        <v>0</v>
      </c>
    </row>
    <row r="100" spans="1:65" s="12" customFormat="1" ht="25.9" customHeight="1">
      <c r="B100" s="165"/>
      <c r="C100" s="166"/>
      <c r="D100" s="167" t="s">
        <v>71</v>
      </c>
      <c r="E100" s="168" t="s">
        <v>139</v>
      </c>
      <c r="F100" s="168" t="s">
        <v>140</v>
      </c>
      <c r="G100" s="166"/>
      <c r="H100" s="166"/>
      <c r="I100" s="169"/>
      <c r="J100" s="170">
        <f>BK100</f>
        <v>0</v>
      </c>
      <c r="K100" s="166"/>
      <c r="L100" s="171"/>
      <c r="M100" s="172"/>
      <c r="N100" s="173"/>
      <c r="O100" s="173"/>
      <c r="P100" s="174">
        <f>P101+P116+P198+P212</f>
        <v>0</v>
      </c>
      <c r="Q100" s="173"/>
      <c r="R100" s="174">
        <f>R101+R116+R198+R212</f>
        <v>1.4744748599999999</v>
      </c>
      <c r="S100" s="173"/>
      <c r="T100" s="175">
        <f>T101+T116+T198+T212</f>
        <v>176.4616613</v>
      </c>
      <c r="AR100" s="176" t="s">
        <v>79</v>
      </c>
      <c r="AT100" s="177" t="s">
        <v>71</v>
      </c>
      <c r="AU100" s="177" t="s">
        <v>72</v>
      </c>
      <c r="AY100" s="176" t="s">
        <v>141</v>
      </c>
      <c r="BK100" s="178">
        <f>BK101+BK116+BK198+BK212</f>
        <v>0</v>
      </c>
    </row>
    <row r="101" spans="1:65" s="12" customFormat="1" ht="22.9" customHeight="1">
      <c r="B101" s="165"/>
      <c r="C101" s="166"/>
      <c r="D101" s="167" t="s">
        <v>71</v>
      </c>
      <c r="E101" s="179" t="s">
        <v>142</v>
      </c>
      <c r="F101" s="179" t="s">
        <v>143</v>
      </c>
      <c r="G101" s="166"/>
      <c r="H101" s="166"/>
      <c r="I101" s="169"/>
      <c r="J101" s="180">
        <f>BK101</f>
        <v>0</v>
      </c>
      <c r="K101" s="166"/>
      <c r="L101" s="171"/>
      <c r="M101" s="172"/>
      <c r="N101" s="173"/>
      <c r="O101" s="173"/>
      <c r="P101" s="174">
        <f>P102+P110</f>
        <v>0</v>
      </c>
      <c r="Q101" s="173"/>
      <c r="R101" s="174">
        <f>R102+R110</f>
        <v>1.4744748599999999</v>
      </c>
      <c r="S101" s="173"/>
      <c r="T101" s="175">
        <f>T102+T110</f>
        <v>0</v>
      </c>
      <c r="AR101" s="176" t="s">
        <v>79</v>
      </c>
      <c r="AT101" s="177" t="s">
        <v>71</v>
      </c>
      <c r="AU101" s="177" t="s">
        <v>79</v>
      </c>
      <c r="AY101" s="176" t="s">
        <v>141</v>
      </c>
      <c r="BK101" s="178">
        <f>BK102+BK110</f>
        <v>0</v>
      </c>
    </row>
    <row r="102" spans="1:65" s="12" customFormat="1" ht="20.85" customHeight="1">
      <c r="B102" s="165"/>
      <c r="C102" s="166"/>
      <c r="D102" s="167" t="s">
        <v>71</v>
      </c>
      <c r="E102" s="179" t="s">
        <v>144</v>
      </c>
      <c r="F102" s="179" t="s">
        <v>145</v>
      </c>
      <c r="G102" s="166"/>
      <c r="H102" s="166"/>
      <c r="I102" s="169"/>
      <c r="J102" s="180">
        <f>BK102</f>
        <v>0</v>
      </c>
      <c r="K102" s="166"/>
      <c r="L102" s="171"/>
      <c r="M102" s="172"/>
      <c r="N102" s="173"/>
      <c r="O102" s="173"/>
      <c r="P102" s="174">
        <f>SUM(P103:P109)</f>
        <v>0</v>
      </c>
      <c r="Q102" s="173"/>
      <c r="R102" s="174">
        <f>SUM(R103:R109)</f>
        <v>0.49324985999999998</v>
      </c>
      <c r="S102" s="173"/>
      <c r="T102" s="175">
        <f>SUM(T103:T109)</f>
        <v>0</v>
      </c>
      <c r="AR102" s="176" t="s">
        <v>79</v>
      </c>
      <c r="AT102" s="177" t="s">
        <v>71</v>
      </c>
      <c r="AU102" s="177" t="s">
        <v>81</v>
      </c>
      <c r="AY102" s="176" t="s">
        <v>141</v>
      </c>
      <c r="BK102" s="178">
        <f>SUM(BK103:BK109)</f>
        <v>0</v>
      </c>
    </row>
    <row r="103" spans="1:65" s="2" customFormat="1" ht="24.2" customHeight="1">
      <c r="A103" s="37"/>
      <c r="B103" s="38"/>
      <c r="C103" s="181" t="s">
        <v>79</v>
      </c>
      <c r="D103" s="181" t="s">
        <v>146</v>
      </c>
      <c r="E103" s="182" t="s">
        <v>147</v>
      </c>
      <c r="F103" s="183" t="s">
        <v>148</v>
      </c>
      <c r="G103" s="184" t="s">
        <v>149</v>
      </c>
      <c r="H103" s="185">
        <v>129.12299999999999</v>
      </c>
      <c r="I103" s="186"/>
      <c r="J103" s="187">
        <f>ROUND(I103*H103,2)</f>
        <v>0</v>
      </c>
      <c r="K103" s="183" t="s">
        <v>150</v>
      </c>
      <c r="L103" s="42"/>
      <c r="M103" s="188" t="s">
        <v>19</v>
      </c>
      <c r="N103" s="189" t="s">
        <v>43</v>
      </c>
      <c r="O103" s="67"/>
      <c r="P103" s="190">
        <f>O103*H103</f>
        <v>0</v>
      </c>
      <c r="Q103" s="190">
        <v>3.82E-3</v>
      </c>
      <c r="R103" s="190">
        <f>Q103*H103</f>
        <v>0.49324985999999998</v>
      </c>
      <c r="S103" s="190">
        <v>0</v>
      </c>
      <c r="T103" s="191">
        <f>S103*H103</f>
        <v>0</v>
      </c>
      <c r="U103" s="37"/>
      <c r="V103" s="37"/>
      <c r="W103" s="37"/>
      <c r="X103" s="37"/>
      <c r="Y103" s="37"/>
      <c r="Z103" s="37"/>
      <c r="AA103" s="37"/>
      <c r="AB103" s="37"/>
      <c r="AC103" s="37"/>
      <c r="AD103" s="37"/>
      <c r="AE103" s="37"/>
      <c r="AR103" s="192" t="s">
        <v>151</v>
      </c>
      <c r="AT103" s="192" t="s">
        <v>146</v>
      </c>
      <c r="AU103" s="192" t="s">
        <v>152</v>
      </c>
      <c r="AY103" s="20" t="s">
        <v>141</v>
      </c>
      <c r="BE103" s="193">
        <f>IF(N103="základní",J103,0)</f>
        <v>0</v>
      </c>
      <c r="BF103" s="193">
        <f>IF(N103="snížená",J103,0)</f>
        <v>0</v>
      </c>
      <c r="BG103" s="193">
        <f>IF(N103="zákl. přenesená",J103,0)</f>
        <v>0</v>
      </c>
      <c r="BH103" s="193">
        <f>IF(N103="sníž. přenesená",J103,0)</f>
        <v>0</v>
      </c>
      <c r="BI103" s="193">
        <f>IF(N103="nulová",J103,0)</f>
        <v>0</v>
      </c>
      <c r="BJ103" s="20" t="s">
        <v>79</v>
      </c>
      <c r="BK103" s="193">
        <f>ROUND(I103*H103,2)</f>
        <v>0</v>
      </c>
      <c r="BL103" s="20" t="s">
        <v>151</v>
      </c>
      <c r="BM103" s="192" t="s">
        <v>153</v>
      </c>
    </row>
    <row r="104" spans="1:65" s="2" customFormat="1" ht="11.25">
      <c r="A104" s="37"/>
      <c r="B104" s="38"/>
      <c r="C104" s="39"/>
      <c r="D104" s="194" t="s">
        <v>154</v>
      </c>
      <c r="E104" s="39"/>
      <c r="F104" s="195" t="s">
        <v>155</v>
      </c>
      <c r="G104" s="39"/>
      <c r="H104" s="39"/>
      <c r="I104" s="196"/>
      <c r="J104" s="39"/>
      <c r="K104" s="39"/>
      <c r="L104" s="42"/>
      <c r="M104" s="197"/>
      <c r="N104" s="198"/>
      <c r="O104" s="67"/>
      <c r="P104" s="67"/>
      <c r="Q104" s="67"/>
      <c r="R104" s="67"/>
      <c r="S104" s="67"/>
      <c r="T104" s="68"/>
      <c r="U104" s="37"/>
      <c r="V104" s="37"/>
      <c r="W104" s="37"/>
      <c r="X104" s="37"/>
      <c r="Y104" s="37"/>
      <c r="Z104" s="37"/>
      <c r="AA104" s="37"/>
      <c r="AB104" s="37"/>
      <c r="AC104" s="37"/>
      <c r="AD104" s="37"/>
      <c r="AE104" s="37"/>
      <c r="AT104" s="20" t="s">
        <v>154</v>
      </c>
      <c r="AU104" s="20" t="s">
        <v>152</v>
      </c>
    </row>
    <row r="105" spans="1:65" s="13" customFormat="1" ht="11.25">
      <c r="B105" s="199"/>
      <c r="C105" s="200"/>
      <c r="D105" s="201" t="s">
        <v>156</v>
      </c>
      <c r="E105" s="202" t="s">
        <v>19</v>
      </c>
      <c r="F105" s="203" t="s">
        <v>157</v>
      </c>
      <c r="G105" s="200"/>
      <c r="H105" s="202" t="s">
        <v>19</v>
      </c>
      <c r="I105" s="204"/>
      <c r="J105" s="200"/>
      <c r="K105" s="200"/>
      <c r="L105" s="205"/>
      <c r="M105" s="206"/>
      <c r="N105" s="207"/>
      <c r="O105" s="207"/>
      <c r="P105" s="207"/>
      <c r="Q105" s="207"/>
      <c r="R105" s="207"/>
      <c r="S105" s="207"/>
      <c r="T105" s="208"/>
      <c r="AT105" s="209" t="s">
        <v>156</v>
      </c>
      <c r="AU105" s="209" t="s">
        <v>152</v>
      </c>
      <c r="AV105" s="13" t="s">
        <v>79</v>
      </c>
      <c r="AW105" s="13" t="s">
        <v>33</v>
      </c>
      <c r="AX105" s="13" t="s">
        <v>72</v>
      </c>
      <c r="AY105" s="209" t="s">
        <v>141</v>
      </c>
    </row>
    <row r="106" spans="1:65" s="14" customFormat="1" ht="11.25">
      <c r="B106" s="210"/>
      <c r="C106" s="211"/>
      <c r="D106" s="201" t="s">
        <v>156</v>
      </c>
      <c r="E106" s="212" t="s">
        <v>19</v>
      </c>
      <c r="F106" s="213" t="s">
        <v>158</v>
      </c>
      <c r="G106" s="211"/>
      <c r="H106" s="214">
        <v>24.805</v>
      </c>
      <c r="I106" s="215"/>
      <c r="J106" s="211"/>
      <c r="K106" s="211"/>
      <c r="L106" s="216"/>
      <c r="M106" s="217"/>
      <c r="N106" s="218"/>
      <c r="O106" s="218"/>
      <c r="P106" s="218"/>
      <c r="Q106" s="218"/>
      <c r="R106" s="218"/>
      <c r="S106" s="218"/>
      <c r="T106" s="219"/>
      <c r="AT106" s="220" t="s">
        <v>156</v>
      </c>
      <c r="AU106" s="220" t="s">
        <v>152</v>
      </c>
      <c r="AV106" s="14" t="s">
        <v>81</v>
      </c>
      <c r="AW106" s="14" t="s">
        <v>33</v>
      </c>
      <c r="AX106" s="14" t="s">
        <v>72</v>
      </c>
      <c r="AY106" s="220" t="s">
        <v>141</v>
      </c>
    </row>
    <row r="107" spans="1:65" s="14" customFormat="1" ht="22.5">
      <c r="B107" s="210"/>
      <c r="C107" s="211"/>
      <c r="D107" s="201" t="s">
        <v>156</v>
      </c>
      <c r="E107" s="212" t="s">
        <v>19</v>
      </c>
      <c r="F107" s="213" t="s">
        <v>159</v>
      </c>
      <c r="G107" s="211"/>
      <c r="H107" s="214">
        <v>64.298000000000002</v>
      </c>
      <c r="I107" s="215"/>
      <c r="J107" s="211"/>
      <c r="K107" s="211"/>
      <c r="L107" s="216"/>
      <c r="M107" s="217"/>
      <c r="N107" s="218"/>
      <c r="O107" s="218"/>
      <c r="P107" s="218"/>
      <c r="Q107" s="218"/>
      <c r="R107" s="218"/>
      <c r="S107" s="218"/>
      <c r="T107" s="219"/>
      <c r="AT107" s="220" t="s">
        <v>156</v>
      </c>
      <c r="AU107" s="220" t="s">
        <v>152</v>
      </c>
      <c r="AV107" s="14" t="s">
        <v>81</v>
      </c>
      <c r="AW107" s="14" t="s">
        <v>33</v>
      </c>
      <c r="AX107" s="14" t="s">
        <v>72</v>
      </c>
      <c r="AY107" s="220" t="s">
        <v>141</v>
      </c>
    </row>
    <row r="108" spans="1:65" s="14" customFormat="1" ht="11.25">
      <c r="B108" s="210"/>
      <c r="C108" s="211"/>
      <c r="D108" s="201" t="s">
        <v>156</v>
      </c>
      <c r="E108" s="212" t="s">
        <v>19</v>
      </c>
      <c r="F108" s="213" t="s">
        <v>160</v>
      </c>
      <c r="G108" s="211"/>
      <c r="H108" s="214">
        <v>40.020000000000003</v>
      </c>
      <c r="I108" s="215"/>
      <c r="J108" s="211"/>
      <c r="K108" s="211"/>
      <c r="L108" s="216"/>
      <c r="M108" s="217"/>
      <c r="N108" s="218"/>
      <c r="O108" s="218"/>
      <c r="P108" s="218"/>
      <c r="Q108" s="218"/>
      <c r="R108" s="218"/>
      <c r="S108" s="218"/>
      <c r="T108" s="219"/>
      <c r="AT108" s="220" t="s">
        <v>156</v>
      </c>
      <c r="AU108" s="220" t="s">
        <v>152</v>
      </c>
      <c r="AV108" s="14" t="s">
        <v>81</v>
      </c>
      <c r="AW108" s="14" t="s">
        <v>33</v>
      </c>
      <c r="AX108" s="14" t="s">
        <v>72</v>
      </c>
      <c r="AY108" s="220" t="s">
        <v>141</v>
      </c>
    </row>
    <row r="109" spans="1:65" s="15" customFormat="1" ht="11.25">
      <c r="B109" s="221"/>
      <c r="C109" s="222"/>
      <c r="D109" s="201" t="s">
        <v>156</v>
      </c>
      <c r="E109" s="223" t="s">
        <v>19</v>
      </c>
      <c r="F109" s="224" t="s">
        <v>161</v>
      </c>
      <c r="G109" s="222"/>
      <c r="H109" s="225">
        <v>129.12299999999999</v>
      </c>
      <c r="I109" s="226"/>
      <c r="J109" s="222"/>
      <c r="K109" s="222"/>
      <c r="L109" s="227"/>
      <c r="M109" s="228"/>
      <c r="N109" s="229"/>
      <c r="O109" s="229"/>
      <c r="P109" s="229"/>
      <c r="Q109" s="229"/>
      <c r="R109" s="229"/>
      <c r="S109" s="229"/>
      <c r="T109" s="230"/>
      <c r="AT109" s="231" t="s">
        <v>156</v>
      </c>
      <c r="AU109" s="231" t="s">
        <v>152</v>
      </c>
      <c r="AV109" s="15" t="s">
        <v>152</v>
      </c>
      <c r="AW109" s="15" t="s">
        <v>33</v>
      </c>
      <c r="AX109" s="15" t="s">
        <v>79</v>
      </c>
      <c r="AY109" s="231" t="s">
        <v>141</v>
      </c>
    </row>
    <row r="110" spans="1:65" s="12" customFormat="1" ht="20.85" customHeight="1">
      <c r="B110" s="165"/>
      <c r="C110" s="166"/>
      <c r="D110" s="167" t="s">
        <v>71</v>
      </c>
      <c r="E110" s="179" t="s">
        <v>162</v>
      </c>
      <c r="F110" s="179" t="s">
        <v>163</v>
      </c>
      <c r="G110" s="166"/>
      <c r="H110" s="166"/>
      <c r="I110" s="169"/>
      <c r="J110" s="180">
        <f>BK110</f>
        <v>0</v>
      </c>
      <c r="K110" s="166"/>
      <c r="L110" s="171"/>
      <c r="M110" s="172"/>
      <c r="N110" s="173"/>
      <c r="O110" s="173"/>
      <c r="P110" s="174">
        <f>SUM(P111:P115)</f>
        <v>0</v>
      </c>
      <c r="Q110" s="173"/>
      <c r="R110" s="174">
        <f>SUM(R111:R115)</f>
        <v>0.98122500000000001</v>
      </c>
      <c r="S110" s="173"/>
      <c r="T110" s="175">
        <f>SUM(T111:T115)</f>
        <v>0</v>
      </c>
      <c r="AR110" s="176" t="s">
        <v>79</v>
      </c>
      <c r="AT110" s="177" t="s">
        <v>71</v>
      </c>
      <c r="AU110" s="177" t="s">
        <v>81</v>
      </c>
      <c r="AY110" s="176" t="s">
        <v>141</v>
      </c>
      <c r="BK110" s="178">
        <f>SUM(BK111:BK115)</f>
        <v>0</v>
      </c>
    </row>
    <row r="111" spans="1:65" s="2" customFormat="1" ht="21.75" customHeight="1">
      <c r="A111" s="37"/>
      <c r="B111" s="38"/>
      <c r="C111" s="181" t="s">
        <v>81</v>
      </c>
      <c r="D111" s="181" t="s">
        <v>146</v>
      </c>
      <c r="E111" s="182" t="s">
        <v>164</v>
      </c>
      <c r="F111" s="183" t="s">
        <v>165</v>
      </c>
      <c r="G111" s="184" t="s">
        <v>149</v>
      </c>
      <c r="H111" s="185">
        <v>15.574999999999999</v>
      </c>
      <c r="I111" s="186"/>
      <c r="J111" s="187">
        <f>ROUND(I111*H111,2)</f>
        <v>0</v>
      </c>
      <c r="K111" s="183" t="s">
        <v>150</v>
      </c>
      <c r="L111" s="42"/>
      <c r="M111" s="188" t="s">
        <v>19</v>
      </c>
      <c r="N111" s="189" t="s">
        <v>43</v>
      </c>
      <c r="O111" s="67"/>
      <c r="P111" s="190">
        <f>O111*H111</f>
        <v>0</v>
      </c>
      <c r="Q111" s="190">
        <v>6.3E-2</v>
      </c>
      <c r="R111" s="190">
        <f>Q111*H111</f>
        <v>0.98122500000000001</v>
      </c>
      <c r="S111" s="190">
        <v>0</v>
      </c>
      <c r="T111" s="191">
        <f>S111*H111</f>
        <v>0</v>
      </c>
      <c r="U111" s="37"/>
      <c r="V111" s="37"/>
      <c r="W111" s="37"/>
      <c r="X111" s="37"/>
      <c r="Y111" s="37"/>
      <c r="Z111" s="37"/>
      <c r="AA111" s="37"/>
      <c r="AB111" s="37"/>
      <c r="AC111" s="37"/>
      <c r="AD111" s="37"/>
      <c r="AE111" s="37"/>
      <c r="AR111" s="192" t="s">
        <v>151</v>
      </c>
      <c r="AT111" s="192" t="s">
        <v>146</v>
      </c>
      <c r="AU111" s="192" t="s">
        <v>152</v>
      </c>
      <c r="AY111" s="20" t="s">
        <v>141</v>
      </c>
      <c r="BE111" s="193">
        <f>IF(N111="základní",J111,0)</f>
        <v>0</v>
      </c>
      <c r="BF111" s="193">
        <f>IF(N111="snížená",J111,0)</f>
        <v>0</v>
      </c>
      <c r="BG111" s="193">
        <f>IF(N111="zákl. přenesená",J111,0)</f>
        <v>0</v>
      </c>
      <c r="BH111" s="193">
        <f>IF(N111="sníž. přenesená",J111,0)</f>
        <v>0</v>
      </c>
      <c r="BI111" s="193">
        <f>IF(N111="nulová",J111,0)</f>
        <v>0</v>
      </c>
      <c r="BJ111" s="20" t="s">
        <v>79</v>
      </c>
      <c r="BK111" s="193">
        <f>ROUND(I111*H111,2)</f>
        <v>0</v>
      </c>
      <c r="BL111" s="20" t="s">
        <v>151</v>
      </c>
      <c r="BM111" s="192" t="s">
        <v>166</v>
      </c>
    </row>
    <row r="112" spans="1:65" s="2" customFormat="1" ht="11.25">
      <c r="A112" s="37"/>
      <c r="B112" s="38"/>
      <c r="C112" s="39"/>
      <c r="D112" s="194" t="s">
        <v>154</v>
      </c>
      <c r="E112" s="39"/>
      <c r="F112" s="195" t="s">
        <v>167</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154</v>
      </c>
      <c r="AU112" s="20" t="s">
        <v>152</v>
      </c>
    </row>
    <row r="113" spans="1:65" s="13" customFormat="1" ht="11.25">
      <c r="B113" s="199"/>
      <c r="C113" s="200"/>
      <c r="D113" s="201" t="s">
        <v>156</v>
      </c>
      <c r="E113" s="202" t="s">
        <v>19</v>
      </c>
      <c r="F113" s="203" t="s">
        <v>168</v>
      </c>
      <c r="G113" s="200"/>
      <c r="H113" s="202" t="s">
        <v>19</v>
      </c>
      <c r="I113" s="204"/>
      <c r="J113" s="200"/>
      <c r="K113" s="200"/>
      <c r="L113" s="205"/>
      <c r="M113" s="206"/>
      <c r="N113" s="207"/>
      <c r="O113" s="207"/>
      <c r="P113" s="207"/>
      <c r="Q113" s="207"/>
      <c r="R113" s="207"/>
      <c r="S113" s="207"/>
      <c r="T113" s="208"/>
      <c r="AT113" s="209" t="s">
        <v>156</v>
      </c>
      <c r="AU113" s="209" t="s">
        <v>152</v>
      </c>
      <c r="AV113" s="13" t="s">
        <v>79</v>
      </c>
      <c r="AW113" s="13" t="s">
        <v>33</v>
      </c>
      <c r="AX113" s="13" t="s">
        <v>72</v>
      </c>
      <c r="AY113" s="209" t="s">
        <v>141</v>
      </c>
    </row>
    <row r="114" spans="1:65" s="14" customFormat="1" ht="11.25">
      <c r="B114" s="210"/>
      <c r="C114" s="211"/>
      <c r="D114" s="201" t="s">
        <v>156</v>
      </c>
      <c r="E114" s="212" t="s">
        <v>19</v>
      </c>
      <c r="F114" s="213" t="s">
        <v>169</v>
      </c>
      <c r="G114" s="211"/>
      <c r="H114" s="214">
        <v>15.574999999999999</v>
      </c>
      <c r="I114" s="215"/>
      <c r="J114" s="211"/>
      <c r="K114" s="211"/>
      <c r="L114" s="216"/>
      <c r="M114" s="217"/>
      <c r="N114" s="218"/>
      <c r="O114" s="218"/>
      <c r="P114" s="218"/>
      <c r="Q114" s="218"/>
      <c r="R114" s="218"/>
      <c r="S114" s="218"/>
      <c r="T114" s="219"/>
      <c r="AT114" s="220" t="s">
        <v>156</v>
      </c>
      <c r="AU114" s="220" t="s">
        <v>152</v>
      </c>
      <c r="AV114" s="14" t="s">
        <v>81</v>
      </c>
      <c r="AW114" s="14" t="s">
        <v>33</v>
      </c>
      <c r="AX114" s="14" t="s">
        <v>72</v>
      </c>
      <c r="AY114" s="220" t="s">
        <v>141</v>
      </c>
    </row>
    <row r="115" spans="1:65" s="15" customFormat="1" ht="11.25">
      <c r="B115" s="221"/>
      <c r="C115" s="222"/>
      <c r="D115" s="201" t="s">
        <v>156</v>
      </c>
      <c r="E115" s="223" t="s">
        <v>19</v>
      </c>
      <c r="F115" s="224" t="s">
        <v>161</v>
      </c>
      <c r="G115" s="222"/>
      <c r="H115" s="225">
        <v>15.574999999999999</v>
      </c>
      <c r="I115" s="226"/>
      <c r="J115" s="222"/>
      <c r="K115" s="222"/>
      <c r="L115" s="227"/>
      <c r="M115" s="228"/>
      <c r="N115" s="229"/>
      <c r="O115" s="229"/>
      <c r="P115" s="229"/>
      <c r="Q115" s="229"/>
      <c r="R115" s="229"/>
      <c r="S115" s="229"/>
      <c r="T115" s="230"/>
      <c r="AT115" s="231" t="s">
        <v>156</v>
      </c>
      <c r="AU115" s="231" t="s">
        <v>152</v>
      </c>
      <c r="AV115" s="15" t="s">
        <v>152</v>
      </c>
      <c r="AW115" s="15" t="s">
        <v>33</v>
      </c>
      <c r="AX115" s="15" t="s">
        <v>79</v>
      </c>
      <c r="AY115" s="231" t="s">
        <v>141</v>
      </c>
    </row>
    <row r="116" spans="1:65" s="12" customFormat="1" ht="22.9" customHeight="1">
      <c r="B116" s="165"/>
      <c r="C116" s="166"/>
      <c r="D116" s="167" t="s">
        <v>71</v>
      </c>
      <c r="E116" s="179" t="s">
        <v>170</v>
      </c>
      <c r="F116" s="179" t="s">
        <v>171</v>
      </c>
      <c r="G116" s="166"/>
      <c r="H116" s="166"/>
      <c r="I116" s="169"/>
      <c r="J116" s="180">
        <f>BK116</f>
        <v>0</v>
      </c>
      <c r="K116" s="166"/>
      <c r="L116" s="171"/>
      <c r="M116" s="172"/>
      <c r="N116" s="173"/>
      <c r="O116" s="173"/>
      <c r="P116" s="174">
        <f>P117+P119</f>
        <v>0</v>
      </c>
      <c r="Q116" s="173"/>
      <c r="R116" s="174">
        <f>R117+R119</f>
        <v>0</v>
      </c>
      <c r="S116" s="173"/>
      <c r="T116" s="175">
        <f>T117+T119</f>
        <v>176.4616613</v>
      </c>
      <c r="AR116" s="176" t="s">
        <v>79</v>
      </c>
      <c r="AT116" s="177" t="s">
        <v>71</v>
      </c>
      <c r="AU116" s="177" t="s">
        <v>79</v>
      </c>
      <c r="AY116" s="176" t="s">
        <v>141</v>
      </c>
      <c r="BK116" s="178">
        <f>BK117+BK119</f>
        <v>0</v>
      </c>
    </row>
    <row r="117" spans="1:65" s="12" customFormat="1" ht="20.85" customHeight="1">
      <c r="B117" s="165"/>
      <c r="C117" s="166"/>
      <c r="D117" s="167" t="s">
        <v>71</v>
      </c>
      <c r="E117" s="179" t="s">
        <v>172</v>
      </c>
      <c r="F117" s="179" t="s">
        <v>173</v>
      </c>
      <c r="G117" s="166"/>
      <c r="H117" s="166"/>
      <c r="I117" s="169"/>
      <c r="J117" s="180">
        <f>BK117</f>
        <v>0</v>
      </c>
      <c r="K117" s="166"/>
      <c r="L117" s="171"/>
      <c r="M117" s="172"/>
      <c r="N117" s="173"/>
      <c r="O117" s="173"/>
      <c r="P117" s="174">
        <f>P118</f>
        <v>0</v>
      </c>
      <c r="Q117" s="173"/>
      <c r="R117" s="174">
        <f>R118</f>
        <v>0</v>
      </c>
      <c r="S117" s="173"/>
      <c r="T117" s="175">
        <f>T118</f>
        <v>0</v>
      </c>
      <c r="AR117" s="176" t="s">
        <v>79</v>
      </c>
      <c r="AT117" s="177" t="s">
        <v>71</v>
      </c>
      <c r="AU117" s="177" t="s">
        <v>81</v>
      </c>
      <c r="AY117" s="176" t="s">
        <v>141</v>
      </c>
      <c r="BK117" s="178">
        <f>BK118</f>
        <v>0</v>
      </c>
    </row>
    <row r="118" spans="1:65" s="2" customFormat="1" ht="33" customHeight="1">
      <c r="A118" s="37"/>
      <c r="B118" s="38"/>
      <c r="C118" s="181" t="s">
        <v>152</v>
      </c>
      <c r="D118" s="181" t="s">
        <v>146</v>
      </c>
      <c r="E118" s="182" t="s">
        <v>174</v>
      </c>
      <c r="F118" s="183" t="s">
        <v>175</v>
      </c>
      <c r="G118" s="184" t="s">
        <v>176</v>
      </c>
      <c r="H118" s="185">
        <v>10</v>
      </c>
      <c r="I118" s="186"/>
      <c r="J118" s="187">
        <f>ROUND(I118*H118,2)</f>
        <v>0</v>
      </c>
      <c r="K118" s="183" t="s">
        <v>19</v>
      </c>
      <c r="L118" s="42"/>
      <c r="M118" s="188" t="s">
        <v>19</v>
      </c>
      <c r="N118" s="189" t="s">
        <v>43</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151</v>
      </c>
      <c r="AT118" s="192" t="s">
        <v>146</v>
      </c>
      <c r="AU118" s="192" t="s">
        <v>152</v>
      </c>
      <c r="AY118" s="20" t="s">
        <v>141</v>
      </c>
      <c r="BE118" s="193">
        <f>IF(N118="základní",J118,0)</f>
        <v>0</v>
      </c>
      <c r="BF118" s="193">
        <f>IF(N118="snížená",J118,0)</f>
        <v>0</v>
      </c>
      <c r="BG118" s="193">
        <f>IF(N118="zákl. přenesená",J118,0)</f>
        <v>0</v>
      </c>
      <c r="BH118" s="193">
        <f>IF(N118="sníž. přenesená",J118,0)</f>
        <v>0</v>
      </c>
      <c r="BI118" s="193">
        <f>IF(N118="nulová",J118,0)</f>
        <v>0</v>
      </c>
      <c r="BJ118" s="20" t="s">
        <v>79</v>
      </c>
      <c r="BK118" s="193">
        <f>ROUND(I118*H118,2)</f>
        <v>0</v>
      </c>
      <c r="BL118" s="20" t="s">
        <v>151</v>
      </c>
      <c r="BM118" s="192" t="s">
        <v>177</v>
      </c>
    </row>
    <row r="119" spans="1:65" s="12" customFormat="1" ht="20.85" customHeight="1">
      <c r="B119" s="165"/>
      <c r="C119" s="166"/>
      <c r="D119" s="167" t="s">
        <v>71</v>
      </c>
      <c r="E119" s="179" t="s">
        <v>178</v>
      </c>
      <c r="F119" s="179" t="s">
        <v>179</v>
      </c>
      <c r="G119" s="166"/>
      <c r="H119" s="166"/>
      <c r="I119" s="169"/>
      <c r="J119" s="180">
        <f>BK119</f>
        <v>0</v>
      </c>
      <c r="K119" s="166"/>
      <c r="L119" s="171"/>
      <c r="M119" s="172"/>
      <c r="N119" s="173"/>
      <c r="O119" s="173"/>
      <c r="P119" s="174">
        <f>SUM(P120:P197)</f>
        <v>0</v>
      </c>
      <c r="Q119" s="173"/>
      <c r="R119" s="174">
        <f>SUM(R120:R197)</f>
        <v>0</v>
      </c>
      <c r="S119" s="173"/>
      <c r="T119" s="175">
        <f>SUM(T120:T197)</f>
        <v>176.4616613</v>
      </c>
      <c r="AR119" s="176" t="s">
        <v>79</v>
      </c>
      <c r="AT119" s="177" t="s">
        <v>71</v>
      </c>
      <c r="AU119" s="177" t="s">
        <v>81</v>
      </c>
      <c r="AY119" s="176" t="s">
        <v>141</v>
      </c>
      <c r="BK119" s="178">
        <f>SUM(BK120:BK197)</f>
        <v>0</v>
      </c>
    </row>
    <row r="120" spans="1:65" s="2" customFormat="1" ht="21.75" customHeight="1">
      <c r="A120" s="37"/>
      <c r="B120" s="38"/>
      <c r="C120" s="181" t="s">
        <v>151</v>
      </c>
      <c r="D120" s="181" t="s">
        <v>146</v>
      </c>
      <c r="E120" s="182" t="s">
        <v>180</v>
      </c>
      <c r="F120" s="183" t="s">
        <v>181</v>
      </c>
      <c r="G120" s="184" t="s">
        <v>149</v>
      </c>
      <c r="H120" s="185">
        <v>167.37299999999999</v>
      </c>
      <c r="I120" s="186"/>
      <c r="J120" s="187">
        <f>ROUND(I120*H120,2)</f>
        <v>0</v>
      </c>
      <c r="K120" s="183" t="s">
        <v>150</v>
      </c>
      <c r="L120" s="42"/>
      <c r="M120" s="188" t="s">
        <v>19</v>
      </c>
      <c r="N120" s="189" t="s">
        <v>43</v>
      </c>
      <c r="O120" s="67"/>
      <c r="P120" s="190">
        <f>O120*H120</f>
        <v>0</v>
      </c>
      <c r="Q120" s="190">
        <v>0</v>
      </c>
      <c r="R120" s="190">
        <f>Q120*H120</f>
        <v>0</v>
      </c>
      <c r="S120" s="190">
        <v>1.0999999999999999E-2</v>
      </c>
      <c r="T120" s="191">
        <f>S120*H120</f>
        <v>1.8411029999999997</v>
      </c>
      <c r="U120" s="37"/>
      <c r="V120" s="37"/>
      <c r="W120" s="37"/>
      <c r="X120" s="37"/>
      <c r="Y120" s="37"/>
      <c r="Z120" s="37"/>
      <c r="AA120" s="37"/>
      <c r="AB120" s="37"/>
      <c r="AC120" s="37"/>
      <c r="AD120" s="37"/>
      <c r="AE120" s="37"/>
      <c r="AR120" s="192" t="s">
        <v>182</v>
      </c>
      <c r="AT120" s="192" t="s">
        <v>146</v>
      </c>
      <c r="AU120" s="192" t="s">
        <v>152</v>
      </c>
      <c r="AY120" s="20" t="s">
        <v>141</v>
      </c>
      <c r="BE120" s="193">
        <f>IF(N120="základní",J120,0)</f>
        <v>0</v>
      </c>
      <c r="BF120" s="193">
        <f>IF(N120="snížená",J120,0)</f>
        <v>0</v>
      </c>
      <c r="BG120" s="193">
        <f>IF(N120="zákl. přenesená",J120,0)</f>
        <v>0</v>
      </c>
      <c r="BH120" s="193">
        <f>IF(N120="sníž. přenesená",J120,0)</f>
        <v>0</v>
      </c>
      <c r="BI120" s="193">
        <f>IF(N120="nulová",J120,0)</f>
        <v>0</v>
      </c>
      <c r="BJ120" s="20" t="s">
        <v>79</v>
      </c>
      <c r="BK120" s="193">
        <f>ROUND(I120*H120,2)</f>
        <v>0</v>
      </c>
      <c r="BL120" s="20" t="s">
        <v>182</v>
      </c>
      <c r="BM120" s="192" t="s">
        <v>183</v>
      </c>
    </row>
    <row r="121" spans="1:65" s="2" customFormat="1" ht="11.25">
      <c r="A121" s="37"/>
      <c r="B121" s="38"/>
      <c r="C121" s="39"/>
      <c r="D121" s="194" t="s">
        <v>154</v>
      </c>
      <c r="E121" s="39"/>
      <c r="F121" s="195" t="s">
        <v>184</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154</v>
      </c>
      <c r="AU121" s="20" t="s">
        <v>152</v>
      </c>
    </row>
    <row r="122" spans="1:65" s="13" customFormat="1" ht="11.25">
      <c r="B122" s="199"/>
      <c r="C122" s="200"/>
      <c r="D122" s="201" t="s">
        <v>156</v>
      </c>
      <c r="E122" s="202" t="s">
        <v>19</v>
      </c>
      <c r="F122" s="203" t="s">
        <v>185</v>
      </c>
      <c r="G122" s="200"/>
      <c r="H122" s="202" t="s">
        <v>19</v>
      </c>
      <c r="I122" s="204"/>
      <c r="J122" s="200"/>
      <c r="K122" s="200"/>
      <c r="L122" s="205"/>
      <c r="M122" s="206"/>
      <c r="N122" s="207"/>
      <c r="O122" s="207"/>
      <c r="P122" s="207"/>
      <c r="Q122" s="207"/>
      <c r="R122" s="207"/>
      <c r="S122" s="207"/>
      <c r="T122" s="208"/>
      <c r="AT122" s="209" t="s">
        <v>156</v>
      </c>
      <c r="AU122" s="209" t="s">
        <v>152</v>
      </c>
      <c r="AV122" s="13" t="s">
        <v>79</v>
      </c>
      <c r="AW122" s="13" t="s">
        <v>33</v>
      </c>
      <c r="AX122" s="13" t="s">
        <v>72</v>
      </c>
      <c r="AY122" s="209" t="s">
        <v>141</v>
      </c>
    </row>
    <row r="123" spans="1:65" s="14" customFormat="1" ht="11.25">
      <c r="B123" s="210"/>
      <c r="C123" s="211"/>
      <c r="D123" s="201" t="s">
        <v>156</v>
      </c>
      <c r="E123" s="212" t="s">
        <v>19</v>
      </c>
      <c r="F123" s="213" t="s">
        <v>186</v>
      </c>
      <c r="G123" s="211"/>
      <c r="H123" s="214">
        <v>167.37299999999999</v>
      </c>
      <c r="I123" s="215"/>
      <c r="J123" s="211"/>
      <c r="K123" s="211"/>
      <c r="L123" s="216"/>
      <c r="M123" s="217"/>
      <c r="N123" s="218"/>
      <c r="O123" s="218"/>
      <c r="P123" s="218"/>
      <c r="Q123" s="218"/>
      <c r="R123" s="218"/>
      <c r="S123" s="218"/>
      <c r="T123" s="219"/>
      <c r="AT123" s="220" t="s">
        <v>156</v>
      </c>
      <c r="AU123" s="220" t="s">
        <v>152</v>
      </c>
      <c r="AV123" s="14" t="s">
        <v>81</v>
      </c>
      <c r="AW123" s="14" t="s">
        <v>33</v>
      </c>
      <c r="AX123" s="14" t="s">
        <v>72</v>
      </c>
      <c r="AY123" s="220" t="s">
        <v>141</v>
      </c>
    </row>
    <row r="124" spans="1:65" s="15" customFormat="1" ht="11.25">
      <c r="B124" s="221"/>
      <c r="C124" s="222"/>
      <c r="D124" s="201" t="s">
        <v>156</v>
      </c>
      <c r="E124" s="223" t="s">
        <v>19</v>
      </c>
      <c r="F124" s="224" t="s">
        <v>161</v>
      </c>
      <c r="G124" s="222"/>
      <c r="H124" s="225">
        <v>167.37299999999999</v>
      </c>
      <c r="I124" s="226"/>
      <c r="J124" s="222"/>
      <c r="K124" s="222"/>
      <c r="L124" s="227"/>
      <c r="M124" s="228"/>
      <c r="N124" s="229"/>
      <c r="O124" s="229"/>
      <c r="P124" s="229"/>
      <c r="Q124" s="229"/>
      <c r="R124" s="229"/>
      <c r="S124" s="229"/>
      <c r="T124" s="230"/>
      <c r="AT124" s="231" t="s">
        <v>156</v>
      </c>
      <c r="AU124" s="231" t="s">
        <v>152</v>
      </c>
      <c r="AV124" s="15" t="s">
        <v>152</v>
      </c>
      <c r="AW124" s="15" t="s">
        <v>33</v>
      </c>
      <c r="AX124" s="15" t="s">
        <v>79</v>
      </c>
      <c r="AY124" s="231" t="s">
        <v>141</v>
      </c>
    </row>
    <row r="125" spans="1:65" s="2" customFormat="1" ht="21.75" customHeight="1">
      <c r="A125" s="37"/>
      <c r="B125" s="38"/>
      <c r="C125" s="181" t="s">
        <v>187</v>
      </c>
      <c r="D125" s="181" t="s">
        <v>146</v>
      </c>
      <c r="E125" s="182" t="s">
        <v>188</v>
      </c>
      <c r="F125" s="183" t="s">
        <v>189</v>
      </c>
      <c r="G125" s="184" t="s">
        <v>149</v>
      </c>
      <c r="H125" s="185">
        <v>495.40499999999997</v>
      </c>
      <c r="I125" s="186"/>
      <c r="J125" s="187">
        <f>ROUND(I125*H125,2)</f>
        <v>0</v>
      </c>
      <c r="K125" s="183" t="s">
        <v>150</v>
      </c>
      <c r="L125" s="42"/>
      <c r="M125" s="188" t="s">
        <v>19</v>
      </c>
      <c r="N125" s="189" t="s">
        <v>43</v>
      </c>
      <c r="O125" s="67"/>
      <c r="P125" s="190">
        <f>O125*H125</f>
        <v>0</v>
      </c>
      <c r="Q125" s="190">
        <v>0</v>
      </c>
      <c r="R125" s="190">
        <f>Q125*H125</f>
        <v>0</v>
      </c>
      <c r="S125" s="190">
        <v>1.6500000000000001E-2</v>
      </c>
      <c r="T125" s="191">
        <f>S125*H125</f>
        <v>8.1741825000000006</v>
      </c>
      <c r="U125" s="37"/>
      <c r="V125" s="37"/>
      <c r="W125" s="37"/>
      <c r="X125" s="37"/>
      <c r="Y125" s="37"/>
      <c r="Z125" s="37"/>
      <c r="AA125" s="37"/>
      <c r="AB125" s="37"/>
      <c r="AC125" s="37"/>
      <c r="AD125" s="37"/>
      <c r="AE125" s="37"/>
      <c r="AR125" s="192" t="s">
        <v>151</v>
      </c>
      <c r="AT125" s="192" t="s">
        <v>146</v>
      </c>
      <c r="AU125" s="192" t="s">
        <v>152</v>
      </c>
      <c r="AY125" s="20" t="s">
        <v>141</v>
      </c>
      <c r="BE125" s="193">
        <f>IF(N125="základní",J125,0)</f>
        <v>0</v>
      </c>
      <c r="BF125" s="193">
        <f>IF(N125="snížená",J125,0)</f>
        <v>0</v>
      </c>
      <c r="BG125" s="193">
        <f>IF(N125="zákl. přenesená",J125,0)</f>
        <v>0</v>
      </c>
      <c r="BH125" s="193">
        <f>IF(N125="sníž. přenesená",J125,0)</f>
        <v>0</v>
      </c>
      <c r="BI125" s="193">
        <f>IF(N125="nulová",J125,0)</f>
        <v>0</v>
      </c>
      <c r="BJ125" s="20" t="s">
        <v>79</v>
      </c>
      <c r="BK125" s="193">
        <f>ROUND(I125*H125,2)</f>
        <v>0</v>
      </c>
      <c r="BL125" s="20" t="s">
        <v>151</v>
      </c>
      <c r="BM125" s="192" t="s">
        <v>190</v>
      </c>
    </row>
    <row r="126" spans="1:65" s="2" customFormat="1" ht="11.25">
      <c r="A126" s="37"/>
      <c r="B126" s="38"/>
      <c r="C126" s="39"/>
      <c r="D126" s="194" t="s">
        <v>154</v>
      </c>
      <c r="E126" s="39"/>
      <c r="F126" s="195" t="s">
        <v>191</v>
      </c>
      <c r="G126" s="39"/>
      <c r="H126" s="39"/>
      <c r="I126" s="196"/>
      <c r="J126" s="39"/>
      <c r="K126" s="39"/>
      <c r="L126" s="42"/>
      <c r="M126" s="197"/>
      <c r="N126" s="198"/>
      <c r="O126" s="67"/>
      <c r="P126" s="67"/>
      <c r="Q126" s="67"/>
      <c r="R126" s="67"/>
      <c r="S126" s="67"/>
      <c r="T126" s="68"/>
      <c r="U126" s="37"/>
      <c r="V126" s="37"/>
      <c r="W126" s="37"/>
      <c r="X126" s="37"/>
      <c r="Y126" s="37"/>
      <c r="Z126" s="37"/>
      <c r="AA126" s="37"/>
      <c r="AB126" s="37"/>
      <c r="AC126" s="37"/>
      <c r="AD126" s="37"/>
      <c r="AE126" s="37"/>
      <c r="AT126" s="20" t="s">
        <v>154</v>
      </c>
      <c r="AU126" s="20" t="s">
        <v>152</v>
      </c>
    </row>
    <row r="127" spans="1:65" s="13" customFormat="1" ht="11.25">
      <c r="B127" s="199"/>
      <c r="C127" s="200"/>
      <c r="D127" s="201" t="s">
        <v>156</v>
      </c>
      <c r="E127" s="202" t="s">
        <v>19</v>
      </c>
      <c r="F127" s="203" t="s">
        <v>192</v>
      </c>
      <c r="G127" s="200"/>
      <c r="H127" s="202" t="s">
        <v>19</v>
      </c>
      <c r="I127" s="204"/>
      <c r="J127" s="200"/>
      <c r="K127" s="200"/>
      <c r="L127" s="205"/>
      <c r="M127" s="206"/>
      <c r="N127" s="207"/>
      <c r="O127" s="207"/>
      <c r="P127" s="207"/>
      <c r="Q127" s="207"/>
      <c r="R127" s="207"/>
      <c r="S127" s="207"/>
      <c r="T127" s="208"/>
      <c r="AT127" s="209" t="s">
        <v>156</v>
      </c>
      <c r="AU127" s="209" t="s">
        <v>152</v>
      </c>
      <c r="AV127" s="13" t="s">
        <v>79</v>
      </c>
      <c r="AW127" s="13" t="s">
        <v>33</v>
      </c>
      <c r="AX127" s="13" t="s">
        <v>72</v>
      </c>
      <c r="AY127" s="209" t="s">
        <v>141</v>
      </c>
    </row>
    <row r="128" spans="1:65" s="13" customFormat="1" ht="11.25">
      <c r="B128" s="199"/>
      <c r="C128" s="200"/>
      <c r="D128" s="201" t="s">
        <v>156</v>
      </c>
      <c r="E128" s="202" t="s">
        <v>19</v>
      </c>
      <c r="F128" s="203" t="s">
        <v>193</v>
      </c>
      <c r="G128" s="200"/>
      <c r="H128" s="202" t="s">
        <v>19</v>
      </c>
      <c r="I128" s="204"/>
      <c r="J128" s="200"/>
      <c r="K128" s="200"/>
      <c r="L128" s="205"/>
      <c r="M128" s="206"/>
      <c r="N128" s="207"/>
      <c r="O128" s="207"/>
      <c r="P128" s="207"/>
      <c r="Q128" s="207"/>
      <c r="R128" s="207"/>
      <c r="S128" s="207"/>
      <c r="T128" s="208"/>
      <c r="AT128" s="209" t="s">
        <v>156</v>
      </c>
      <c r="AU128" s="209" t="s">
        <v>152</v>
      </c>
      <c r="AV128" s="13" t="s">
        <v>79</v>
      </c>
      <c r="AW128" s="13" t="s">
        <v>33</v>
      </c>
      <c r="AX128" s="13" t="s">
        <v>72</v>
      </c>
      <c r="AY128" s="209" t="s">
        <v>141</v>
      </c>
    </row>
    <row r="129" spans="1:65" s="14" customFormat="1" ht="11.25">
      <c r="B129" s="210"/>
      <c r="C129" s="211"/>
      <c r="D129" s="201" t="s">
        <v>156</v>
      </c>
      <c r="E129" s="212" t="s">
        <v>19</v>
      </c>
      <c r="F129" s="213" t="s">
        <v>194</v>
      </c>
      <c r="G129" s="211"/>
      <c r="H129" s="214">
        <v>299.88</v>
      </c>
      <c r="I129" s="215"/>
      <c r="J129" s="211"/>
      <c r="K129" s="211"/>
      <c r="L129" s="216"/>
      <c r="M129" s="217"/>
      <c r="N129" s="218"/>
      <c r="O129" s="218"/>
      <c r="P129" s="218"/>
      <c r="Q129" s="218"/>
      <c r="R129" s="218"/>
      <c r="S129" s="218"/>
      <c r="T129" s="219"/>
      <c r="AT129" s="220" t="s">
        <v>156</v>
      </c>
      <c r="AU129" s="220" t="s">
        <v>152</v>
      </c>
      <c r="AV129" s="14" t="s">
        <v>81</v>
      </c>
      <c r="AW129" s="14" t="s">
        <v>33</v>
      </c>
      <c r="AX129" s="14" t="s">
        <v>72</v>
      </c>
      <c r="AY129" s="220" t="s">
        <v>141</v>
      </c>
    </row>
    <row r="130" spans="1:65" s="14" customFormat="1" ht="11.25">
      <c r="B130" s="210"/>
      <c r="C130" s="211"/>
      <c r="D130" s="201" t="s">
        <v>156</v>
      </c>
      <c r="E130" s="212" t="s">
        <v>19</v>
      </c>
      <c r="F130" s="213" t="s">
        <v>195</v>
      </c>
      <c r="G130" s="211"/>
      <c r="H130" s="214">
        <v>173.745</v>
      </c>
      <c r="I130" s="215"/>
      <c r="J130" s="211"/>
      <c r="K130" s="211"/>
      <c r="L130" s="216"/>
      <c r="M130" s="217"/>
      <c r="N130" s="218"/>
      <c r="O130" s="218"/>
      <c r="P130" s="218"/>
      <c r="Q130" s="218"/>
      <c r="R130" s="218"/>
      <c r="S130" s="218"/>
      <c r="T130" s="219"/>
      <c r="AT130" s="220" t="s">
        <v>156</v>
      </c>
      <c r="AU130" s="220" t="s">
        <v>152</v>
      </c>
      <c r="AV130" s="14" t="s">
        <v>81</v>
      </c>
      <c r="AW130" s="14" t="s">
        <v>33</v>
      </c>
      <c r="AX130" s="14" t="s">
        <v>72</v>
      </c>
      <c r="AY130" s="220" t="s">
        <v>141</v>
      </c>
    </row>
    <row r="131" spans="1:65" s="15" customFormat="1" ht="11.25">
      <c r="B131" s="221"/>
      <c r="C131" s="222"/>
      <c r="D131" s="201" t="s">
        <v>156</v>
      </c>
      <c r="E131" s="223" t="s">
        <v>19</v>
      </c>
      <c r="F131" s="224" t="s">
        <v>161</v>
      </c>
      <c r="G131" s="222"/>
      <c r="H131" s="225">
        <v>473.625</v>
      </c>
      <c r="I131" s="226"/>
      <c r="J131" s="222"/>
      <c r="K131" s="222"/>
      <c r="L131" s="227"/>
      <c r="M131" s="228"/>
      <c r="N131" s="229"/>
      <c r="O131" s="229"/>
      <c r="P131" s="229"/>
      <c r="Q131" s="229"/>
      <c r="R131" s="229"/>
      <c r="S131" s="229"/>
      <c r="T131" s="230"/>
      <c r="AT131" s="231" t="s">
        <v>156</v>
      </c>
      <c r="AU131" s="231" t="s">
        <v>152</v>
      </c>
      <c r="AV131" s="15" t="s">
        <v>152</v>
      </c>
      <c r="AW131" s="15" t="s">
        <v>33</v>
      </c>
      <c r="AX131" s="15" t="s">
        <v>72</v>
      </c>
      <c r="AY131" s="231" t="s">
        <v>141</v>
      </c>
    </row>
    <row r="132" spans="1:65" s="13" customFormat="1" ht="11.25">
      <c r="B132" s="199"/>
      <c r="C132" s="200"/>
      <c r="D132" s="201" t="s">
        <v>156</v>
      </c>
      <c r="E132" s="202" t="s">
        <v>19</v>
      </c>
      <c r="F132" s="203" t="s">
        <v>196</v>
      </c>
      <c r="G132" s="200"/>
      <c r="H132" s="202" t="s">
        <v>19</v>
      </c>
      <c r="I132" s="204"/>
      <c r="J132" s="200"/>
      <c r="K132" s="200"/>
      <c r="L132" s="205"/>
      <c r="M132" s="206"/>
      <c r="N132" s="207"/>
      <c r="O132" s="207"/>
      <c r="P132" s="207"/>
      <c r="Q132" s="207"/>
      <c r="R132" s="207"/>
      <c r="S132" s="207"/>
      <c r="T132" s="208"/>
      <c r="AT132" s="209" t="s">
        <v>156</v>
      </c>
      <c r="AU132" s="209" t="s">
        <v>152</v>
      </c>
      <c r="AV132" s="13" t="s">
        <v>79</v>
      </c>
      <c r="AW132" s="13" t="s">
        <v>33</v>
      </c>
      <c r="AX132" s="13" t="s">
        <v>72</v>
      </c>
      <c r="AY132" s="209" t="s">
        <v>141</v>
      </c>
    </row>
    <row r="133" spans="1:65" s="14" customFormat="1" ht="11.25">
      <c r="B133" s="210"/>
      <c r="C133" s="211"/>
      <c r="D133" s="201" t="s">
        <v>156</v>
      </c>
      <c r="E133" s="212" t="s">
        <v>19</v>
      </c>
      <c r="F133" s="213" t="s">
        <v>197</v>
      </c>
      <c r="G133" s="211"/>
      <c r="H133" s="214">
        <v>21.78</v>
      </c>
      <c r="I133" s="215"/>
      <c r="J133" s="211"/>
      <c r="K133" s="211"/>
      <c r="L133" s="216"/>
      <c r="M133" s="217"/>
      <c r="N133" s="218"/>
      <c r="O133" s="218"/>
      <c r="P133" s="218"/>
      <c r="Q133" s="218"/>
      <c r="R133" s="218"/>
      <c r="S133" s="218"/>
      <c r="T133" s="219"/>
      <c r="AT133" s="220" t="s">
        <v>156</v>
      </c>
      <c r="AU133" s="220" t="s">
        <v>152</v>
      </c>
      <c r="AV133" s="14" t="s">
        <v>81</v>
      </c>
      <c r="AW133" s="14" t="s">
        <v>33</v>
      </c>
      <c r="AX133" s="14" t="s">
        <v>72</v>
      </c>
      <c r="AY133" s="220" t="s">
        <v>141</v>
      </c>
    </row>
    <row r="134" spans="1:65" s="15" customFormat="1" ht="11.25">
      <c r="B134" s="221"/>
      <c r="C134" s="222"/>
      <c r="D134" s="201" t="s">
        <v>156</v>
      </c>
      <c r="E134" s="223" t="s">
        <v>19</v>
      </c>
      <c r="F134" s="224" t="s">
        <v>161</v>
      </c>
      <c r="G134" s="222"/>
      <c r="H134" s="225">
        <v>21.78</v>
      </c>
      <c r="I134" s="226"/>
      <c r="J134" s="222"/>
      <c r="K134" s="222"/>
      <c r="L134" s="227"/>
      <c r="M134" s="228"/>
      <c r="N134" s="229"/>
      <c r="O134" s="229"/>
      <c r="P134" s="229"/>
      <c r="Q134" s="229"/>
      <c r="R134" s="229"/>
      <c r="S134" s="229"/>
      <c r="T134" s="230"/>
      <c r="AT134" s="231" t="s">
        <v>156</v>
      </c>
      <c r="AU134" s="231" t="s">
        <v>152</v>
      </c>
      <c r="AV134" s="15" t="s">
        <v>152</v>
      </c>
      <c r="AW134" s="15" t="s">
        <v>33</v>
      </c>
      <c r="AX134" s="15" t="s">
        <v>72</v>
      </c>
      <c r="AY134" s="231" t="s">
        <v>141</v>
      </c>
    </row>
    <row r="135" spans="1:65" s="16" customFormat="1" ht="11.25">
      <c r="B135" s="232"/>
      <c r="C135" s="233"/>
      <c r="D135" s="201" t="s">
        <v>156</v>
      </c>
      <c r="E135" s="234" t="s">
        <v>19</v>
      </c>
      <c r="F135" s="235" t="s">
        <v>198</v>
      </c>
      <c r="G135" s="233"/>
      <c r="H135" s="236">
        <v>495.40499999999997</v>
      </c>
      <c r="I135" s="237"/>
      <c r="J135" s="233"/>
      <c r="K135" s="233"/>
      <c r="L135" s="238"/>
      <c r="M135" s="239"/>
      <c r="N135" s="240"/>
      <c r="O135" s="240"/>
      <c r="P135" s="240"/>
      <c r="Q135" s="240"/>
      <c r="R135" s="240"/>
      <c r="S135" s="240"/>
      <c r="T135" s="241"/>
      <c r="AT135" s="242" t="s">
        <v>156</v>
      </c>
      <c r="AU135" s="242" t="s">
        <v>152</v>
      </c>
      <c r="AV135" s="16" t="s">
        <v>151</v>
      </c>
      <c r="AW135" s="16" t="s">
        <v>33</v>
      </c>
      <c r="AX135" s="16" t="s">
        <v>79</v>
      </c>
      <c r="AY135" s="242" t="s">
        <v>141</v>
      </c>
    </row>
    <row r="136" spans="1:65" s="2" customFormat="1" ht="24.2" customHeight="1">
      <c r="A136" s="37"/>
      <c r="B136" s="38"/>
      <c r="C136" s="181" t="s">
        <v>142</v>
      </c>
      <c r="D136" s="181" t="s">
        <v>146</v>
      </c>
      <c r="E136" s="182" t="s">
        <v>199</v>
      </c>
      <c r="F136" s="183" t="s">
        <v>200</v>
      </c>
      <c r="G136" s="184" t="s">
        <v>149</v>
      </c>
      <c r="H136" s="185">
        <v>189.398</v>
      </c>
      <c r="I136" s="186"/>
      <c r="J136" s="187">
        <f>ROUND(I136*H136,2)</f>
        <v>0</v>
      </c>
      <c r="K136" s="183" t="s">
        <v>150</v>
      </c>
      <c r="L136" s="42"/>
      <c r="M136" s="188" t="s">
        <v>19</v>
      </c>
      <c r="N136" s="189" t="s">
        <v>43</v>
      </c>
      <c r="O136" s="67"/>
      <c r="P136" s="190">
        <f>O136*H136</f>
        <v>0</v>
      </c>
      <c r="Q136" s="190">
        <v>0</v>
      </c>
      <c r="R136" s="190">
        <f>Q136*H136</f>
        <v>0</v>
      </c>
      <c r="S136" s="190">
        <v>3.5999999999999999E-3</v>
      </c>
      <c r="T136" s="191">
        <f>S136*H136</f>
        <v>0.68183280000000002</v>
      </c>
      <c r="U136" s="37"/>
      <c r="V136" s="37"/>
      <c r="W136" s="37"/>
      <c r="X136" s="37"/>
      <c r="Y136" s="37"/>
      <c r="Z136" s="37"/>
      <c r="AA136" s="37"/>
      <c r="AB136" s="37"/>
      <c r="AC136" s="37"/>
      <c r="AD136" s="37"/>
      <c r="AE136" s="37"/>
      <c r="AR136" s="192" t="s">
        <v>182</v>
      </c>
      <c r="AT136" s="192" t="s">
        <v>146</v>
      </c>
      <c r="AU136" s="192" t="s">
        <v>152</v>
      </c>
      <c r="AY136" s="20" t="s">
        <v>141</v>
      </c>
      <c r="BE136" s="193">
        <f>IF(N136="základní",J136,0)</f>
        <v>0</v>
      </c>
      <c r="BF136" s="193">
        <f>IF(N136="snížená",J136,0)</f>
        <v>0</v>
      </c>
      <c r="BG136" s="193">
        <f>IF(N136="zákl. přenesená",J136,0)</f>
        <v>0</v>
      </c>
      <c r="BH136" s="193">
        <f>IF(N136="sníž. přenesená",J136,0)</f>
        <v>0</v>
      </c>
      <c r="BI136" s="193">
        <f>IF(N136="nulová",J136,0)</f>
        <v>0</v>
      </c>
      <c r="BJ136" s="20" t="s">
        <v>79</v>
      </c>
      <c r="BK136" s="193">
        <f>ROUND(I136*H136,2)</f>
        <v>0</v>
      </c>
      <c r="BL136" s="20" t="s">
        <v>182</v>
      </c>
      <c r="BM136" s="192" t="s">
        <v>201</v>
      </c>
    </row>
    <row r="137" spans="1:65" s="2" customFormat="1" ht="11.25">
      <c r="A137" s="37"/>
      <c r="B137" s="38"/>
      <c r="C137" s="39"/>
      <c r="D137" s="194" t="s">
        <v>154</v>
      </c>
      <c r="E137" s="39"/>
      <c r="F137" s="195" t="s">
        <v>202</v>
      </c>
      <c r="G137" s="39"/>
      <c r="H137" s="39"/>
      <c r="I137" s="196"/>
      <c r="J137" s="39"/>
      <c r="K137" s="39"/>
      <c r="L137" s="42"/>
      <c r="M137" s="197"/>
      <c r="N137" s="198"/>
      <c r="O137" s="67"/>
      <c r="P137" s="67"/>
      <c r="Q137" s="67"/>
      <c r="R137" s="67"/>
      <c r="S137" s="67"/>
      <c r="T137" s="68"/>
      <c r="U137" s="37"/>
      <c r="V137" s="37"/>
      <c r="W137" s="37"/>
      <c r="X137" s="37"/>
      <c r="Y137" s="37"/>
      <c r="Z137" s="37"/>
      <c r="AA137" s="37"/>
      <c r="AB137" s="37"/>
      <c r="AC137" s="37"/>
      <c r="AD137" s="37"/>
      <c r="AE137" s="37"/>
      <c r="AT137" s="20" t="s">
        <v>154</v>
      </c>
      <c r="AU137" s="20" t="s">
        <v>152</v>
      </c>
    </row>
    <row r="138" spans="1:65" s="13" customFormat="1" ht="11.25">
      <c r="B138" s="199"/>
      <c r="C138" s="200"/>
      <c r="D138" s="201" t="s">
        <v>156</v>
      </c>
      <c r="E138" s="202" t="s">
        <v>19</v>
      </c>
      <c r="F138" s="203" t="s">
        <v>185</v>
      </c>
      <c r="G138" s="200"/>
      <c r="H138" s="202" t="s">
        <v>19</v>
      </c>
      <c r="I138" s="204"/>
      <c r="J138" s="200"/>
      <c r="K138" s="200"/>
      <c r="L138" s="205"/>
      <c r="M138" s="206"/>
      <c r="N138" s="207"/>
      <c r="O138" s="207"/>
      <c r="P138" s="207"/>
      <c r="Q138" s="207"/>
      <c r="R138" s="207"/>
      <c r="S138" s="207"/>
      <c r="T138" s="208"/>
      <c r="AT138" s="209" t="s">
        <v>156</v>
      </c>
      <c r="AU138" s="209" t="s">
        <v>152</v>
      </c>
      <c r="AV138" s="13" t="s">
        <v>79</v>
      </c>
      <c r="AW138" s="13" t="s">
        <v>33</v>
      </c>
      <c r="AX138" s="13" t="s">
        <v>72</v>
      </c>
      <c r="AY138" s="209" t="s">
        <v>141</v>
      </c>
    </row>
    <row r="139" spans="1:65" s="14" customFormat="1" ht="11.25">
      <c r="B139" s="210"/>
      <c r="C139" s="211"/>
      <c r="D139" s="201" t="s">
        <v>156</v>
      </c>
      <c r="E139" s="212" t="s">
        <v>19</v>
      </c>
      <c r="F139" s="213" t="s">
        <v>203</v>
      </c>
      <c r="G139" s="211"/>
      <c r="H139" s="214">
        <v>176.73</v>
      </c>
      <c r="I139" s="215"/>
      <c r="J139" s="211"/>
      <c r="K139" s="211"/>
      <c r="L139" s="216"/>
      <c r="M139" s="217"/>
      <c r="N139" s="218"/>
      <c r="O139" s="218"/>
      <c r="P139" s="218"/>
      <c r="Q139" s="218"/>
      <c r="R139" s="218"/>
      <c r="S139" s="218"/>
      <c r="T139" s="219"/>
      <c r="AT139" s="220" t="s">
        <v>156</v>
      </c>
      <c r="AU139" s="220" t="s">
        <v>152</v>
      </c>
      <c r="AV139" s="14" t="s">
        <v>81</v>
      </c>
      <c r="AW139" s="14" t="s">
        <v>33</v>
      </c>
      <c r="AX139" s="14" t="s">
        <v>72</v>
      </c>
      <c r="AY139" s="220" t="s">
        <v>141</v>
      </c>
    </row>
    <row r="140" spans="1:65" s="14" customFormat="1" ht="11.25">
      <c r="B140" s="210"/>
      <c r="C140" s="211"/>
      <c r="D140" s="201" t="s">
        <v>156</v>
      </c>
      <c r="E140" s="212" t="s">
        <v>19</v>
      </c>
      <c r="F140" s="213" t="s">
        <v>204</v>
      </c>
      <c r="G140" s="211"/>
      <c r="H140" s="214">
        <v>12.667999999999999</v>
      </c>
      <c r="I140" s="215"/>
      <c r="J140" s="211"/>
      <c r="K140" s="211"/>
      <c r="L140" s="216"/>
      <c r="M140" s="217"/>
      <c r="N140" s="218"/>
      <c r="O140" s="218"/>
      <c r="P140" s="218"/>
      <c r="Q140" s="218"/>
      <c r="R140" s="218"/>
      <c r="S140" s="218"/>
      <c r="T140" s="219"/>
      <c r="AT140" s="220" t="s">
        <v>156</v>
      </c>
      <c r="AU140" s="220" t="s">
        <v>152</v>
      </c>
      <c r="AV140" s="14" t="s">
        <v>81</v>
      </c>
      <c r="AW140" s="14" t="s">
        <v>33</v>
      </c>
      <c r="AX140" s="14" t="s">
        <v>72</v>
      </c>
      <c r="AY140" s="220" t="s">
        <v>141</v>
      </c>
    </row>
    <row r="141" spans="1:65" s="15" customFormat="1" ht="11.25">
      <c r="B141" s="221"/>
      <c r="C141" s="222"/>
      <c r="D141" s="201" t="s">
        <v>156</v>
      </c>
      <c r="E141" s="223" t="s">
        <v>19</v>
      </c>
      <c r="F141" s="224" t="s">
        <v>161</v>
      </c>
      <c r="G141" s="222"/>
      <c r="H141" s="225">
        <v>189.398</v>
      </c>
      <c r="I141" s="226"/>
      <c r="J141" s="222"/>
      <c r="K141" s="222"/>
      <c r="L141" s="227"/>
      <c r="M141" s="228"/>
      <c r="N141" s="229"/>
      <c r="O141" s="229"/>
      <c r="P141" s="229"/>
      <c r="Q141" s="229"/>
      <c r="R141" s="229"/>
      <c r="S141" s="229"/>
      <c r="T141" s="230"/>
      <c r="AT141" s="231" t="s">
        <v>156</v>
      </c>
      <c r="AU141" s="231" t="s">
        <v>152</v>
      </c>
      <c r="AV141" s="15" t="s">
        <v>152</v>
      </c>
      <c r="AW141" s="15" t="s">
        <v>33</v>
      </c>
      <c r="AX141" s="15" t="s">
        <v>79</v>
      </c>
      <c r="AY141" s="231" t="s">
        <v>141</v>
      </c>
    </row>
    <row r="142" spans="1:65" s="2" customFormat="1" ht="21.75" customHeight="1">
      <c r="A142" s="37"/>
      <c r="B142" s="38"/>
      <c r="C142" s="181" t="s">
        <v>205</v>
      </c>
      <c r="D142" s="181" t="s">
        <v>146</v>
      </c>
      <c r="E142" s="182" t="s">
        <v>206</v>
      </c>
      <c r="F142" s="183" t="s">
        <v>207</v>
      </c>
      <c r="G142" s="184" t="s">
        <v>208</v>
      </c>
      <c r="H142" s="185">
        <v>261</v>
      </c>
      <c r="I142" s="186"/>
      <c r="J142" s="187">
        <f>ROUND(I142*H142,2)</f>
        <v>0</v>
      </c>
      <c r="K142" s="183" t="s">
        <v>150</v>
      </c>
      <c r="L142" s="42"/>
      <c r="M142" s="188" t="s">
        <v>19</v>
      </c>
      <c r="N142" s="189" t="s">
        <v>43</v>
      </c>
      <c r="O142" s="67"/>
      <c r="P142" s="190">
        <f>O142*H142</f>
        <v>0</v>
      </c>
      <c r="Q142" s="190">
        <v>0</v>
      </c>
      <c r="R142" s="190">
        <f>Q142*H142</f>
        <v>0</v>
      </c>
      <c r="S142" s="190">
        <v>1.5E-3</v>
      </c>
      <c r="T142" s="191">
        <f>S142*H142</f>
        <v>0.39150000000000001</v>
      </c>
      <c r="U142" s="37"/>
      <c r="V142" s="37"/>
      <c r="W142" s="37"/>
      <c r="X142" s="37"/>
      <c r="Y142" s="37"/>
      <c r="Z142" s="37"/>
      <c r="AA142" s="37"/>
      <c r="AB142" s="37"/>
      <c r="AC142" s="37"/>
      <c r="AD142" s="37"/>
      <c r="AE142" s="37"/>
      <c r="AR142" s="192" t="s">
        <v>151</v>
      </c>
      <c r="AT142" s="192" t="s">
        <v>146</v>
      </c>
      <c r="AU142" s="192" t="s">
        <v>152</v>
      </c>
      <c r="AY142" s="20" t="s">
        <v>141</v>
      </c>
      <c r="BE142" s="193">
        <f>IF(N142="základní",J142,0)</f>
        <v>0</v>
      </c>
      <c r="BF142" s="193">
        <f>IF(N142="snížená",J142,0)</f>
        <v>0</v>
      </c>
      <c r="BG142" s="193">
        <f>IF(N142="zákl. přenesená",J142,0)</f>
        <v>0</v>
      </c>
      <c r="BH142" s="193">
        <f>IF(N142="sníž. přenesená",J142,0)</f>
        <v>0</v>
      </c>
      <c r="BI142" s="193">
        <f>IF(N142="nulová",J142,0)</f>
        <v>0</v>
      </c>
      <c r="BJ142" s="20" t="s">
        <v>79</v>
      </c>
      <c r="BK142" s="193">
        <f>ROUND(I142*H142,2)</f>
        <v>0</v>
      </c>
      <c r="BL142" s="20" t="s">
        <v>151</v>
      </c>
      <c r="BM142" s="192" t="s">
        <v>209</v>
      </c>
    </row>
    <row r="143" spans="1:65" s="2" customFormat="1" ht="11.25">
      <c r="A143" s="37"/>
      <c r="B143" s="38"/>
      <c r="C143" s="39"/>
      <c r="D143" s="194" t="s">
        <v>154</v>
      </c>
      <c r="E143" s="39"/>
      <c r="F143" s="195" t="s">
        <v>210</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154</v>
      </c>
      <c r="AU143" s="20" t="s">
        <v>152</v>
      </c>
    </row>
    <row r="144" spans="1:65" s="14" customFormat="1" ht="11.25">
      <c r="B144" s="210"/>
      <c r="C144" s="211"/>
      <c r="D144" s="201" t="s">
        <v>156</v>
      </c>
      <c r="E144" s="212" t="s">
        <v>19</v>
      </c>
      <c r="F144" s="213" t="s">
        <v>211</v>
      </c>
      <c r="G144" s="211"/>
      <c r="H144" s="214">
        <v>150.30000000000001</v>
      </c>
      <c r="I144" s="215"/>
      <c r="J144" s="211"/>
      <c r="K144" s="211"/>
      <c r="L144" s="216"/>
      <c r="M144" s="217"/>
      <c r="N144" s="218"/>
      <c r="O144" s="218"/>
      <c r="P144" s="218"/>
      <c r="Q144" s="218"/>
      <c r="R144" s="218"/>
      <c r="S144" s="218"/>
      <c r="T144" s="219"/>
      <c r="AT144" s="220" t="s">
        <v>156</v>
      </c>
      <c r="AU144" s="220" t="s">
        <v>152</v>
      </c>
      <c r="AV144" s="14" t="s">
        <v>81</v>
      </c>
      <c r="AW144" s="14" t="s">
        <v>33</v>
      </c>
      <c r="AX144" s="14" t="s">
        <v>72</v>
      </c>
      <c r="AY144" s="220" t="s">
        <v>141</v>
      </c>
    </row>
    <row r="145" spans="1:65" s="14" customFormat="1" ht="11.25">
      <c r="B145" s="210"/>
      <c r="C145" s="211"/>
      <c r="D145" s="201" t="s">
        <v>156</v>
      </c>
      <c r="E145" s="212" t="s">
        <v>19</v>
      </c>
      <c r="F145" s="213" t="s">
        <v>212</v>
      </c>
      <c r="G145" s="211"/>
      <c r="H145" s="214">
        <v>56.7</v>
      </c>
      <c r="I145" s="215"/>
      <c r="J145" s="211"/>
      <c r="K145" s="211"/>
      <c r="L145" s="216"/>
      <c r="M145" s="217"/>
      <c r="N145" s="218"/>
      <c r="O145" s="218"/>
      <c r="P145" s="218"/>
      <c r="Q145" s="218"/>
      <c r="R145" s="218"/>
      <c r="S145" s="218"/>
      <c r="T145" s="219"/>
      <c r="AT145" s="220" t="s">
        <v>156</v>
      </c>
      <c r="AU145" s="220" t="s">
        <v>152</v>
      </c>
      <c r="AV145" s="14" t="s">
        <v>81</v>
      </c>
      <c r="AW145" s="14" t="s">
        <v>33</v>
      </c>
      <c r="AX145" s="14" t="s">
        <v>72</v>
      </c>
      <c r="AY145" s="220" t="s">
        <v>141</v>
      </c>
    </row>
    <row r="146" spans="1:65" s="14" customFormat="1" ht="11.25">
      <c r="B146" s="210"/>
      <c r="C146" s="211"/>
      <c r="D146" s="201" t="s">
        <v>156</v>
      </c>
      <c r="E146" s="212" t="s">
        <v>19</v>
      </c>
      <c r="F146" s="213" t="s">
        <v>213</v>
      </c>
      <c r="G146" s="211"/>
      <c r="H146" s="214">
        <v>54</v>
      </c>
      <c r="I146" s="215"/>
      <c r="J146" s="211"/>
      <c r="K146" s="211"/>
      <c r="L146" s="216"/>
      <c r="M146" s="217"/>
      <c r="N146" s="218"/>
      <c r="O146" s="218"/>
      <c r="P146" s="218"/>
      <c r="Q146" s="218"/>
      <c r="R146" s="218"/>
      <c r="S146" s="218"/>
      <c r="T146" s="219"/>
      <c r="AT146" s="220" t="s">
        <v>156</v>
      </c>
      <c r="AU146" s="220" t="s">
        <v>152</v>
      </c>
      <c r="AV146" s="14" t="s">
        <v>81</v>
      </c>
      <c r="AW146" s="14" t="s">
        <v>33</v>
      </c>
      <c r="AX146" s="14" t="s">
        <v>72</v>
      </c>
      <c r="AY146" s="220" t="s">
        <v>141</v>
      </c>
    </row>
    <row r="147" spans="1:65" s="15" customFormat="1" ht="11.25">
      <c r="B147" s="221"/>
      <c r="C147" s="222"/>
      <c r="D147" s="201" t="s">
        <v>156</v>
      </c>
      <c r="E147" s="223" t="s">
        <v>19</v>
      </c>
      <c r="F147" s="224" t="s">
        <v>161</v>
      </c>
      <c r="G147" s="222"/>
      <c r="H147" s="225">
        <v>261</v>
      </c>
      <c r="I147" s="226"/>
      <c r="J147" s="222"/>
      <c r="K147" s="222"/>
      <c r="L147" s="227"/>
      <c r="M147" s="228"/>
      <c r="N147" s="229"/>
      <c r="O147" s="229"/>
      <c r="P147" s="229"/>
      <c r="Q147" s="229"/>
      <c r="R147" s="229"/>
      <c r="S147" s="229"/>
      <c r="T147" s="230"/>
      <c r="AT147" s="231" t="s">
        <v>156</v>
      </c>
      <c r="AU147" s="231" t="s">
        <v>152</v>
      </c>
      <c r="AV147" s="15" t="s">
        <v>152</v>
      </c>
      <c r="AW147" s="15" t="s">
        <v>33</v>
      </c>
      <c r="AX147" s="15" t="s">
        <v>79</v>
      </c>
      <c r="AY147" s="231" t="s">
        <v>141</v>
      </c>
    </row>
    <row r="148" spans="1:65" s="2" customFormat="1" ht="16.5" customHeight="1">
      <c r="A148" s="37"/>
      <c r="B148" s="38"/>
      <c r="C148" s="181" t="s">
        <v>214</v>
      </c>
      <c r="D148" s="181" t="s">
        <v>146</v>
      </c>
      <c r="E148" s="182" t="s">
        <v>215</v>
      </c>
      <c r="F148" s="183" t="s">
        <v>216</v>
      </c>
      <c r="G148" s="184" t="s">
        <v>149</v>
      </c>
      <c r="H148" s="185">
        <v>633.82500000000005</v>
      </c>
      <c r="I148" s="186"/>
      <c r="J148" s="187">
        <f>ROUND(I148*H148,2)</f>
        <v>0</v>
      </c>
      <c r="K148" s="183" t="s">
        <v>150</v>
      </c>
      <c r="L148" s="42"/>
      <c r="M148" s="188" t="s">
        <v>19</v>
      </c>
      <c r="N148" s="189" t="s">
        <v>43</v>
      </c>
      <c r="O148" s="67"/>
      <c r="P148" s="190">
        <f>O148*H148</f>
        <v>0</v>
      </c>
      <c r="Q148" s="190">
        <v>0</v>
      </c>
      <c r="R148" s="190">
        <f>Q148*H148</f>
        <v>0</v>
      </c>
      <c r="S148" s="190">
        <v>0.09</v>
      </c>
      <c r="T148" s="191">
        <f>S148*H148</f>
        <v>57.044250000000005</v>
      </c>
      <c r="U148" s="37"/>
      <c r="V148" s="37"/>
      <c r="W148" s="37"/>
      <c r="X148" s="37"/>
      <c r="Y148" s="37"/>
      <c r="Z148" s="37"/>
      <c r="AA148" s="37"/>
      <c r="AB148" s="37"/>
      <c r="AC148" s="37"/>
      <c r="AD148" s="37"/>
      <c r="AE148" s="37"/>
      <c r="AR148" s="192" t="s">
        <v>151</v>
      </c>
      <c r="AT148" s="192" t="s">
        <v>146</v>
      </c>
      <c r="AU148" s="192" t="s">
        <v>152</v>
      </c>
      <c r="AY148" s="20" t="s">
        <v>141</v>
      </c>
      <c r="BE148" s="193">
        <f>IF(N148="základní",J148,0)</f>
        <v>0</v>
      </c>
      <c r="BF148" s="193">
        <f>IF(N148="snížená",J148,0)</f>
        <v>0</v>
      </c>
      <c r="BG148" s="193">
        <f>IF(N148="zákl. přenesená",J148,0)</f>
        <v>0</v>
      </c>
      <c r="BH148" s="193">
        <f>IF(N148="sníž. přenesená",J148,0)</f>
        <v>0</v>
      </c>
      <c r="BI148" s="193">
        <f>IF(N148="nulová",J148,0)</f>
        <v>0</v>
      </c>
      <c r="BJ148" s="20" t="s">
        <v>79</v>
      </c>
      <c r="BK148" s="193">
        <f>ROUND(I148*H148,2)</f>
        <v>0</v>
      </c>
      <c r="BL148" s="20" t="s">
        <v>151</v>
      </c>
      <c r="BM148" s="192" t="s">
        <v>217</v>
      </c>
    </row>
    <row r="149" spans="1:65" s="2" customFormat="1" ht="11.25">
      <c r="A149" s="37"/>
      <c r="B149" s="38"/>
      <c r="C149" s="39"/>
      <c r="D149" s="194" t="s">
        <v>154</v>
      </c>
      <c r="E149" s="39"/>
      <c r="F149" s="195" t="s">
        <v>218</v>
      </c>
      <c r="G149" s="39"/>
      <c r="H149" s="39"/>
      <c r="I149" s="196"/>
      <c r="J149" s="39"/>
      <c r="K149" s="39"/>
      <c r="L149" s="42"/>
      <c r="M149" s="197"/>
      <c r="N149" s="198"/>
      <c r="O149" s="67"/>
      <c r="P149" s="67"/>
      <c r="Q149" s="67"/>
      <c r="R149" s="67"/>
      <c r="S149" s="67"/>
      <c r="T149" s="68"/>
      <c r="U149" s="37"/>
      <c r="V149" s="37"/>
      <c r="W149" s="37"/>
      <c r="X149" s="37"/>
      <c r="Y149" s="37"/>
      <c r="Z149" s="37"/>
      <c r="AA149" s="37"/>
      <c r="AB149" s="37"/>
      <c r="AC149" s="37"/>
      <c r="AD149" s="37"/>
      <c r="AE149" s="37"/>
      <c r="AT149" s="20" t="s">
        <v>154</v>
      </c>
      <c r="AU149" s="20" t="s">
        <v>152</v>
      </c>
    </row>
    <row r="150" spans="1:65" s="13" customFormat="1" ht="11.25">
      <c r="B150" s="199"/>
      <c r="C150" s="200"/>
      <c r="D150" s="201" t="s">
        <v>156</v>
      </c>
      <c r="E150" s="202" t="s">
        <v>19</v>
      </c>
      <c r="F150" s="203" t="s">
        <v>192</v>
      </c>
      <c r="G150" s="200"/>
      <c r="H150" s="202" t="s">
        <v>19</v>
      </c>
      <c r="I150" s="204"/>
      <c r="J150" s="200"/>
      <c r="K150" s="200"/>
      <c r="L150" s="205"/>
      <c r="M150" s="206"/>
      <c r="N150" s="207"/>
      <c r="O150" s="207"/>
      <c r="P150" s="207"/>
      <c r="Q150" s="207"/>
      <c r="R150" s="207"/>
      <c r="S150" s="207"/>
      <c r="T150" s="208"/>
      <c r="AT150" s="209" t="s">
        <v>156</v>
      </c>
      <c r="AU150" s="209" t="s">
        <v>152</v>
      </c>
      <c r="AV150" s="13" t="s">
        <v>79</v>
      </c>
      <c r="AW150" s="13" t="s">
        <v>33</v>
      </c>
      <c r="AX150" s="13" t="s">
        <v>72</v>
      </c>
      <c r="AY150" s="209" t="s">
        <v>141</v>
      </c>
    </row>
    <row r="151" spans="1:65" s="14" customFormat="1" ht="11.25">
      <c r="B151" s="210"/>
      <c r="C151" s="211"/>
      <c r="D151" s="201" t="s">
        <v>156</v>
      </c>
      <c r="E151" s="212" t="s">
        <v>19</v>
      </c>
      <c r="F151" s="213" t="s">
        <v>194</v>
      </c>
      <c r="G151" s="211"/>
      <c r="H151" s="214">
        <v>299.88</v>
      </c>
      <c r="I151" s="215"/>
      <c r="J151" s="211"/>
      <c r="K151" s="211"/>
      <c r="L151" s="216"/>
      <c r="M151" s="217"/>
      <c r="N151" s="218"/>
      <c r="O151" s="218"/>
      <c r="P151" s="218"/>
      <c r="Q151" s="218"/>
      <c r="R151" s="218"/>
      <c r="S151" s="218"/>
      <c r="T151" s="219"/>
      <c r="AT151" s="220" t="s">
        <v>156</v>
      </c>
      <c r="AU151" s="220" t="s">
        <v>152</v>
      </c>
      <c r="AV151" s="14" t="s">
        <v>81</v>
      </c>
      <c r="AW151" s="14" t="s">
        <v>33</v>
      </c>
      <c r="AX151" s="14" t="s">
        <v>72</v>
      </c>
      <c r="AY151" s="220" t="s">
        <v>141</v>
      </c>
    </row>
    <row r="152" spans="1:65" s="14" customFormat="1" ht="11.25">
      <c r="B152" s="210"/>
      <c r="C152" s="211"/>
      <c r="D152" s="201" t="s">
        <v>156</v>
      </c>
      <c r="E152" s="212" t="s">
        <v>19</v>
      </c>
      <c r="F152" s="213" t="s">
        <v>219</v>
      </c>
      <c r="G152" s="211"/>
      <c r="H152" s="214">
        <v>160.19999999999999</v>
      </c>
      <c r="I152" s="215"/>
      <c r="J152" s="211"/>
      <c r="K152" s="211"/>
      <c r="L152" s="216"/>
      <c r="M152" s="217"/>
      <c r="N152" s="218"/>
      <c r="O152" s="218"/>
      <c r="P152" s="218"/>
      <c r="Q152" s="218"/>
      <c r="R152" s="218"/>
      <c r="S152" s="218"/>
      <c r="T152" s="219"/>
      <c r="AT152" s="220" t="s">
        <v>156</v>
      </c>
      <c r="AU152" s="220" t="s">
        <v>152</v>
      </c>
      <c r="AV152" s="14" t="s">
        <v>81</v>
      </c>
      <c r="AW152" s="14" t="s">
        <v>33</v>
      </c>
      <c r="AX152" s="14" t="s">
        <v>72</v>
      </c>
      <c r="AY152" s="220" t="s">
        <v>141</v>
      </c>
    </row>
    <row r="153" spans="1:65" s="14" customFormat="1" ht="11.25">
      <c r="B153" s="210"/>
      <c r="C153" s="211"/>
      <c r="D153" s="201" t="s">
        <v>156</v>
      </c>
      <c r="E153" s="212" t="s">
        <v>19</v>
      </c>
      <c r="F153" s="213" t="s">
        <v>195</v>
      </c>
      <c r="G153" s="211"/>
      <c r="H153" s="214">
        <v>173.745</v>
      </c>
      <c r="I153" s="215"/>
      <c r="J153" s="211"/>
      <c r="K153" s="211"/>
      <c r="L153" s="216"/>
      <c r="M153" s="217"/>
      <c r="N153" s="218"/>
      <c r="O153" s="218"/>
      <c r="P153" s="218"/>
      <c r="Q153" s="218"/>
      <c r="R153" s="218"/>
      <c r="S153" s="218"/>
      <c r="T153" s="219"/>
      <c r="AT153" s="220" t="s">
        <v>156</v>
      </c>
      <c r="AU153" s="220" t="s">
        <v>152</v>
      </c>
      <c r="AV153" s="14" t="s">
        <v>81</v>
      </c>
      <c r="AW153" s="14" t="s">
        <v>33</v>
      </c>
      <c r="AX153" s="14" t="s">
        <v>72</v>
      </c>
      <c r="AY153" s="220" t="s">
        <v>141</v>
      </c>
    </row>
    <row r="154" spans="1:65" s="15" customFormat="1" ht="11.25">
      <c r="B154" s="221"/>
      <c r="C154" s="222"/>
      <c r="D154" s="201" t="s">
        <v>156</v>
      </c>
      <c r="E154" s="223" t="s">
        <v>19</v>
      </c>
      <c r="F154" s="224" t="s">
        <v>161</v>
      </c>
      <c r="G154" s="222"/>
      <c r="H154" s="225">
        <v>633.82500000000005</v>
      </c>
      <c r="I154" s="226"/>
      <c r="J154" s="222"/>
      <c r="K154" s="222"/>
      <c r="L154" s="227"/>
      <c r="M154" s="228"/>
      <c r="N154" s="229"/>
      <c r="O154" s="229"/>
      <c r="P154" s="229"/>
      <c r="Q154" s="229"/>
      <c r="R154" s="229"/>
      <c r="S154" s="229"/>
      <c r="T154" s="230"/>
      <c r="AT154" s="231" t="s">
        <v>156</v>
      </c>
      <c r="AU154" s="231" t="s">
        <v>152</v>
      </c>
      <c r="AV154" s="15" t="s">
        <v>152</v>
      </c>
      <c r="AW154" s="15" t="s">
        <v>33</v>
      </c>
      <c r="AX154" s="15" t="s">
        <v>79</v>
      </c>
      <c r="AY154" s="231" t="s">
        <v>141</v>
      </c>
    </row>
    <row r="155" spans="1:65" s="2" customFormat="1" ht="24.2" customHeight="1">
      <c r="A155" s="37"/>
      <c r="B155" s="38"/>
      <c r="C155" s="181" t="s">
        <v>170</v>
      </c>
      <c r="D155" s="181" t="s">
        <v>146</v>
      </c>
      <c r="E155" s="182" t="s">
        <v>220</v>
      </c>
      <c r="F155" s="183" t="s">
        <v>221</v>
      </c>
      <c r="G155" s="184" t="s">
        <v>149</v>
      </c>
      <c r="H155" s="185">
        <v>920.16</v>
      </c>
      <c r="I155" s="186"/>
      <c r="J155" s="187">
        <f>ROUND(I155*H155,2)</f>
        <v>0</v>
      </c>
      <c r="K155" s="183" t="s">
        <v>150</v>
      </c>
      <c r="L155" s="42"/>
      <c r="M155" s="188" t="s">
        <v>19</v>
      </c>
      <c r="N155" s="189" t="s">
        <v>43</v>
      </c>
      <c r="O155" s="67"/>
      <c r="P155" s="190">
        <f>O155*H155</f>
        <v>0</v>
      </c>
      <c r="Q155" s="190">
        <v>0</v>
      </c>
      <c r="R155" s="190">
        <f>Q155*H155</f>
        <v>0</v>
      </c>
      <c r="S155" s="190">
        <v>1.4500000000000001E-2</v>
      </c>
      <c r="T155" s="191">
        <f>S155*H155</f>
        <v>13.342320000000001</v>
      </c>
      <c r="U155" s="37"/>
      <c r="V155" s="37"/>
      <c r="W155" s="37"/>
      <c r="X155" s="37"/>
      <c r="Y155" s="37"/>
      <c r="Z155" s="37"/>
      <c r="AA155" s="37"/>
      <c r="AB155" s="37"/>
      <c r="AC155" s="37"/>
      <c r="AD155" s="37"/>
      <c r="AE155" s="37"/>
      <c r="AR155" s="192" t="s">
        <v>151</v>
      </c>
      <c r="AT155" s="192" t="s">
        <v>146</v>
      </c>
      <c r="AU155" s="192" t="s">
        <v>152</v>
      </c>
      <c r="AY155" s="20" t="s">
        <v>141</v>
      </c>
      <c r="BE155" s="193">
        <f>IF(N155="základní",J155,0)</f>
        <v>0</v>
      </c>
      <c r="BF155" s="193">
        <f>IF(N155="snížená",J155,0)</f>
        <v>0</v>
      </c>
      <c r="BG155" s="193">
        <f>IF(N155="zákl. přenesená",J155,0)</f>
        <v>0</v>
      </c>
      <c r="BH155" s="193">
        <f>IF(N155="sníž. přenesená",J155,0)</f>
        <v>0</v>
      </c>
      <c r="BI155" s="193">
        <f>IF(N155="nulová",J155,0)</f>
        <v>0</v>
      </c>
      <c r="BJ155" s="20" t="s">
        <v>79</v>
      </c>
      <c r="BK155" s="193">
        <f>ROUND(I155*H155,2)</f>
        <v>0</v>
      </c>
      <c r="BL155" s="20" t="s">
        <v>151</v>
      </c>
      <c r="BM155" s="192" t="s">
        <v>222</v>
      </c>
    </row>
    <row r="156" spans="1:65" s="2" customFormat="1" ht="11.25">
      <c r="A156" s="37"/>
      <c r="B156" s="38"/>
      <c r="C156" s="39"/>
      <c r="D156" s="194" t="s">
        <v>154</v>
      </c>
      <c r="E156" s="39"/>
      <c r="F156" s="195" t="s">
        <v>223</v>
      </c>
      <c r="G156" s="39"/>
      <c r="H156" s="39"/>
      <c r="I156" s="196"/>
      <c r="J156" s="39"/>
      <c r="K156" s="39"/>
      <c r="L156" s="42"/>
      <c r="M156" s="197"/>
      <c r="N156" s="198"/>
      <c r="O156" s="67"/>
      <c r="P156" s="67"/>
      <c r="Q156" s="67"/>
      <c r="R156" s="67"/>
      <c r="S156" s="67"/>
      <c r="T156" s="68"/>
      <c r="U156" s="37"/>
      <c r="V156" s="37"/>
      <c r="W156" s="37"/>
      <c r="X156" s="37"/>
      <c r="Y156" s="37"/>
      <c r="Z156" s="37"/>
      <c r="AA156" s="37"/>
      <c r="AB156" s="37"/>
      <c r="AC156" s="37"/>
      <c r="AD156" s="37"/>
      <c r="AE156" s="37"/>
      <c r="AT156" s="20" t="s">
        <v>154</v>
      </c>
      <c r="AU156" s="20" t="s">
        <v>152</v>
      </c>
    </row>
    <row r="157" spans="1:65" s="13" customFormat="1" ht="11.25">
      <c r="B157" s="199"/>
      <c r="C157" s="200"/>
      <c r="D157" s="201" t="s">
        <v>156</v>
      </c>
      <c r="E157" s="202" t="s">
        <v>19</v>
      </c>
      <c r="F157" s="203" t="s">
        <v>192</v>
      </c>
      <c r="G157" s="200"/>
      <c r="H157" s="202" t="s">
        <v>19</v>
      </c>
      <c r="I157" s="204"/>
      <c r="J157" s="200"/>
      <c r="K157" s="200"/>
      <c r="L157" s="205"/>
      <c r="M157" s="206"/>
      <c r="N157" s="207"/>
      <c r="O157" s="207"/>
      <c r="P157" s="207"/>
      <c r="Q157" s="207"/>
      <c r="R157" s="207"/>
      <c r="S157" s="207"/>
      <c r="T157" s="208"/>
      <c r="AT157" s="209" t="s">
        <v>156</v>
      </c>
      <c r="AU157" s="209" t="s">
        <v>152</v>
      </c>
      <c r="AV157" s="13" t="s">
        <v>79</v>
      </c>
      <c r="AW157" s="13" t="s">
        <v>33</v>
      </c>
      <c r="AX157" s="13" t="s">
        <v>72</v>
      </c>
      <c r="AY157" s="209" t="s">
        <v>141</v>
      </c>
    </row>
    <row r="158" spans="1:65" s="13" customFormat="1" ht="11.25">
      <c r="B158" s="199"/>
      <c r="C158" s="200"/>
      <c r="D158" s="201" t="s">
        <v>156</v>
      </c>
      <c r="E158" s="202" t="s">
        <v>19</v>
      </c>
      <c r="F158" s="203" t="s">
        <v>224</v>
      </c>
      <c r="G158" s="200"/>
      <c r="H158" s="202" t="s">
        <v>19</v>
      </c>
      <c r="I158" s="204"/>
      <c r="J158" s="200"/>
      <c r="K158" s="200"/>
      <c r="L158" s="205"/>
      <c r="M158" s="206"/>
      <c r="N158" s="207"/>
      <c r="O158" s="207"/>
      <c r="P158" s="207"/>
      <c r="Q158" s="207"/>
      <c r="R158" s="207"/>
      <c r="S158" s="207"/>
      <c r="T158" s="208"/>
      <c r="AT158" s="209" t="s">
        <v>156</v>
      </c>
      <c r="AU158" s="209" t="s">
        <v>152</v>
      </c>
      <c r="AV158" s="13" t="s">
        <v>79</v>
      </c>
      <c r="AW158" s="13" t="s">
        <v>33</v>
      </c>
      <c r="AX158" s="13" t="s">
        <v>72</v>
      </c>
      <c r="AY158" s="209" t="s">
        <v>141</v>
      </c>
    </row>
    <row r="159" spans="1:65" s="14" customFormat="1" ht="11.25">
      <c r="B159" s="210"/>
      <c r="C159" s="211"/>
      <c r="D159" s="201" t="s">
        <v>156</v>
      </c>
      <c r="E159" s="212" t="s">
        <v>19</v>
      </c>
      <c r="F159" s="213" t="s">
        <v>225</v>
      </c>
      <c r="G159" s="211"/>
      <c r="H159" s="214">
        <v>599.76</v>
      </c>
      <c r="I159" s="215"/>
      <c r="J159" s="211"/>
      <c r="K159" s="211"/>
      <c r="L159" s="216"/>
      <c r="M159" s="217"/>
      <c r="N159" s="218"/>
      <c r="O159" s="218"/>
      <c r="P159" s="218"/>
      <c r="Q159" s="218"/>
      <c r="R159" s="218"/>
      <c r="S159" s="218"/>
      <c r="T159" s="219"/>
      <c r="AT159" s="220" t="s">
        <v>156</v>
      </c>
      <c r="AU159" s="220" t="s">
        <v>152</v>
      </c>
      <c r="AV159" s="14" t="s">
        <v>81</v>
      </c>
      <c r="AW159" s="14" t="s">
        <v>33</v>
      </c>
      <c r="AX159" s="14" t="s">
        <v>72</v>
      </c>
      <c r="AY159" s="220" t="s">
        <v>141</v>
      </c>
    </row>
    <row r="160" spans="1:65" s="14" customFormat="1" ht="11.25">
      <c r="B160" s="210"/>
      <c r="C160" s="211"/>
      <c r="D160" s="201" t="s">
        <v>156</v>
      </c>
      <c r="E160" s="212" t="s">
        <v>19</v>
      </c>
      <c r="F160" s="213" t="s">
        <v>226</v>
      </c>
      <c r="G160" s="211"/>
      <c r="H160" s="214">
        <v>320.39999999999998</v>
      </c>
      <c r="I160" s="215"/>
      <c r="J160" s="211"/>
      <c r="K160" s="211"/>
      <c r="L160" s="216"/>
      <c r="M160" s="217"/>
      <c r="N160" s="218"/>
      <c r="O160" s="218"/>
      <c r="P160" s="218"/>
      <c r="Q160" s="218"/>
      <c r="R160" s="218"/>
      <c r="S160" s="218"/>
      <c r="T160" s="219"/>
      <c r="AT160" s="220" t="s">
        <v>156</v>
      </c>
      <c r="AU160" s="220" t="s">
        <v>152</v>
      </c>
      <c r="AV160" s="14" t="s">
        <v>81</v>
      </c>
      <c r="AW160" s="14" t="s">
        <v>33</v>
      </c>
      <c r="AX160" s="14" t="s">
        <v>72</v>
      </c>
      <c r="AY160" s="220" t="s">
        <v>141</v>
      </c>
    </row>
    <row r="161" spans="1:65" s="15" customFormat="1" ht="11.25">
      <c r="B161" s="221"/>
      <c r="C161" s="222"/>
      <c r="D161" s="201" t="s">
        <v>156</v>
      </c>
      <c r="E161" s="223" t="s">
        <v>19</v>
      </c>
      <c r="F161" s="224" t="s">
        <v>161</v>
      </c>
      <c r="G161" s="222"/>
      <c r="H161" s="225">
        <v>920.16</v>
      </c>
      <c r="I161" s="226"/>
      <c r="J161" s="222"/>
      <c r="K161" s="222"/>
      <c r="L161" s="227"/>
      <c r="M161" s="228"/>
      <c r="N161" s="229"/>
      <c r="O161" s="229"/>
      <c r="P161" s="229"/>
      <c r="Q161" s="229"/>
      <c r="R161" s="229"/>
      <c r="S161" s="229"/>
      <c r="T161" s="230"/>
      <c r="AT161" s="231" t="s">
        <v>156</v>
      </c>
      <c r="AU161" s="231" t="s">
        <v>152</v>
      </c>
      <c r="AV161" s="15" t="s">
        <v>152</v>
      </c>
      <c r="AW161" s="15" t="s">
        <v>33</v>
      </c>
      <c r="AX161" s="15" t="s">
        <v>79</v>
      </c>
      <c r="AY161" s="231" t="s">
        <v>141</v>
      </c>
    </row>
    <row r="162" spans="1:65" s="2" customFormat="1" ht="24.2" customHeight="1">
      <c r="A162" s="37"/>
      <c r="B162" s="38"/>
      <c r="C162" s="181" t="s">
        <v>227</v>
      </c>
      <c r="D162" s="181" t="s">
        <v>146</v>
      </c>
      <c r="E162" s="182" t="s">
        <v>228</v>
      </c>
      <c r="F162" s="183" t="s">
        <v>229</v>
      </c>
      <c r="G162" s="184" t="s">
        <v>149</v>
      </c>
      <c r="H162" s="185">
        <v>173.745</v>
      </c>
      <c r="I162" s="186"/>
      <c r="J162" s="187">
        <f>ROUND(I162*H162,2)</f>
        <v>0</v>
      </c>
      <c r="K162" s="183" t="s">
        <v>150</v>
      </c>
      <c r="L162" s="42"/>
      <c r="M162" s="188" t="s">
        <v>19</v>
      </c>
      <c r="N162" s="189" t="s">
        <v>43</v>
      </c>
      <c r="O162" s="67"/>
      <c r="P162" s="190">
        <f>O162*H162</f>
        <v>0</v>
      </c>
      <c r="Q162" s="190">
        <v>0</v>
      </c>
      <c r="R162" s="190">
        <f>Q162*H162</f>
        <v>0</v>
      </c>
      <c r="S162" s="190">
        <v>1.8E-3</v>
      </c>
      <c r="T162" s="191">
        <f>S162*H162</f>
        <v>0.31274099999999999</v>
      </c>
      <c r="U162" s="37"/>
      <c r="V162" s="37"/>
      <c r="W162" s="37"/>
      <c r="X162" s="37"/>
      <c r="Y162" s="37"/>
      <c r="Z162" s="37"/>
      <c r="AA162" s="37"/>
      <c r="AB162" s="37"/>
      <c r="AC162" s="37"/>
      <c r="AD162" s="37"/>
      <c r="AE162" s="37"/>
      <c r="AR162" s="192" t="s">
        <v>151</v>
      </c>
      <c r="AT162" s="192" t="s">
        <v>146</v>
      </c>
      <c r="AU162" s="192" t="s">
        <v>152</v>
      </c>
      <c r="AY162" s="20" t="s">
        <v>141</v>
      </c>
      <c r="BE162" s="193">
        <f>IF(N162="základní",J162,0)</f>
        <v>0</v>
      </c>
      <c r="BF162" s="193">
        <f>IF(N162="snížená",J162,0)</f>
        <v>0</v>
      </c>
      <c r="BG162" s="193">
        <f>IF(N162="zákl. přenesená",J162,0)</f>
        <v>0</v>
      </c>
      <c r="BH162" s="193">
        <f>IF(N162="sníž. přenesená",J162,0)</f>
        <v>0</v>
      </c>
      <c r="BI162" s="193">
        <f>IF(N162="nulová",J162,0)</f>
        <v>0</v>
      </c>
      <c r="BJ162" s="20" t="s">
        <v>79</v>
      </c>
      <c r="BK162" s="193">
        <f>ROUND(I162*H162,2)</f>
        <v>0</v>
      </c>
      <c r="BL162" s="20" t="s">
        <v>151</v>
      </c>
      <c r="BM162" s="192" t="s">
        <v>230</v>
      </c>
    </row>
    <row r="163" spans="1:65" s="2" customFormat="1" ht="11.25">
      <c r="A163" s="37"/>
      <c r="B163" s="38"/>
      <c r="C163" s="39"/>
      <c r="D163" s="194" t="s">
        <v>154</v>
      </c>
      <c r="E163" s="39"/>
      <c r="F163" s="195" t="s">
        <v>231</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154</v>
      </c>
      <c r="AU163" s="20" t="s">
        <v>152</v>
      </c>
    </row>
    <row r="164" spans="1:65" s="13" customFormat="1" ht="11.25">
      <c r="B164" s="199"/>
      <c r="C164" s="200"/>
      <c r="D164" s="201" t="s">
        <v>156</v>
      </c>
      <c r="E164" s="202" t="s">
        <v>19</v>
      </c>
      <c r="F164" s="203" t="s">
        <v>192</v>
      </c>
      <c r="G164" s="200"/>
      <c r="H164" s="202" t="s">
        <v>19</v>
      </c>
      <c r="I164" s="204"/>
      <c r="J164" s="200"/>
      <c r="K164" s="200"/>
      <c r="L164" s="205"/>
      <c r="M164" s="206"/>
      <c r="N164" s="207"/>
      <c r="O164" s="207"/>
      <c r="P164" s="207"/>
      <c r="Q164" s="207"/>
      <c r="R164" s="207"/>
      <c r="S164" s="207"/>
      <c r="T164" s="208"/>
      <c r="AT164" s="209" t="s">
        <v>156</v>
      </c>
      <c r="AU164" s="209" t="s">
        <v>152</v>
      </c>
      <c r="AV164" s="13" t="s">
        <v>79</v>
      </c>
      <c r="AW164" s="13" t="s">
        <v>33</v>
      </c>
      <c r="AX164" s="13" t="s">
        <v>72</v>
      </c>
      <c r="AY164" s="209" t="s">
        <v>141</v>
      </c>
    </row>
    <row r="165" spans="1:65" s="13" customFormat="1" ht="11.25">
      <c r="B165" s="199"/>
      <c r="C165" s="200"/>
      <c r="D165" s="201" t="s">
        <v>156</v>
      </c>
      <c r="E165" s="202" t="s">
        <v>19</v>
      </c>
      <c r="F165" s="203" t="s">
        <v>232</v>
      </c>
      <c r="G165" s="200"/>
      <c r="H165" s="202" t="s">
        <v>19</v>
      </c>
      <c r="I165" s="204"/>
      <c r="J165" s="200"/>
      <c r="K165" s="200"/>
      <c r="L165" s="205"/>
      <c r="M165" s="206"/>
      <c r="N165" s="207"/>
      <c r="O165" s="207"/>
      <c r="P165" s="207"/>
      <c r="Q165" s="207"/>
      <c r="R165" s="207"/>
      <c r="S165" s="207"/>
      <c r="T165" s="208"/>
      <c r="AT165" s="209" t="s">
        <v>156</v>
      </c>
      <c r="AU165" s="209" t="s">
        <v>152</v>
      </c>
      <c r="AV165" s="13" t="s">
        <v>79</v>
      </c>
      <c r="AW165" s="13" t="s">
        <v>33</v>
      </c>
      <c r="AX165" s="13" t="s">
        <v>72</v>
      </c>
      <c r="AY165" s="209" t="s">
        <v>141</v>
      </c>
    </row>
    <row r="166" spans="1:65" s="14" customFormat="1" ht="11.25">
      <c r="B166" s="210"/>
      <c r="C166" s="211"/>
      <c r="D166" s="201" t="s">
        <v>156</v>
      </c>
      <c r="E166" s="212" t="s">
        <v>19</v>
      </c>
      <c r="F166" s="213" t="s">
        <v>195</v>
      </c>
      <c r="G166" s="211"/>
      <c r="H166" s="214">
        <v>173.745</v>
      </c>
      <c r="I166" s="215"/>
      <c r="J166" s="211"/>
      <c r="K166" s="211"/>
      <c r="L166" s="216"/>
      <c r="M166" s="217"/>
      <c r="N166" s="218"/>
      <c r="O166" s="218"/>
      <c r="P166" s="218"/>
      <c r="Q166" s="218"/>
      <c r="R166" s="218"/>
      <c r="S166" s="218"/>
      <c r="T166" s="219"/>
      <c r="AT166" s="220" t="s">
        <v>156</v>
      </c>
      <c r="AU166" s="220" t="s">
        <v>152</v>
      </c>
      <c r="AV166" s="14" t="s">
        <v>81</v>
      </c>
      <c r="AW166" s="14" t="s">
        <v>33</v>
      </c>
      <c r="AX166" s="14" t="s">
        <v>72</v>
      </c>
      <c r="AY166" s="220" t="s">
        <v>141</v>
      </c>
    </row>
    <row r="167" spans="1:65" s="15" customFormat="1" ht="11.25">
      <c r="B167" s="221"/>
      <c r="C167" s="222"/>
      <c r="D167" s="201" t="s">
        <v>156</v>
      </c>
      <c r="E167" s="223" t="s">
        <v>19</v>
      </c>
      <c r="F167" s="224" t="s">
        <v>161</v>
      </c>
      <c r="G167" s="222"/>
      <c r="H167" s="225">
        <v>173.745</v>
      </c>
      <c r="I167" s="226"/>
      <c r="J167" s="222"/>
      <c r="K167" s="222"/>
      <c r="L167" s="227"/>
      <c r="M167" s="228"/>
      <c r="N167" s="229"/>
      <c r="O167" s="229"/>
      <c r="P167" s="229"/>
      <c r="Q167" s="229"/>
      <c r="R167" s="229"/>
      <c r="S167" s="229"/>
      <c r="T167" s="230"/>
      <c r="AT167" s="231" t="s">
        <v>156</v>
      </c>
      <c r="AU167" s="231" t="s">
        <v>152</v>
      </c>
      <c r="AV167" s="15" t="s">
        <v>152</v>
      </c>
      <c r="AW167" s="15" t="s">
        <v>33</v>
      </c>
      <c r="AX167" s="15" t="s">
        <v>79</v>
      </c>
      <c r="AY167" s="231" t="s">
        <v>141</v>
      </c>
    </row>
    <row r="168" spans="1:65" s="2" customFormat="1" ht="21.75" customHeight="1">
      <c r="A168" s="37"/>
      <c r="B168" s="38"/>
      <c r="C168" s="181" t="s">
        <v>233</v>
      </c>
      <c r="D168" s="181" t="s">
        <v>146</v>
      </c>
      <c r="E168" s="182" t="s">
        <v>234</v>
      </c>
      <c r="F168" s="183" t="s">
        <v>235</v>
      </c>
      <c r="G168" s="184" t="s">
        <v>236</v>
      </c>
      <c r="H168" s="185">
        <v>66.551000000000002</v>
      </c>
      <c r="I168" s="186"/>
      <c r="J168" s="187">
        <f>ROUND(I168*H168,2)</f>
        <v>0</v>
      </c>
      <c r="K168" s="183" t="s">
        <v>150</v>
      </c>
      <c r="L168" s="42"/>
      <c r="M168" s="188" t="s">
        <v>19</v>
      </c>
      <c r="N168" s="189" t="s">
        <v>43</v>
      </c>
      <c r="O168" s="67"/>
      <c r="P168" s="190">
        <f>O168*H168</f>
        <v>0</v>
      </c>
      <c r="Q168" s="190">
        <v>0</v>
      </c>
      <c r="R168" s="190">
        <f>Q168*H168</f>
        <v>0</v>
      </c>
      <c r="S168" s="190">
        <v>1.4</v>
      </c>
      <c r="T168" s="191">
        <f>S168*H168</f>
        <v>93.171399999999991</v>
      </c>
      <c r="U168" s="37"/>
      <c r="V168" s="37"/>
      <c r="W168" s="37"/>
      <c r="X168" s="37"/>
      <c r="Y168" s="37"/>
      <c r="Z168" s="37"/>
      <c r="AA168" s="37"/>
      <c r="AB168" s="37"/>
      <c r="AC168" s="37"/>
      <c r="AD168" s="37"/>
      <c r="AE168" s="37"/>
      <c r="AR168" s="192" t="s">
        <v>151</v>
      </c>
      <c r="AT168" s="192" t="s">
        <v>146</v>
      </c>
      <c r="AU168" s="192" t="s">
        <v>152</v>
      </c>
      <c r="AY168" s="20" t="s">
        <v>141</v>
      </c>
      <c r="BE168" s="193">
        <f>IF(N168="základní",J168,0)</f>
        <v>0</v>
      </c>
      <c r="BF168" s="193">
        <f>IF(N168="snížená",J168,0)</f>
        <v>0</v>
      </c>
      <c r="BG168" s="193">
        <f>IF(N168="zákl. přenesená",J168,0)</f>
        <v>0</v>
      </c>
      <c r="BH168" s="193">
        <f>IF(N168="sníž. přenesená",J168,0)</f>
        <v>0</v>
      </c>
      <c r="BI168" s="193">
        <f>IF(N168="nulová",J168,0)</f>
        <v>0</v>
      </c>
      <c r="BJ168" s="20" t="s">
        <v>79</v>
      </c>
      <c r="BK168" s="193">
        <f>ROUND(I168*H168,2)</f>
        <v>0</v>
      </c>
      <c r="BL168" s="20" t="s">
        <v>151</v>
      </c>
      <c r="BM168" s="192" t="s">
        <v>237</v>
      </c>
    </row>
    <row r="169" spans="1:65" s="2" customFormat="1" ht="11.25">
      <c r="A169" s="37"/>
      <c r="B169" s="38"/>
      <c r="C169" s="39"/>
      <c r="D169" s="194" t="s">
        <v>154</v>
      </c>
      <c r="E169" s="39"/>
      <c r="F169" s="195" t="s">
        <v>238</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154</v>
      </c>
      <c r="AU169" s="20" t="s">
        <v>152</v>
      </c>
    </row>
    <row r="170" spans="1:65" s="13" customFormat="1" ht="11.25">
      <c r="B170" s="199"/>
      <c r="C170" s="200"/>
      <c r="D170" s="201" t="s">
        <v>156</v>
      </c>
      <c r="E170" s="202" t="s">
        <v>19</v>
      </c>
      <c r="F170" s="203" t="s">
        <v>192</v>
      </c>
      <c r="G170" s="200"/>
      <c r="H170" s="202" t="s">
        <v>19</v>
      </c>
      <c r="I170" s="204"/>
      <c r="J170" s="200"/>
      <c r="K170" s="200"/>
      <c r="L170" s="205"/>
      <c r="M170" s="206"/>
      <c r="N170" s="207"/>
      <c r="O170" s="207"/>
      <c r="P170" s="207"/>
      <c r="Q170" s="207"/>
      <c r="R170" s="207"/>
      <c r="S170" s="207"/>
      <c r="T170" s="208"/>
      <c r="AT170" s="209" t="s">
        <v>156</v>
      </c>
      <c r="AU170" s="209" t="s">
        <v>152</v>
      </c>
      <c r="AV170" s="13" t="s">
        <v>79</v>
      </c>
      <c r="AW170" s="13" t="s">
        <v>33</v>
      </c>
      <c r="AX170" s="13" t="s">
        <v>72</v>
      </c>
      <c r="AY170" s="209" t="s">
        <v>141</v>
      </c>
    </row>
    <row r="171" spans="1:65" s="14" customFormat="1" ht="11.25">
      <c r="B171" s="210"/>
      <c r="C171" s="211"/>
      <c r="D171" s="201" t="s">
        <v>156</v>
      </c>
      <c r="E171" s="212" t="s">
        <v>19</v>
      </c>
      <c r="F171" s="213" t="s">
        <v>239</v>
      </c>
      <c r="G171" s="211"/>
      <c r="H171" s="214">
        <v>31.486999999999998</v>
      </c>
      <c r="I171" s="215"/>
      <c r="J171" s="211"/>
      <c r="K171" s="211"/>
      <c r="L171" s="216"/>
      <c r="M171" s="217"/>
      <c r="N171" s="218"/>
      <c r="O171" s="218"/>
      <c r="P171" s="218"/>
      <c r="Q171" s="218"/>
      <c r="R171" s="218"/>
      <c r="S171" s="218"/>
      <c r="T171" s="219"/>
      <c r="AT171" s="220" t="s">
        <v>156</v>
      </c>
      <c r="AU171" s="220" t="s">
        <v>152</v>
      </c>
      <c r="AV171" s="14" t="s">
        <v>81</v>
      </c>
      <c r="AW171" s="14" t="s">
        <v>33</v>
      </c>
      <c r="AX171" s="14" t="s">
        <v>72</v>
      </c>
      <c r="AY171" s="220" t="s">
        <v>141</v>
      </c>
    </row>
    <row r="172" spans="1:65" s="14" customFormat="1" ht="11.25">
      <c r="B172" s="210"/>
      <c r="C172" s="211"/>
      <c r="D172" s="201" t="s">
        <v>156</v>
      </c>
      <c r="E172" s="212" t="s">
        <v>19</v>
      </c>
      <c r="F172" s="213" t="s">
        <v>240</v>
      </c>
      <c r="G172" s="211"/>
      <c r="H172" s="214">
        <v>16.821000000000002</v>
      </c>
      <c r="I172" s="215"/>
      <c r="J172" s="211"/>
      <c r="K172" s="211"/>
      <c r="L172" s="216"/>
      <c r="M172" s="217"/>
      <c r="N172" s="218"/>
      <c r="O172" s="218"/>
      <c r="P172" s="218"/>
      <c r="Q172" s="218"/>
      <c r="R172" s="218"/>
      <c r="S172" s="218"/>
      <c r="T172" s="219"/>
      <c r="AT172" s="220" t="s">
        <v>156</v>
      </c>
      <c r="AU172" s="220" t="s">
        <v>152</v>
      </c>
      <c r="AV172" s="14" t="s">
        <v>81</v>
      </c>
      <c r="AW172" s="14" t="s">
        <v>33</v>
      </c>
      <c r="AX172" s="14" t="s">
        <v>72</v>
      </c>
      <c r="AY172" s="220" t="s">
        <v>141</v>
      </c>
    </row>
    <row r="173" spans="1:65" s="14" customFormat="1" ht="11.25">
      <c r="B173" s="210"/>
      <c r="C173" s="211"/>
      <c r="D173" s="201" t="s">
        <v>156</v>
      </c>
      <c r="E173" s="212" t="s">
        <v>19</v>
      </c>
      <c r="F173" s="213" t="s">
        <v>241</v>
      </c>
      <c r="G173" s="211"/>
      <c r="H173" s="214">
        <v>18.242999999999999</v>
      </c>
      <c r="I173" s="215"/>
      <c r="J173" s="211"/>
      <c r="K173" s="211"/>
      <c r="L173" s="216"/>
      <c r="M173" s="217"/>
      <c r="N173" s="218"/>
      <c r="O173" s="218"/>
      <c r="P173" s="218"/>
      <c r="Q173" s="218"/>
      <c r="R173" s="218"/>
      <c r="S173" s="218"/>
      <c r="T173" s="219"/>
      <c r="AT173" s="220" t="s">
        <v>156</v>
      </c>
      <c r="AU173" s="220" t="s">
        <v>152</v>
      </c>
      <c r="AV173" s="14" t="s">
        <v>81</v>
      </c>
      <c r="AW173" s="14" t="s">
        <v>33</v>
      </c>
      <c r="AX173" s="14" t="s">
        <v>72</v>
      </c>
      <c r="AY173" s="220" t="s">
        <v>141</v>
      </c>
    </row>
    <row r="174" spans="1:65" s="15" customFormat="1" ht="11.25">
      <c r="B174" s="221"/>
      <c r="C174" s="222"/>
      <c r="D174" s="201" t="s">
        <v>156</v>
      </c>
      <c r="E174" s="223" t="s">
        <v>19</v>
      </c>
      <c r="F174" s="224" t="s">
        <v>161</v>
      </c>
      <c r="G174" s="222"/>
      <c r="H174" s="225">
        <v>66.551000000000002</v>
      </c>
      <c r="I174" s="226"/>
      <c r="J174" s="222"/>
      <c r="K174" s="222"/>
      <c r="L174" s="227"/>
      <c r="M174" s="228"/>
      <c r="N174" s="229"/>
      <c r="O174" s="229"/>
      <c r="P174" s="229"/>
      <c r="Q174" s="229"/>
      <c r="R174" s="229"/>
      <c r="S174" s="229"/>
      <c r="T174" s="230"/>
      <c r="AT174" s="231" t="s">
        <v>156</v>
      </c>
      <c r="AU174" s="231" t="s">
        <v>152</v>
      </c>
      <c r="AV174" s="15" t="s">
        <v>152</v>
      </c>
      <c r="AW174" s="15" t="s">
        <v>33</v>
      </c>
      <c r="AX174" s="15" t="s">
        <v>79</v>
      </c>
      <c r="AY174" s="231" t="s">
        <v>141</v>
      </c>
    </row>
    <row r="175" spans="1:65" s="2" customFormat="1" ht="16.5" customHeight="1">
      <c r="A175" s="37"/>
      <c r="B175" s="38"/>
      <c r="C175" s="181" t="s">
        <v>8</v>
      </c>
      <c r="D175" s="181" t="s">
        <v>146</v>
      </c>
      <c r="E175" s="182" t="s">
        <v>242</v>
      </c>
      <c r="F175" s="183" t="s">
        <v>243</v>
      </c>
      <c r="G175" s="184" t="s">
        <v>208</v>
      </c>
      <c r="H175" s="185">
        <v>145.19999999999999</v>
      </c>
      <c r="I175" s="186"/>
      <c r="J175" s="187">
        <f>ROUND(I175*H175,2)</f>
        <v>0</v>
      </c>
      <c r="K175" s="183" t="s">
        <v>150</v>
      </c>
      <c r="L175" s="42"/>
      <c r="M175" s="188" t="s">
        <v>19</v>
      </c>
      <c r="N175" s="189" t="s">
        <v>43</v>
      </c>
      <c r="O175" s="67"/>
      <c r="P175" s="190">
        <f>O175*H175</f>
        <v>0</v>
      </c>
      <c r="Q175" s="190">
        <v>0</v>
      </c>
      <c r="R175" s="190">
        <f>Q175*H175</f>
        <v>0</v>
      </c>
      <c r="S175" s="190">
        <v>1.91E-3</v>
      </c>
      <c r="T175" s="191">
        <f>S175*H175</f>
        <v>0.27733199999999997</v>
      </c>
      <c r="U175" s="37"/>
      <c r="V175" s="37"/>
      <c r="W175" s="37"/>
      <c r="X175" s="37"/>
      <c r="Y175" s="37"/>
      <c r="Z175" s="37"/>
      <c r="AA175" s="37"/>
      <c r="AB175" s="37"/>
      <c r="AC175" s="37"/>
      <c r="AD175" s="37"/>
      <c r="AE175" s="37"/>
      <c r="AR175" s="192" t="s">
        <v>151</v>
      </c>
      <c r="AT175" s="192" t="s">
        <v>146</v>
      </c>
      <c r="AU175" s="192" t="s">
        <v>152</v>
      </c>
      <c r="AY175" s="20" t="s">
        <v>141</v>
      </c>
      <c r="BE175" s="193">
        <f>IF(N175="základní",J175,0)</f>
        <v>0</v>
      </c>
      <c r="BF175" s="193">
        <f>IF(N175="snížená",J175,0)</f>
        <v>0</v>
      </c>
      <c r="BG175" s="193">
        <f>IF(N175="zákl. přenesená",J175,0)</f>
        <v>0</v>
      </c>
      <c r="BH175" s="193">
        <f>IF(N175="sníž. přenesená",J175,0)</f>
        <v>0</v>
      </c>
      <c r="BI175" s="193">
        <f>IF(N175="nulová",J175,0)</f>
        <v>0</v>
      </c>
      <c r="BJ175" s="20" t="s">
        <v>79</v>
      </c>
      <c r="BK175" s="193">
        <f>ROUND(I175*H175,2)</f>
        <v>0</v>
      </c>
      <c r="BL175" s="20" t="s">
        <v>151</v>
      </c>
      <c r="BM175" s="192" t="s">
        <v>244</v>
      </c>
    </row>
    <row r="176" spans="1:65" s="2" customFormat="1" ht="11.25">
      <c r="A176" s="37"/>
      <c r="B176" s="38"/>
      <c r="C176" s="39"/>
      <c r="D176" s="194" t="s">
        <v>154</v>
      </c>
      <c r="E176" s="39"/>
      <c r="F176" s="195" t="s">
        <v>245</v>
      </c>
      <c r="G176" s="39"/>
      <c r="H176" s="39"/>
      <c r="I176" s="196"/>
      <c r="J176" s="39"/>
      <c r="K176" s="39"/>
      <c r="L176" s="42"/>
      <c r="M176" s="197"/>
      <c r="N176" s="198"/>
      <c r="O176" s="67"/>
      <c r="P176" s="67"/>
      <c r="Q176" s="67"/>
      <c r="R176" s="67"/>
      <c r="S176" s="67"/>
      <c r="T176" s="68"/>
      <c r="U176" s="37"/>
      <c r="V176" s="37"/>
      <c r="W176" s="37"/>
      <c r="X176" s="37"/>
      <c r="Y176" s="37"/>
      <c r="Z176" s="37"/>
      <c r="AA176" s="37"/>
      <c r="AB176" s="37"/>
      <c r="AC176" s="37"/>
      <c r="AD176" s="37"/>
      <c r="AE176" s="37"/>
      <c r="AT176" s="20" t="s">
        <v>154</v>
      </c>
      <c r="AU176" s="20" t="s">
        <v>152</v>
      </c>
    </row>
    <row r="177" spans="1:65" s="14" customFormat="1" ht="11.25">
      <c r="B177" s="210"/>
      <c r="C177" s="211"/>
      <c r="D177" s="201" t="s">
        <v>156</v>
      </c>
      <c r="E177" s="212" t="s">
        <v>19</v>
      </c>
      <c r="F177" s="213" t="s">
        <v>246</v>
      </c>
      <c r="G177" s="211"/>
      <c r="H177" s="214">
        <v>114.05</v>
      </c>
      <c r="I177" s="215"/>
      <c r="J177" s="211"/>
      <c r="K177" s="211"/>
      <c r="L177" s="216"/>
      <c r="M177" s="217"/>
      <c r="N177" s="218"/>
      <c r="O177" s="218"/>
      <c r="P177" s="218"/>
      <c r="Q177" s="218"/>
      <c r="R177" s="218"/>
      <c r="S177" s="218"/>
      <c r="T177" s="219"/>
      <c r="AT177" s="220" t="s">
        <v>156</v>
      </c>
      <c r="AU177" s="220" t="s">
        <v>152</v>
      </c>
      <c r="AV177" s="14" t="s">
        <v>81</v>
      </c>
      <c r="AW177" s="14" t="s">
        <v>33</v>
      </c>
      <c r="AX177" s="14" t="s">
        <v>72</v>
      </c>
      <c r="AY177" s="220" t="s">
        <v>141</v>
      </c>
    </row>
    <row r="178" spans="1:65" s="14" customFormat="1" ht="11.25">
      <c r="B178" s="210"/>
      <c r="C178" s="211"/>
      <c r="D178" s="201" t="s">
        <v>156</v>
      </c>
      <c r="E178" s="212" t="s">
        <v>19</v>
      </c>
      <c r="F178" s="213" t="s">
        <v>247</v>
      </c>
      <c r="G178" s="211"/>
      <c r="H178" s="214">
        <v>31.15</v>
      </c>
      <c r="I178" s="215"/>
      <c r="J178" s="211"/>
      <c r="K178" s="211"/>
      <c r="L178" s="216"/>
      <c r="M178" s="217"/>
      <c r="N178" s="218"/>
      <c r="O178" s="218"/>
      <c r="P178" s="218"/>
      <c r="Q178" s="218"/>
      <c r="R178" s="218"/>
      <c r="S178" s="218"/>
      <c r="T178" s="219"/>
      <c r="AT178" s="220" t="s">
        <v>156</v>
      </c>
      <c r="AU178" s="220" t="s">
        <v>152</v>
      </c>
      <c r="AV178" s="14" t="s">
        <v>81</v>
      </c>
      <c r="AW178" s="14" t="s">
        <v>33</v>
      </c>
      <c r="AX178" s="14" t="s">
        <v>72</v>
      </c>
      <c r="AY178" s="220" t="s">
        <v>141</v>
      </c>
    </row>
    <row r="179" spans="1:65" s="15" customFormat="1" ht="11.25">
      <c r="B179" s="221"/>
      <c r="C179" s="222"/>
      <c r="D179" s="201" t="s">
        <v>156</v>
      </c>
      <c r="E179" s="223" t="s">
        <v>19</v>
      </c>
      <c r="F179" s="224" t="s">
        <v>161</v>
      </c>
      <c r="G179" s="222"/>
      <c r="H179" s="225">
        <v>145.19999999999999</v>
      </c>
      <c r="I179" s="226"/>
      <c r="J179" s="222"/>
      <c r="K179" s="222"/>
      <c r="L179" s="227"/>
      <c r="M179" s="228"/>
      <c r="N179" s="229"/>
      <c r="O179" s="229"/>
      <c r="P179" s="229"/>
      <c r="Q179" s="229"/>
      <c r="R179" s="229"/>
      <c r="S179" s="229"/>
      <c r="T179" s="230"/>
      <c r="AT179" s="231" t="s">
        <v>156</v>
      </c>
      <c r="AU179" s="231" t="s">
        <v>152</v>
      </c>
      <c r="AV179" s="15" t="s">
        <v>152</v>
      </c>
      <c r="AW179" s="15" t="s">
        <v>33</v>
      </c>
      <c r="AX179" s="15" t="s">
        <v>79</v>
      </c>
      <c r="AY179" s="231" t="s">
        <v>141</v>
      </c>
    </row>
    <row r="180" spans="1:65" s="2" customFormat="1" ht="16.5" customHeight="1">
      <c r="A180" s="37"/>
      <c r="B180" s="38"/>
      <c r="C180" s="181" t="s">
        <v>248</v>
      </c>
      <c r="D180" s="181" t="s">
        <v>146</v>
      </c>
      <c r="E180" s="182" t="s">
        <v>249</v>
      </c>
      <c r="F180" s="183" t="s">
        <v>250</v>
      </c>
      <c r="G180" s="184" t="s">
        <v>251</v>
      </c>
      <c r="H180" s="185">
        <v>9</v>
      </c>
      <c r="I180" s="186"/>
      <c r="J180" s="187">
        <f>ROUND(I180*H180,2)</f>
        <v>0</v>
      </c>
      <c r="K180" s="183" t="s">
        <v>150</v>
      </c>
      <c r="L180" s="42"/>
      <c r="M180" s="188" t="s">
        <v>19</v>
      </c>
      <c r="N180" s="189" t="s">
        <v>43</v>
      </c>
      <c r="O180" s="67"/>
      <c r="P180" s="190">
        <f>O180*H180</f>
        <v>0</v>
      </c>
      <c r="Q180" s="190">
        <v>0</v>
      </c>
      <c r="R180" s="190">
        <f>Q180*H180</f>
        <v>0</v>
      </c>
      <c r="S180" s="190">
        <v>1.7049999999999999E-2</v>
      </c>
      <c r="T180" s="191">
        <f>S180*H180</f>
        <v>0.15345</v>
      </c>
      <c r="U180" s="37"/>
      <c r="V180" s="37"/>
      <c r="W180" s="37"/>
      <c r="X180" s="37"/>
      <c r="Y180" s="37"/>
      <c r="Z180" s="37"/>
      <c r="AA180" s="37"/>
      <c r="AB180" s="37"/>
      <c r="AC180" s="37"/>
      <c r="AD180" s="37"/>
      <c r="AE180" s="37"/>
      <c r="AR180" s="192" t="s">
        <v>151</v>
      </c>
      <c r="AT180" s="192" t="s">
        <v>146</v>
      </c>
      <c r="AU180" s="192" t="s">
        <v>152</v>
      </c>
      <c r="AY180" s="20" t="s">
        <v>141</v>
      </c>
      <c r="BE180" s="193">
        <f>IF(N180="základní",J180,0)</f>
        <v>0</v>
      </c>
      <c r="BF180" s="193">
        <f>IF(N180="snížená",J180,0)</f>
        <v>0</v>
      </c>
      <c r="BG180" s="193">
        <f>IF(N180="zákl. přenesená",J180,0)</f>
        <v>0</v>
      </c>
      <c r="BH180" s="193">
        <f>IF(N180="sníž. přenesená",J180,0)</f>
        <v>0</v>
      </c>
      <c r="BI180" s="193">
        <f>IF(N180="nulová",J180,0)</f>
        <v>0</v>
      </c>
      <c r="BJ180" s="20" t="s">
        <v>79</v>
      </c>
      <c r="BK180" s="193">
        <f>ROUND(I180*H180,2)</f>
        <v>0</v>
      </c>
      <c r="BL180" s="20" t="s">
        <v>151</v>
      </c>
      <c r="BM180" s="192" t="s">
        <v>252</v>
      </c>
    </row>
    <row r="181" spans="1:65" s="2" customFormat="1" ht="11.25">
      <c r="A181" s="37"/>
      <c r="B181" s="38"/>
      <c r="C181" s="39"/>
      <c r="D181" s="194" t="s">
        <v>154</v>
      </c>
      <c r="E181" s="39"/>
      <c r="F181" s="195" t="s">
        <v>253</v>
      </c>
      <c r="G181" s="39"/>
      <c r="H181" s="39"/>
      <c r="I181" s="196"/>
      <c r="J181" s="39"/>
      <c r="K181" s="39"/>
      <c r="L181" s="42"/>
      <c r="M181" s="197"/>
      <c r="N181" s="198"/>
      <c r="O181" s="67"/>
      <c r="P181" s="67"/>
      <c r="Q181" s="67"/>
      <c r="R181" s="67"/>
      <c r="S181" s="67"/>
      <c r="T181" s="68"/>
      <c r="U181" s="37"/>
      <c r="V181" s="37"/>
      <c r="W181" s="37"/>
      <c r="X181" s="37"/>
      <c r="Y181" s="37"/>
      <c r="Z181" s="37"/>
      <c r="AA181" s="37"/>
      <c r="AB181" s="37"/>
      <c r="AC181" s="37"/>
      <c r="AD181" s="37"/>
      <c r="AE181" s="37"/>
      <c r="AT181" s="20" t="s">
        <v>154</v>
      </c>
      <c r="AU181" s="20" t="s">
        <v>152</v>
      </c>
    </row>
    <row r="182" spans="1:65" s="2" customFormat="1" ht="16.5" customHeight="1">
      <c r="A182" s="37"/>
      <c r="B182" s="38"/>
      <c r="C182" s="181" t="s">
        <v>254</v>
      </c>
      <c r="D182" s="181" t="s">
        <v>146</v>
      </c>
      <c r="E182" s="182" t="s">
        <v>255</v>
      </c>
      <c r="F182" s="183" t="s">
        <v>256</v>
      </c>
      <c r="G182" s="184" t="s">
        <v>149</v>
      </c>
      <c r="H182" s="185">
        <v>8.64</v>
      </c>
      <c r="I182" s="186"/>
      <c r="J182" s="187">
        <f>ROUND(I182*H182,2)</f>
        <v>0</v>
      </c>
      <c r="K182" s="183" t="s">
        <v>150</v>
      </c>
      <c r="L182" s="42"/>
      <c r="M182" s="188" t="s">
        <v>19</v>
      </c>
      <c r="N182" s="189" t="s">
        <v>43</v>
      </c>
      <c r="O182" s="67"/>
      <c r="P182" s="190">
        <f>O182*H182</f>
        <v>0</v>
      </c>
      <c r="Q182" s="190">
        <v>0</v>
      </c>
      <c r="R182" s="190">
        <f>Q182*H182</f>
        <v>0</v>
      </c>
      <c r="S182" s="190">
        <v>7.0000000000000001E-3</v>
      </c>
      <c r="T182" s="191">
        <f>S182*H182</f>
        <v>6.0480000000000006E-2</v>
      </c>
      <c r="U182" s="37"/>
      <c r="V182" s="37"/>
      <c r="W182" s="37"/>
      <c r="X182" s="37"/>
      <c r="Y182" s="37"/>
      <c r="Z182" s="37"/>
      <c r="AA182" s="37"/>
      <c r="AB182" s="37"/>
      <c r="AC182" s="37"/>
      <c r="AD182" s="37"/>
      <c r="AE182" s="37"/>
      <c r="AR182" s="192" t="s">
        <v>151</v>
      </c>
      <c r="AT182" s="192" t="s">
        <v>146</v>
      </c>
      <c r="AU182" s="192" t="s">
        <v>152</v>
      </c>
      <c r="AY182" s="20" t="s">
        <v>141</v>
      </c>
      <c r="BE182" s="193">
        <f>IF(N182="základní",J182,0)</f>
        <v>0</v>
      </c>
      <c r="BF182" s="193">
        <f>IF(N182="snížená",J182,0)</f>
        <v>0</v>
      </c>
      <c r="BG182" s="193">
        <f>IF(N182="zákl. přenesená",J182,0)</f>
        <v>0</v>
      </c>
      <c r="BH182" s="193">
        <f>IF(N182="sníž. přenesená",J182,0)</f>
        <v>0</v>
      </c>
      <c r="BI182" s="193">
        <f>IF(N182="nulová",J182,0)</f>
        <v>0</v>
      </c>
      <c r="BJ182" s="20" t="s">
        <v>79</v>
      </c>
      <c r="BK182" s="193">
        <f>ROUND(I182*H182,2)</f>
        <v>0</v>
      </c>
      <c r="BL182" s="20" t="s">
        <v>151</v>
      </c>
      <c r="BM182" s="192" t="s">
        <v>257</v>
      </c>
    </row>
    <row r="183" spans="1:65" s="2" customFormat="1" ht="11.25">
      <c r="A183" s="37"/>
      <c r="B183" s="38"/>
      <c r="C183" s="39"/>
      <c r="D183" s="194" t="s">
        <v>154</v>
      </c>
      <c r="E183" s="39"/>
      <c r="F183" s="195" t="s">
        <v>258</v>
      </c>
      <c r="G183" s="39"/>
      <c r="H183" s="39"/>
      <c r="I183" s="196"/>
      <c r="J183" s="39"/>
      <c r="K183" s="39"/>
      <c r="L183" s="42"/>
      <c r="M183" s="197"/>
      <c r="N183" s="198"/>
      <c r="O183" s="67"/>
      <c r="P183" s="67"/>
      <c r="Q183" s="67"/>
      <c r="R183" s="67"/>
      <c r="S183" s="67"/>
      <c r="T183" s="68"/>
      <c r="U183" s="37"/>
      <c r="V183" s="37"/>
      <c r="W183" s="37"/>
      <c r="X183" s="37"/>
      <c r="Y183" s="37"/>
      <c r="Z183" s="37"/>
      <c r="AA183" s="37"/>
      <c r="AB183" s="37"/>
      <c r="AC183" s="37"/>
      <c r="AD183" s="37"/>
      <c r="AE183" s="37"/>
      <c r="AT183" s="20" t="s">
        <v>154</v>
      </c>
      <c r="AU183" s="20" t="s">
        <v>152</v>
      </c>
    </row>
    <row r="184" spans="1:65" s="14" customFormat="1" ht="11.25">
      <c r="B184" s="210"/>
      <c r="C184" s="211"/>
      <c r="D184" s="201" t="s">
        <v>156</v>
      </c>
      <c r="E184" s="212" t="s">
        <v>19</v>
      </c>
      <c r="F184" s="213" t="s">
        <v>259</v>
      </c>
      <c r="G184" s="211"/>
      <c r="H184" s="214">
        <v>8.64</v>
      </c>
      <c r="I184" s="215"/>
      <c r="J184" s="211"/>
      <c r="K184" s="211"/>
      <c r="L184" s="216"/>
      <c r="M184" s="217"/>
      <c r="N184" s="218"/>
      <c r="O184" s="218"/>
      <c r="P184" s="218"/>
      <c r="Q184" s="218"/>
      <c r="R184" s="218"/>
      <c r="S184" s="218"/>
      <c r="T184" s="219"/>
      <c r="AT184" s="220" t="s">
        <v>156</v>
      </c>
      <c r="AU184" s="220" t="s">
        <v>152</v>
      </c>
      <c r="AV184" s="14" t="s">
        <v>81</v>
      </c>
      <c r="AW184" s="14" t="s">
        <v>33</v>
      </c>
      <c r="AX184" s="14" t="s">
        <v>72</v>
      </c>
      <c r="AY184" s="220" t="s">
        <v>141</v>
      </c>
    </row>
    <row r="185" spans="1:65" s="15" customFormat="1" ht="11.25">
      <c r="B185" s="221"/>
      <c r="C185" s="222"/>
      <c r="D185" s="201" t="s">
        <v>156</v>
      </c>
      <c r="E185" s="223" t="s">
        <v>19</v>
      </c>
      <c r="F185" s="224" t="s">
        <v>161</v>
      </c>
      <c r="G185" s="222"/>
      <c r="H185" s="225">
        <v>8.64</v>
      </c>
      <c r="I185" s="226"/>
      <c r="J185" s="222"/>
      <c r="K185" s="222"/>
      <c r="L185" s="227"/>
      <c r="M185" s="228"/>
      <c r="N185" s="229"/>
      <c r="O185" s="229"/>
      <c r="P185" s="229"/>
      <c r="Q185" s="229"/>
      <c r="R185" s="229"/>
      <c r="S185" s="229"/>
      <c r="T185" s="230"/>
      <c r="AT185" s="231" t="s">
        <v>156</v>
      </c>
      <c r="AU185" s="231" t="s">
        <v>152</v>
      </c>
      <c r="AV185" s="15" t="s">
        <v>152</v>
      </c>
      <c r="AW185" s="15" t="s">
        <v>33</v>
      </c>
      <c r="AX185" s="15" t="s">
        <v>79</v>
      </c>
      <c r="AY185" s="231" t="s">
        <v>141</v>
      </c>
    </row>
    <row r="186" spans="1:65" s="2" customFormat="1" ht="16.5" customHeight="1">
      <c r="A186" s="37"/>
      <c r="B186" s="38"/>
      <c r="C186" s="181" t="s">
        <v>260</v>
      </c>
      <c r="D186" s="181" t="s">
        <v>146</v>
      </c>
      <c r="E186" s="182" t="s">
        <v>261</v>
      </c>
      <c r="F186" s="183" t="s">
        <v>262</v>
      </c>
      <c r="G186" s="184" t="s">
        <v>263</v>
      </c>
      <c r="H186" s="185">
        <v>364</v>
      </c>
      <c r="I186" s="186"/>
      <c r="J186" s="187">
        <f>ROUND(I186*H186,2)</f>
        <v>0</v>
      </c>
      <c r="K186" s="183" t="s">
        <v>150</v>
      </c>
      <c r="L186" s="42"/>
      <c r="M186" s="188" t="s">
        <v>19</v>
      </c>
      <c r="N186" s="189" t="s">
        <v>43</v>
      </c>
      <c r="O186" s="67"/>
      <c r="P186" s="190">
        <f>O186*H186</f>
        <v>0</v>
      </c>
      <c r="Q186" s="190">
        <v>0</v>
      </c>
      <c r="R186" s="190">
        <f>Q186*H186</f>
        <v>0</v>
      </c>
      <c r="S186" s="190">
        <v>1E-3</v>
      </c>
      <c r="T186" s="191">
        <f>S186*H186</f>
        <v>0.36399999999999999</v>
      </c>
      <c r="U186" s="37"/>
      <c r="V186" s="37"/>
      <c r="W186" s="37"/>
      <c r="X186" s="37"/>
      <c r="Y186" s="37"/>
      <c r="Z186" s="37"/>
      <c r="AA186" s="37"/>
      <c r="AB186" s="37"/>
      <c r="AC186" s="37"/>
      <c r="AD186" s="37"/>
      <c r="AE186" s="37"/>
      <c r="AR186" s="192" t="s">
        <v>151</v>
      </c>
      <c r="AT186" s="192" t="s">
        <v>146</v>
      </c>
      <c r="AU186" s="192" t="s">
        <v>152</v>
      </c>
      <c r="AY186" s="20" t="s">
        <v>141</v>
      </c>
      <c r="BE186" s="193">
        <f>IF(N186="základní",J186,0)</f>
        <v>0</v>
      </c>
      <c r="BF186" s="193">
        <f>IF(N186="snížená",J186,0)</f>
        <v>0</v>
      </c>
      <c r="BG186" s="193">
        <f>IF(N186="zákl. přenesená",J186,0)</f>
        <v>0</v>
      </c>
      <c r="BH186" s="193">
        <f>IF(N186="sníž. přenesená",J186,0)</f>
        <v>0</v>
      </c>
      <c r="BI186" s="193">
        <f>IF(N186="nulová",J186,0)</f>
        <v>0</v>
      </c>
      <c r="BJ186" s="20" t="s">
        <v>79</v>
      </c>
      <c r="BK186" s="193">
        <f>ROUND(I186*H186,2)</f>
        <v>0</v>
      </c>
      <c r="BL186" s="20" t="s">
        <v>151</v>
      </c>
      <c r="BM186" s="192" t="s">
        <v>264</v>
      </c>
    </row>
    <row r="187" spans="1:65" s="2" customFormat="1" ht="11.25">
      <c r="A187" s="37"/>
      <c r="B187" s="38"/>
      <c r="C187" s="39"/>
      <c r="D187" s="194" t="s">
        <v>154</v>
      </c>
      <c r="E187" s="39"/>
      <c r="F187" s="195" t="s">
        <v>265</v>
      </c>
      <c r="G187" s="39"/>
      <c r="H187" s="39"/>
      <c r="I187" s="196"/>
      <c r="J187" s="39"/>
      <c r="K187" s="39"/>
      <c r="L187" s="42"/>
      <c r="M187" s="197"/>
      <c r="N187" s="198"/>
      <c r="O187" s="67"/>
      <c r="P187" s="67"/>
      <c r="Q187" s="67"/>
      <c r="R187" s="67"/>
      <c r="S187" s="67"/>
      <c r="T187" s="68"/>
      <c r="U187" s="37"/>
      <c r="V187" s="37"/>
      <c r="W187" s="37"/>
      <c r="X187" s="37"/>
      <c r="Y187" s="37"/>
      <c r="Z187" s="37"/>
      <c r="AA187" s="37"/>
      <c r="AB187" s="37"/>
      <c r="AC187" s="37"/>
      <c r="AD187" s="37"/>
      <c r="AE187" s="37"/>
      <c r="AT187" s="20" t="s">
        <v>154</v>
      </c>
      <c r="AU187" s="20" t="s">
        <v>152</v>
      </c>
    </row>
    <row r="188" spans="1:65" s="14" customFormat="1" ht="11.25">
      <c r="B188" s="210"/>
      <c r="C188" s="211"/>
      <c r="D188" s="201" t="s">
        <v>156</v>
      </c>
      <c r="E188" s="212" t="s">
        <v>19</v>
      </c>
      <c r="F188" s="213" t="s">
        <v>266</v>
      </c>
      <c r="G188" s="211"/>
      <c r="H188" s="214">
        <v>300</v>
      </c>
      <c r="I188" s="215"/>
      <c r="J188" s="211"/>
      <c r="K188" s="211"/>
      <c r="L188" s="216"/>
      <c r="M188" s="217"/>
      <c r="N188" s="218"/>
      <c r="O188" s="218"/>
      <c r="P188" s="218"/>
      <c r="Q188" s="218"/>
      <c r="R188" s="218"/>
      <c r="S188" s="218"/>
      <c r="T188" s="219"/>
      <c r="AT188" s="220" t="s">
        <v>156</v>
      </c>
      <c r="AU188" s="220" t="s">
        <v>152</v>
      </c>
      <c r="AV188" s="14" t="s">
        <v>81</v>
      </c>
      <c r="AW188" s="14" t="s">
        <v>33</v>
      </c>
      <c r="AX188" s="14" t="s">
        <v>72</v>
      </c>
      <c r="AY188" s="220" t="s">
        <v>141</v>
      </c>
    </row>
    <row r="189" spans="1:65" s="14" customFormat="1" ht="11.25">
      <c r="B189" s="210"/>
      <c r="C189" s="211"/>
      <c r="D189" s="201" t="s">
        <v>156</v>
      </c>
      <c r="E189" s="212" t="s">
        <v>19</v>
      </c>
      <c r="F189" s="213" t="s">
        <v>267</v>
      </c>
      <c r="G189" s="211"/>
      <c r="H189" s="214">
        <v>64</v>
      </c>
      <c r="I189" s="215"/>
      <c r="J189" s="211"/>
      <c r="K189" s="211"/>
      <c r="L189" s="216"/>
      <c r="M189" s="217"/>
      <c r="N189" s="218"/>
      <c r="O189" s="218"/>
      <c r="P189" s="218"/>
      <c r="Q189" s="218"/>
      <c r="R189" s="218"/>
      <c r="S189" s="218"/>
      <c r="T189" s="219"/>
      <c r="AT189" s="220" t="s">
        <v>156</v>
      </c>
      <c r="AU189" s="220" t="s">
        <v>152</v>
      </c>
      <c r="AV189" s="14" t="s">
        <v>81</v>
      </c>
      <c r="AW189" s="14" t="s">
        <v>33</v>
      </c>
      <c r="AX189" s="14" t="s">
        <v>72</v>
      </c>
      <c r="AY189" s="220" t="s">
        <v>141</v>
      </c>
    </row>
    <row r="190" spans="1:65" s="15" customFormat="1" ht="11.25">
      <c r="B190" s="221"/>
      <c r="C190" s="222"/>
      <c r="D190" s="201" t="s">
        <v>156</v>
      </c>
      <c r="E190" s="223" t="s">
        <v>19</v>
      </c>
      <c r="F190" s="224" t="s">
        <v>161</v>
      </c>
      <c r="G190" s="222"/>
      <c r="H190" s="225">
        <v>364</v>
      </c>
      <c r="I190" s="226"/>
      <c r="J190" s="222"/>
      <c r="K190" s="222"/>
      <c r="L190" s="227"/>
      <c r="M190" s="228"/>
      <c r="N190" s="229"/>
      <c r="O190" s="229"/>
      <c r="P190" s="229"/>
      <c r="Q190" s="229"/>
      <c r="R190" s="229"/>
      <c r="S190" s="229"/>
      <c r="T190" s="230"/>
      <c r="AT190" s="231" t="s">
        <v>156</v>
      </c>
      <c r="AU190" s="231" t="s">
        <v>152</v>
      </c>
      <c r="AV190" s="15" t="s">
        <v>152</v>
      </c>
      <c r="AW190" s="15" t="s">
        <v>33</v>
      </c>
      <c r="AX190" s="15" t="s">
        <v>79</v>
      </c>
      <c r="AY190" s="231" t="s">
        <v>141</v>
      </c>
    </row>
    <row r="191" spans="1:65" s="2" customFormat="1" ht="16.5" customHeight="1">
      <c r="A191" s="37"/>
      <c r="B191" s="38"/>
      <c r="C191" s="181" t="s">
        <v>182</v>
      </c>
      <c r="D191" s="181" t="s">
        <v>146</v>
      </c>
      <c r="E191" s="182" t="s">
        <v>268</v>
      </c>
      <c r="F191" s="183" t="s">
        <v>269</v>
      </c>
      <c r="G191" s="184" t="s">
        <v>251</v>
      </c>
      <c r="H191" s="185">
        <v>5</v>
      </c>
      <c r="I191" s="186"/>
      <c r="J191" s="187">
        <f>ROUND(I191*H191,2)</f>
        <v>0</v>
      </c>
      <c r="K191" s="183" t="s">
        <v>150</v>
      </c>
      <c r="L191" s="42"/>
      <c r="M191" s="188" t="s">
        <v>19</v>
      </c>
      <c r="N191" s="189" t="s">
        <v>43</v>
      </c>
      <c r="O191" s="67"/>
      <c r="P191" s="190">
        <f>O191*H191</f>
        <v>0</v>
      </c>
      <c r="Q191" s="190">
        <v>0</v>
      </c>
      <c r="R191" s="190">
        <f>Q191*H191</f>
        <v>0</v>
      </c>
      <c r="S191" s="190">
        <v>2.9999999999999997E-4</v>
      </c>
      <c r="T191" s="191">
        <f>S191*H191</f>
        <v>1.4999999999999998E-3</v>
      </c>
      <c r="U191" s="37"/>
      <c r="V191" s="37"/>
      <c r="W191" s="37"/>
      <c r="X191" s="37"/>
      <c r="Y191" s="37"/>
      <c r="Z191" s="37"/>
      <c r="AA191" s="37"/>
      <c r="AB191" s="37"/>
      <c r="AC191" s="37"/>
      <c r="AD191" s="37"/>
      <c r="AE191" s="37"/>
      <c r="AR191" s="192" t="s">
        <v>151</v>
      </c>
      <c r="AT191" s="192" t="s">
        <v>146</v>
      </c>
      <c r="AU191" s="192" t="s">
        <v>152</v>
      </c>
      <c r="AY191" s="20" t="s">
        <v>141</v>
      </c>
      <c r="BE191" s="193">
        <f>IF(N191="základní",J191,0)</f>
        <v>0</v>
      </c>
      <c r="BF191" s="193">
        <f>IF(N191="snížená",J191,0)</f>
        <v>0</v>
      </c>
      <c r="BG191" s="193">
        <f>IF(N191="zákl. přenesená",J191,0)</f>
        <v>0</v>
      </c>
      <c r="BH191" s="193">
        <f>IF(N191="sníž. přenesená",J191,0)</f>
        <v>0</v>
      </c>
      <c r="BI191" s="193">
        <f>IF(N191="nulová",J191,0)</f>
        <v>0</v>
      </c>
      <c r="BJ191" s="20" t="s">
        <v>79</v>
      </c>
      <c r="BK191" s="193">
        <f>ROUND(I191*H191,2)</f>
        <v>0</v>
      </c>
      <c r="BL191" s="20" t="s">
        <v>151</v>
      </c>
      <c r="BM191" s="192" t="s">
        <v>270</v>
      </c>
    </row>
    <row r="192" spans="1:65" s="2" customFormat="1" ht="11.25">
      <c r="A192" s="37"/>
      <c r="B192" s="38"/>
      <c r="C192" s="39"/>
      <c r="D192" s="194" t="s">
        <v>154</v>
      </c>
      <c r="E192" s="39"/>
      <c r="F192" s="195" t="s">
        <v>271</v>
      </c>
      <c r="G192" s="39"/>
      <c r="H192" s="39"/>
      <c r="I192" s="196"/>
      <c r="J192" s="39"/>
      <c r="K192" s="39"/>
      <c r="L192" s="42"/>
      <c r="M192" s="197"/>
      <c r="N192" s="198"/>
      <c r="O192" s="67"/>
      <c r="P192" s="67"/>
      <c r="Q192" s="67"/>
      <c r="R192" s="67"/>
      <c r="S192" s="67"/>
      <c r="T192" s="68"/>
      <c r="U192" s="37"/>
      <c r="V192" s="37"/>
      <c r="W192" s="37"/>
      <c r="X192" s="37"/>
      <c r="Y192" s="37"/>
      <c r="Z192" s="37"/>
      <c r="AA192" s="37"/>
      <c r="AB192" s="37"/>
      <c r="AC192" s="37"/>
      <c r="AD192" s="37"/>
      <c r="AE192" s="37"/>
      <c r="AT192" s="20" t="s">
        <v>154</v>
      </c>
      <c r="AU192" s="20" t="s">
        <v>152</v>
      </c>
    </row>
    <row r="193" spans="1:65" s="2" customFormat="1" ht="24.2" customHeight="1">
      <c r="A193" s="37"/>
      <c r="B193" s="38"/>
      <c r="C193" s="181" t="s">
        <v>272</v>
      </c>
      <c r="D193" s="181" t="s">
        <v>146</v>
      </c>
      <c r="E193" s="182" t="s">
        <v>273</v>
      </c>
      <c r="F193" s="183" t="s">
        <v>274</v>
      </c>
      <c r="G193" s="184" t="s">
        <v>236</v>
      </c>
      <c r="H193" s="185">
        <v>0.40500000000000003</v>
      </c>
      <c r="I193" s="186"/>
      <c r="J193" s="187">
        <f>ROUND(I193*H193,2)</f>
        <v>0</v>
      </c>
      <c r="K193" s="183" t="s">
        <v>150</v>
      </c>
      <c r="L193" s="42"/>
      <c r="M193" s="188" t="s">
        <v>19</v>
      </c>
      <c r="N193" s="189" t="s">
        <v>43</v>
      </c>
      <c r="O193" s="67"/>
      <c r="P193" s="190">
        <f>O193*H193</f>
        <v>0</v>
      </c>
      <c r="Q193" s="190">
        <v>0</v>
      </c>
      <c r="R193" s="190">
        <f>Q193*H193</f>
        <v>0</v>
      </c>
      <c r="S193" s="190">
        <v>1.5940000000000001</v>
      </c>
      <c r="T193" s="191">
        <f>S193*H193</f>
        <v>0.64557000000000009</v>
      </c>
      <c r="U193" s="37"/>
      <c r="V193" s="37"/>
      <c r="W193" s="37"/>
      <c r="X193" s="37"/>
      <c r="Y193" s="37"/>
      <c r="Z193" s="37"/>
      <c r="AA193" s="37"/>
      <c r="AB193" s="37"/>
      <c r="AC193" s="37"/>
      <c r="AD193" s="37"/>
      <c r="AE193" s="37"/>
      <c r="AR193" s="192" t="s">
        <v>151</v>
      </c>
      <c r="AT193" s="192" t="s">
        <v>146</v>
      </c>
      <c r="AU193" s="192" t="s">
        <v>152</v>
      </c>
      <c r="AY193" s="20" t="s">
        <v>141</v>
      </c>
      <c r="BE193" s="193">
        <f>IF(N193="základní",J193,0)</f>
        <v>0</v>
      </c>
      <c r="BF193" s="193">
        <f>IF(N193="snížená",J193,0)</f>
        <v>0</v>
      </c>
      <c r="BG193" s="193">
        <f>IF(N193="zákl. přenesená",J193,0)</f>
        <v>0</v>
      </c>
      <c r="BH193" s="193">
        <f>IF(N193="sníž. přenesená",J193,0)</f>
        <v>0</v>
      </c>
      <c r="BI193" s="193">
        <f>IF(N193="nulová",J193,0)</f>
        <v>0</v>
      </c>
      <c r="BJ193" s="20" t="s">
        <v>79</v>
      </c>
      <c r="BK193" s="193">
        <f>ROUND(I193*H193,2)</f>
        <v>0</v>
      </c>
      <c r="BL193" s="20" t="s">
        <v>151</v>
      </c>
      <c r="BM193" s="192" t="s">
        <v>275</v>
      </c>
    </row>
    <row r="194" spans="1:65" s="2" customFormat="1" ht="11.25">
      <c r="A194" s="37"/>
      <c r="B194" s="38"/>
      <c r="C194" s="39"/>
      <c r="D194" s="194" t="s">
        <v>154</v>
      </c>
      <c r="E194" s="39"/>
      <c r="F194" s="195" t="s">
        <v>276</v>
      </c>
      <c r="G194" s="39"/>
      <c r="H194" s="39"/>
      <c r="I194" s="196"/>
      <c r="J194" s="39"/>
      <c r="K194" s="39"/>
      <c r="L194" s="42"/>
      <c r="M194" s="197"/>
      <c r="N194" s="198"/>
      <c r="O194" s="67"/>
      <c r="P194" s="67"/>
      <c r="Q194" s="67"/>
      <c r="R194" s="67"/>
      <c r="S194" s="67"/>
      <c r="T194" s="68"/>
      <c r="U194" s="37"/>
      <c r="V194" s="37"/>
      <c r="W194" s="37"/>
      <c r="X194" s="37"/>
      <c r="Y194" s="37"/>
      <c r="Z194" s="37"/>
      <c r="AA194" s="37"/>
      <c r="AB194" s="37"/>
      <c r="AC194" s="37"/>
      <c r="AD194" s="37"/>
      <c r="AE194" s="37"/>
      <c r="AT194" s="20" t="s">
        <v>154</v>
      </c>
      <c r="AU194" s="20" t="s">
        <v>152</v>
      </c>
    </row>
    <row r="195" spans="1:65" s="13" customFormat="1" ht="11.25">
      <c r="B195" s="199"/>
      <c r="C195" s="200"/>
      <c r="D195" s="201" t="s">
        <v>156</v>
      </c>
      <c r="E195" s="202" t="s">
        <v>19</v>
      </c>
      <c r="F195" s="203" t="s">
        <v>277</v>
      </c>
      <c r="G195" s="200"/>
      <c r="H195" s="202" t="s">
        <v>19</v>
      </c>
      <c r="I195" s="204"/>
      <c r="J195" s="200"/>
      <c r="K195" s="200"/>
      <c r="L195" s="205"/>
      <c r="M195" s="206"/>
      <c r="N195" s="207"/>
      <c r="O195" s="207"/>
      <c r="P195" s="207"/>
      <c r="Q195" s="207"/>
      <c r="R195" s="207"/>
      <c r="S195" s="207"/>
      <c r="T195" s="208"/>
      <c r="AT195" s="209" t="s">
        <v>156</v>
      </c>
      <c r="AU195" s="209" t="s">
        <v>152</v>
      </c>
      <c r="AV195" s="13" t="s">
        <v>79</v>
      </c>
      <c r="AW195" s="13" t="s">
        <v>33</v>
      </c>
      <c r="AX195" s="13" t="s">
        <v>72</v>
      </c>
      <c r="AY195" s="209" t="s">
        <v>141</v>
      </c>
    </row>
    <row r="196" spans="1:65" s="14" customFormat="1" ht="11.25">
      <c r="B196" s="210"/>
      <c r="C196" s="211"/>
      <c r="D196" s="201" t="s">
        <v>156</v>
      </c>
      <c r="E196" s="212" t="s">
        <v>19</v>
      </c>
      <c r="F196" s="213" t="s">
        <v>278</v>
      </c>
      <c r="G196" s="211"/>
      <c r="H196" s="214">
        <v>0.40500000000000003</v>
      </c>
      <c r="I196" s="215"/>
      <c r="J196" s="211"/>
      <c r="K196" s="211"/>
      <c r="L196" s="216"/>
      <c r="M196" s="217"/>
      <c r="N196" s="218"/>
      <c r="O196" s="218"/>
      <c r="P196" s="218"/>
      <c r="Q196" s="218"/>
      <c r="R196" s="218"/>
      <c r="S196" s="218"/>
      <c r="T196" s="219"/>
      <c r="AT196" s="220" t="s">
        <v>156</v>
      </c>
      <c r="AU196" s="220" t="s">
        <v>152</v>
      </c>
      <c r="AV196" s="14" t="s">
        <v>81</v>
      </c>
      <c r="AW196" s="14" t="s">
        <v>33</v>
      </c>
      <c r="AX196" s="14" t="s">
        <v>72</v>
      </c>
      <c r="AY196" s="220" t="s">
        <v>141</v>
      </c>
    </row>
    <row r="197" spans="1:65" s="15" customFormat="1" ht="11.25">
      <c r="B197" s="221"/>
      <c r="C197" s="222"/>
      <c r="D197" s="201" t="s">
        <v>156</v>
      </c>
      <c r="E197" s="223" t="s">
        <v>19</v>
      </c>
      <c r="F197" s="224" t="s">
        <v>161</v>
      </c>
      <c r="G197" s="222"/>
      <c r="H197" s="225">
        <v>0.40500000000000003</v>
      </c>
      <c r="I197" s="226"/>
      <c r="J197" s="222"/>
      <c r="K197" s="222"/>
      <c r="L197" s="227"/>
      <c r="M197" s="228"/>
      <c r="N197" s="229"/>
      <c r="O197" s="229"/>
      <c r="P197" s="229"/>
      <c r="Q197" s="229"/>
      <c r="R197" s="229"/>
      <c r="S197" s="229"/>
      <c r="T197" s="230"/>
      <c r="AT197" s="231" t="s">
        <v>156</v>
      </c>
      <c r="AU197" s="231" t="s">
        <v>152</v>
      </c>
      <c r="AV197" s="15" t="s">
        <v>152</v>
      </c>
      <c r="AW197" s="15" t="s">
        <v>33</v>
      </c>
      <c r="AX197" s="15" t="s">
        <v>79</v>
      </c>
      <c r="AY197" s="231" t="s">
        <v>141</v>
      </c>
    </row>
    <row r="198" spans="1:65" s="12" customFormat="1" ht="22.9" customHeight="1">
      <c r="B198" s="165"/>
      <c r="C198" s="166"/>
      <c r="D198" s="167" t="s">
        <v>71</v>
      </c>
      <c r="E198" s="179" t="s">
        <v>279</v>
      </c>
      <c r="F198" s="179" t="s">
        <v>280</v>
      </c>
      <c r="G198" s="166"/>
      <c r="H198" s="166"/>
      <c r="I198" s="169"/>
      <c r="J198" s="180">
        <f>BK198</f>
        <v>0</v>
      </c>
      <c r="K198" s="166"/>
      <c r="L198" s="171"/>
      <c r="M198" s="172"/>
      <c r="N198" s="173"/>
      <c r="O198" s="173"/>
      <c r="P198" s="174">
        <f>SUM(P199:P211)</f>
        <v>0</v>
      </c>
      <c r="Q198" s="173"/>
      <c r="R198" s="174">
        <f>SUM(R199:R211)</f>
        <v>0</v>
      </c>
      <c r="S198" s="173"/>
      <c r="T198" s="175">
        <f>SUM(T199:T211)</f>
        <v>0</v>
      </c>
      <c r="AR198" s="176" t="s">
        <v>79</v>
      </c>
      <c r="AT198" s="177" t="s">
        <v>71</v>
      </c>
      <c r="AU198" s="177" t="s">
        <v>79</v>
      </c>
      <c r="AY198" s="176" t="s">
        <v>141</v>
      </c>
      <c r="BK198" s="178">
        <f>SUM(BK199:BK211)</f>
        <v>0</v>
      </c>
    </row>
    <row r="199" spans="1:65" s="2" customFormat="1" ht="24.2" customHeight="1">
      <c r="A199" s="37"/>
      <c r="B199" s="38"/>
      <c r="C199" s="181" t="s">
        <v>281</v>
      </c>
      <c r="D199" s="181" t="s">
        <v>146</v>
      </c>
      <c r="E199" s="182" t="s">
        <v>282</v>
      </c>
      <c r="F199" s="183" t="s">
        <v>283</v>
      </c>
      <c r="G199" s="184" t="s">
        <v>284</v>
      </c>
      <c r="H199" s="185">
        <v>176.46199999999999</v>
      </c>
      <c r="I199" s="186"/>
      <c r="J199" s="187">
        <f>ROUND(I199*H199,2)</f>
        <v>0</v>
      </c>
      <c r="K199" s="183" t="s">
        <v>150</v>
      </c>
      <c r="L199" s="42"/>
      <c r="M199" s="188" t="s">
        <v>19</v>
      </c>
      <c r="N199" s="189" t="s">
        <v>43</v>
      </c>
      <c r="O199" s="67"/>
      <c r="P199" s="190">
        <f>O199*H199</f>
        <v>0</v>
      </c>
      <c r="Q199" s="190">
        <v>0</v>
      </c>
      <c r="R199" s="190">
        <f>Q199*H199</f>
        <v>0</v>
      </c>
      <c r="S199" s="190">
        <v>0</v>
      </c>
      <c r="T199" s="191">
        <f>S199*H199</f>
        <v>0</v>
      </c>
      <c r="U199" s="37"/>
      <c r="V199" s="37"/>
      <c r="W199" s="37"/>
      <c r="X199" s="37"/>
      <c r="Y199" s="37"/>
      <c r="Z199" s="37"/>
      <c r="AA199" s="37"/>
      <c r="AB199" s="37"/>
      <c r="AC199" s="37"/>
      <c r="AD199" s="37"/>
      <c r="AE199" s="37"/>
      <c r="AR199" s="192" t="s">
        <v>151</v>
      </c>
      <c r="AT199" s="192" t="s">
        <v>146</v>
      </c>
      <c r="AU199" s="192" t="s">
        <v>81</v>
      </c>
      <c r="AY199" s="20" t="s">
        <v>141</v>
      </c>
      <c r="BE199" s="193">
        <f>IF(N199="základní",J199,0)</f>
        <v>0</v>
      </c>
      <c r="BF199" s="193">
        <f>IF(N199="snížená",J199,0)</f>
        <v>0</v>
      </c>
      <c r="BG199" s="193">
        <f>IF(N199="zákl. přenesená",J199,0)</f>
        <v>0</v>
      </c>
      <c r="BH199" s="193">
        <f>IF(N199="sníž. přenesená",J199,0)</f>
        <v>0</v>
      </c>
      <c r="BI199" s="193">
        <f>IF(N199="nulová",J199,0)</f>
        <v>0</v>
      </c>
      <c r="BJ199" s="20" t="s">
        <v>79</v>
      </c>
      <c r="BK199" s="193">
        <f>ROUND(I199*H199,2)</f>
        <v>0</v>
      </c>
      <c r="BL199" s="20" t="s">
        <v>151</v>
      </c>
      <c r="BM199" s="192" t="s">
        <v>285</v>
      </c>
    </row>
    <row r="200" spans="1:65" s="2" customFormat="1" ht="11.25">
      <c r="A200" s="37"/>
      <c r="B200" s="38"/>
      <c r="C200" s="39"/>
      <c r="D200" s="194" t="s">
        <v>154</v>
      </c>
      <c r="E200" s="39"/>
      <c r="F200" s="195" t="s">
        <v>286</v>
      </c>
      <c r="G200" s="39"/>
      <c r="H200" s="39"/>
      <c r="I200" s="196"/>
      <c r="J200" s="39"/>
      <c r="K200" s="39"/>
      <c r="L200" s="42"/>
      <c r="M200" s="197"/>
      <c r="N200" s="198"/>
      <c r="O200" s="67"/>
      <c r="P200" s="67"/>
      <c r="Q200" s="67"/>
      <c r="R200" s="67"/>
      <c r="S200" s="67"/>
      <c r="T200" s="68"/>
      <c r="U200" s="37"/>
      <c r="V200" s="37"/>
      <c r="W200" s="37"/>
      <c r="X200" s="37"/>
      <c r="Y200" s="37"/>
      <c r="Z200" s="37"/>
      <c r="AA200" s="37"/>
      <c r="AB200" s="37"/>
      <c r="AC200" s="37"/>
      <c r="AD200" s="37"/>
      <c r="AE200" s="37"/>
      <c r="AT200" s="20" t="s">
        <v>154</v>
      </c>
      <c r="AU200" s="20" t="s">
        <v>81</v>
      </c>
    </row>
    <row r="201" spans="1:65" s="2" customFormat="1" ht="21.75" customHeight="1">
      <c r="A201" s="37"/>
      <c r="B201" s="38"/>
      <c r="C201" s="181" t="s">
        <v>287</v>
      </c>
      <c r="D201" s="181" t="s">
        <v>146</v>
      </c>
      <c r="E201" s="182" t="s">
        <v>288</v>
      </c>
      <c r="F201" s="183" t="s">
        <v>289</v>
      </c>
      <c r="G201" s="184" t="s">
        <v>284</v>
      </c>
      <c r="H201" s="185">
        <v>176.46199999999999</v>
      </c>
      <c r="I201" s="186"/>
      <c r="J201" s="187">
        <f>ROUND(I201*H201,2)</f>
        <v>0</v>
      </c>
      <c r="K201" s="183" t="s">
        <v>150</v>
      </c>
      <c r="L201" s="42"/>
      <c r="M201" s="188" t="s">
        <v>19</v>
      </c>
      <c r="N201" s="189" t="s">
        <v>43</v>
      </c>
      <c r="O201" s="67"/>
      <c r="P201" s="190">
        <f>O201*H201</f>
        <v>0</v>
      </c>
      <c r="Q201" s="190">
        <v>0</v>
      </c>
      <c r="R201" s="190">
        <f>Q201*H201</f>
        <v>0</v>
      </c>
      <c r="S201" s="190">
        <v>0</v>
      </c>
      <c r="T201" s="191">
        <f>S201*H201</f>
        <v>0</v>
      </c>
      <c r="U201" s="37"/>
      <c r="V201" s="37"/>
      <c r="W201" s="37"/>
      <c r="X201" s="37"/>
      <c r="Y201" s="37"/>
      <c r="Z201" s="37"/>
      <c r="AA201" s="37"/>
      <c r="AB201" s="37"/>
      <c r="AC201" s="37"/>
      <c r="AD201" s="37"/>
      <c r="AE201" s="37"/>
      <c r="AR201" s="192" t="s">
        <v>151</v>
      </c>
      <c r="AT201" s="192" t="s">
        <v>146</v>
      </c>
      <c r="AU201" s="192" t="s">
        <v>81</v>
      </c>
      <c r="AY201" s="20" t="s">
        <v>141</v>
      </c>
      <c r="BE201" s="193">
        <f>IF(N201="základní",J201,0)</f>
        <v>0</v>
      </c>
      <c r="BF201" s="193">
        <f>IF(N201="snížená",J201,0)</f>
        <v>0</v>
      </c>
      <c r="BG201" s="193">
        <f>IF(N201="zákl. přenesená",J201,0)</f>
        <v>0</v>
      </c>
      <c r="BH201" s="193">
        <f>IF(N201="sníž. přenesená",J201,0)</f>
        <v>0</v>
      </c>
      <c r="BI201" s="193">
        <f>IF(N201="nulová",J201,0)</f>
        <v>0</v>
      </c>
      <c r="BJ201" s="20" t="s">
        <v>79</v>
      </c>
      <c r="BK201" s="193">
        <f>ROUND(I201*H201,2)</f>
        <v>0</v>
      </c>
      <c r="BL201" s="20" t="s">
        <v>151</v>
      </c>
      <c r="BM201" s="192" t="s">
        <v>290</v>
      </c>
    </row>
    <row r="202" spans="1:65" s="2" customFormat="1" ht="11.25">
      <c r="A202" s="37"/>
      <c r="B202" s="38"/>
      <c r="C202" s="39"/>
      <c r="D202" s="194" t="s">
        <v>154</v>
      </c>
      <c r="E202" s="39"/>
      <c r="F202" s="195" t="s">
        <v>291</v>
      </c>
      <c r="G202" s="39"/>
      <c r="H202" s="39"/>
      <c r="I202" s="196"/>
      <c r="J202" s="39"/>
      <c r="K202" s="39"/>
      <c r="L202" s="42"/>
      <c r="M202" s="197"/>
      <c r="N202" s="198"/>
      <c r="O202" s="67"/>
      <c r="P202" s="67"/>
      <c r="Q202" s="67"/>
      <c r="R202" s="67"/>
      <c r="S202" s="67"/>
      <c r="T202" s="68"/>
      <c r="U202" s="37"/>
      <c r="V202" s="37"/>
      <c r="W202" s="37"/>
      <c r="X202" s="37"/>
      <c r="Y202" s="37"/>
      <c r="Z202" s="37"/>
      <c r="AA202" s="37"/>
      <c r="AB202" s="37"/>
      <c r="AC202" s="37"/>
      <c r="AD202" s="37"/>
      <c r="AE202" s="37"/>
      <c r="AT202" s="20" t="s">
        <v>154</v>
      </c>
      <c r="AU202" s="20" t="s">
        <v>81</v>
      </c>
    </row>
    <row r="203" spans="1:65" s="2" customFormat="1" ht="24.2" customHeight="1">
      <c r="A203" s="37"/>
      <c r="B203" s="38"/>
      <c r="C203" s="181" t="s">
        <v>292</v>
      </c>
      <c r="D203" s="181" t="s">
        <v>146</v>
      </c>
      <c r="E203" s="182" t="s">
        <v>293</v>
      </c>
      <c r="F203" s="183" t="s">
        <v>294</v>
      </c>
      <c r="G203" s="184" t="s">
        <v>284</v>
      </c>
      <c r="H203" s="185">
        <v>1588.1579999999999</v>
      </c>
      <c r="I203" s="186"/>
      <c r="J203" s="187">
        <f>ROUND(I203*H203,2)</f>
        <v>0</v>
      </c>
      <c r="K203" s="183" t="s">
        <v>150</v>
      </c>
      <c r="L203" s="42"/>
      <c r="M203" s="188" t="s">
        <v>19</v>
      </c>
      <c r="N203" s="189" t="s">
        <v>43</v>
      </c>
      <c r="O203" s="67"/>
      <c r="P203" s="190">
        <f>O203*H203</f>
        <v>0</v>
      </c>
      <c r="Q203" s="190">
        <v>0</v>
      </c>
      <c r="R203" s="190">
        <f>Q203*H203</f>
        <v>0</v>
      </c>
      <c r="S203" s="190">
        <v>0</v>
      </c>
      <c r="T203" s="191">
        <f>S203*H203</f>
        <v>0</v>
      </c>
      <c r="U203" s="37"/>
      <c r="V203" s="37"/>
      <c r="W203" s="37"/>
      <c r="X203" s="37"/>
      <c r="Y203" s="37"/>
      <c r="Z203" s="37"/>
      <c r="AA203" s="37"/>
      <c r="AB203" s="37"/>
      <c r="AC203" s="37"/>
      <c r="AD203" s="37"/>
      <c r="AE203" s="37"/>
      <c r="AR203" s="192" t="s">
        <v>151</v>
      </c>
      <c r="AT203" s="192" t="s">
        <v>146</v>
      </c>
      <c r="AU203" s="192" t="s">
        <v>81</v>
      </c>
      <c r="AY203" s="20" t="s">
        <v>141</v>
      </c>
      <c r="BE203" s="193">
        <f>IF(N203="základní",J203,0)</f>
        <v>0</v>
      </c>
      <c r="BF203" s="193">
        <f>IF(N203="snížená",J203,0)</f>
        <v>0</v>
      </c>
      <c r="BG203" s="193">
        <f>IF(N203="zákl. přenesená",J203,0)</f>
        <v>0</v>
      </c>
      <c r="BH203" s="193">
        <f>IF(N203="sníž. přenesená",J203,0)</f>
        <v>0</v>
      </c>
      <c r="BI203" s="193">
        <f>IF(N203="nulová",J203,0)</f>
        <v>0</v>
      </c>
      <c r="BJ203" s="20" t="s">
        <v>79</v>
      </c>
      <c r="BK203" s="193">
        <f>ROUND(I203*H203,2)</f>
        <v>0</v>
      </c>
      <c r="BL203" s="20" t="s">
        <v>151</v>
      </c>
      <c r="BM203" s="192" t="s">
        <v>295</v>
      </c>
    </row>
    <row r="204" spans="1:65" s="2" customFormat="1" ht="11.25">
      <c r="A204" s="37"/>
      <c r="B204" s="38"/>
      <c r="C204" s="39"/>
      <c r="D204" s="194" t="s">
        <v>154</v>
      </c>
      <c r="E204" s="39"/>
      <c r="F204" s="195" t="s">
        <v>296</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154</v>
      </c>
      <c r="AU204" s="20" t="s">
        <v>81</v>
      </c>
    </row>
    <row r="205" spans="1:65" s="14" customFormat="1" ht="11.25">
      <c r="B205" s="210"/>
      <c r="C205" s="211"/>
      <c r="D205" s="201" t="s">
        <v>156</v>
      </c>
      <c r="E205" s="211"/>
      <c r="F205" s="213" t="s">
        <v>297</v>
      </c>
      <c r="G205" s="211"/>
      <c r="H205" s="214">
        <v>1588.1579999999999</v>
      </c>
      <c r="I205" s="215"/>
      <c r="J205" s="211"/>
      <c r="K205" s="211"/>
      <c r="L205" s="216"/>
      <c r="M205" s="217"/>
      <c r="N205" s="218"/>
      <c r="O205" s="218"/>
      <c r="P205" s="218"/>
      <c r="Q205" s="218"/>
      <c r="R205" s="218"/>
      <c r="S205" s="218"/>
      <c r="T205" s="219"/>
      <c r="AT205" s="220" t="s">
        <v>156</v>
      </c>
      <c r="AU205" s="220" t="s">
        <v>81</v>
      </c>
      <c r="AV205" s="14" t="s">
        <v>81</v>
      </c>
      <c r="AW205" s="14" t="s">
        <v>4</v>
      </c>
      <c r="AX205" s="14" t="s">
        <v>79</v>
      </c>
      <c r="AY205" s="220" t="s">
        <v>141</v>
      </c>
    </row>
    <row r="206" spans="1:65" s="2" customFormat="1" ht="24.2" customHeight="1">
      <c r="A206" s="37"/>
      <c r="B206" s="38"/>
      <c r="C206" s="181" t="s">
        <v>7</v>
      </c>
      <c r="D206" s="181" t="s">
        <v>146</v>
      </c>
      <c r="E206" s="182" t="s">
        <v>298</v>
      </c>
      <c r="F206" s="183" t="s">
        <v>299</v>
      </c>
      <c r="G206" s="184" t="s">
        <v>284</v>
      </c>
      <c r="H206" s="185">
        <v>166.447</v>
      </c>
      <c r="I206" s="186"/>
      <c r="J206" s="187">
        <f>ROUND(I206*H206,2)</f>
        <v>0</v>
      </c>
      <c r="K206" s="183" t="s">
        <v>150</v>
      </c>
      <c r="L206" s="42"/>
      <c r="M206" s="188" t="s">
        <v>19</v>
      </c>
      <c r="N206" s="189" t="s">
        <v>43</v>
      </c>
      <c r="O206" s="67"/>
      <c r="P206" s="190">
        <f>O206*H206</f>
        <v>0</v>
      </c>
      <c r="Q206" s="190">
        <v>0</v>
      </c>
      <c r="R206" s="190">
        <f>Q206*H206</f>
        <v>0</v>
      </c>
      <c r="S206" s="190">
        <v>0</v>
      </c>
      <c r="T206" s="191">
        <f>S206*H206</f>
        <v>0</v>
      </c>
      <c r="U206" s="37"/>
      <c r="V206" s="37"/>
      <c r="W206" s="37"/>
      <c r="X206" s="37"/>
      <c r="Y206" s="37"/>
      <c r="Z206" s="37"/>
      <c r="AA206" s="37"/>
      <c r="AB206" s="37"/>
      <c r="AC206" s="37"/>
      <c r="AD206" s="37"/>
      <c r="AE206" s="37"/>
      <c r="AR206" s="192" t="s">
        <v>151</v>
      </c>
      <c r="AT206" s="192" t="s">
        <v>146</v>
      </c>
      <c r="AU206" s="192" t="s">
        <v>81</v>
      </c>
      <c r="AY206" s="20" t="s">
        <v>141</v>
      </c>
      <c r="BE206" s="193">
        <f>IF(N206="základní",J206,0)</f>
        <v>0</v>
      </c>
      <c r="BF206" s="193">
        <f>IF(N206="snížená",J206,0)</f>
        <v>0</v>
      </c>
      <c r="BG206" s="193">
        <f>IF(N206="zákl. přenesená",J206,0)</f>
        <v>0</v>
      </c>
      <c r="BH206" s="193">
        <f>IF(N206="sníž. přenesená",J206,0)</f>
        <v>0</v>
      </c>
      <c r="BI206" s="193">
        <f>IF(N206="nulová",J206,0)</f>
        <v>0</v>
      </c>
      <c r="BJ206" s="20" t="s">
        <v>79</v>
      </c>
      <c r="BK206" s="193">
        <f>ROUND(I206*H206,2)</f>
        <v>0</v>
      </c>
      <c r="BL206" s="20" t="s">
        <v>151</v>
      </c>
      <c r="BM206" s="192" t="s">
        <v>300</v>
      </c>
    </row>
    <row r="207" spans="1:65" s="2" customFormat="1" ht="11.25">
      <c r="A207" s="37"/>
      <c r="B207" s="38"/>
      <c r="C207" s="39"/>
      <c r="D207" s="194" t="s">
        <v>154</v>
      </c>
      <c r="E207" s="39"/>
      <c r="F207" s="195" t="s">
        <v>301</v>
      </c>
      <c r="G207" s="39"/>
      <c r="H207" s="39"/>
      <c r="I207" s="196"/>
      <c r="J207" s="39"/>
      <c r="K207" s="39"/>
      <c r="L207" s="42"/>
      <c r="M207" s="197"/>
      <c r="N207" s="198"/>
      <c r="O207" s="67"/>
      <c r="P207" s="67"/>
      <c r="Q207" s="67"/>
      <c r="R207" s="67"/>
      <c r="S207" s="67"/>
      <c r="T207" s="68"/>
      <c r="U207" s="37"/>
      <c r="V207" s="37"/>
      <c r="W207" s="37"/>
      <c r="X207" s="37"/>
      <c r="Y207" s="37"/>
      <c r="Z207" s="37"/>
      <c r="AA207" s="37"/>
      <c r="AB207" s="37"/>
      <c r="AC207" s="37"/>
      <c r="AD207" s="37"/>
      <c r="AE207" s="37"/>
      <c r="AT207" s="20" t="s">
        <v>154</v>
      </c>
      <c r="AU207" s="20" t="s">
        <v>81</v>
      </c>
    </row>
    <row r="208" spans="1:65" s="14" customFormat="1" ht="11.25">
      <c r="B208" s="210"/>
      <c r="C208" s="211"/>
      <c r="D208" s="201" t="s">
        <v>156</v>
      </c>
      <c r="E208" s="212" t="s">
        <v>19</v>
      </c>
      <c r="F208" s="213" t="s">
        <v>302</v>
      </c>
      <c r="G208" s="211"/>
      <c r="H208" s="214">
        <v>166.447</v>
      </c>
      <c r="I208" s="215"/>
      <c r="J208" s="211"/>
      <c r="K208" s="211"/>
      <c r="L208" s="216"/>
      <c r="M208" s="217"/>
      <c r="N208" s="218"/>
      <c r="O208" s="218"/>
      <c r="P208" s="218"/>
      <c r="Q208" s="218"/>
      <c r="R208" s="218"/>
      <c r="S208" s="218"/>
      <c r="T208" s="219"/>
      <c r="AT208" s="220" t="s">
        <v>156</v>
      </c>
      <c r="AU208" s="220" t="s">
        <v>81</v>
      </c>
      <c r="AV208" s="14" t="s">
        <v>81</v>
      </c>
      <c r="AW208" s="14" t="s">
        <v>33</v>
      </c>
      <c r="AX208" s="14" t="s">
        <v>72</v>
      </c>
      <c r="AY208" s="220" t="s">
        <v>141</v>
      </c>
    </row>
    <row r="209" spans="1:65" s="15" customFormat="1" ht="11.25">
      <c r="B209" s="221"/>
      <c r="C209" s="222"/>
      <c r="D209" s="201" t="s">
        <v>156</v>
      </c>
      <c r="E209" s="223" t="s">
        <v>19</v>
      </c>
      <c r="F209" s="224" t="s">
        <v>161</v>
      </c>
      <c r="G209" s="222"/>
      <c r="H209" s="225">
        <v>166.447</v>
      </c>
      <c r="I209" s="226"/>
      <c r="J209" s="222"/>
      <c r="K209" s="222"/>
      <c r="L209" s="227"/>
      <c r="M209" s="228"/>
      <c r="N209" s="229"/>
      <c r="O209" s="229"/>
      <c r="P209" s="229"/>
      <c r="Q209" s="229"/>
      <c r="R209" s="229"/>
      <c r="S209" s="229"/>
      <c r="T209" s="230"/>
      <c r="AT209" s="231" t="s">
        <v>156</v>
      </c>
      <c r="AU209" s="231" t="s">
        <v>81</v>
      </c>
      <c r="AV209" s="15" t="s">
        <v>152</v>
      </c>
      <c r="AW209" s="15" t="s">
        <v>33</v>
      </c>
      <c r="AX209" s="15" t="s">
        <v>79</v>
      </c>
      <c r="AY209" s="231" t="s">
        <v>141</v>
      </c>
    </row>
    <row r="210" spans="1:65" s="2" customFormat="1" ht="24.2" customHeight="1">
      <c r="A210" s="37"/>
      <c r="B210" s="38"/>
      <c r="C210" s="181" t="s">
        <v>303</v>
      </c>
      <c r="D210" s="181" t="s">
        <v>146</v>
      </c>
      <c r="E210" s="182" t="s">
        <v>304</v>
      </c>
      <c r="F210" s="183" t="s">
        <v>305</v>
      </c>
      <c r="G210" s="184" t="s">
        <v>284</v>
      </c>
      <c r="H210" s="185">
        <v>10.015000000000001</v>
      </c>
      <c r="I210" s="186"/>
      <c r="J210" s="187">
        <f>ROUND(I210*H210,2)</f>
        <v>0</v>
      </c>
      <c r="K210" s="183" t="s">
        <v>150</v>
      </c>
      <c r="L210" s="42"/>
      <c r="M210" s="188" t="s">
        <v>19</v>
      </c>
      <c r="N210" s="189" t="s">
        <v>43</v>
      </c>
      <c r="O210" s="67"/>
      <c r="P210" s="190">
        <f>O210*H210</f>
        <v>0</v>
      </c>
      <c r="Q210" s="190">
        <v>0</v>
      </c>
      <c r="R210" s="190">
        <f>Q210*H210</f>
        <v>0</v>
      </c>
      <c r="S210" s="190">
        <v>0</v>
      </c>
      <c r="T210" s="191">
        <f>S210*H210</f>
        <v>0</v>
      </c>
      <c r="U210" s="37"/>
      <c r="V210" s="37"/>
      <c r="W210" s="37"/>
      <c r="X210" s="37"/>
      <c r="Y210" s="37"/>
      <c r="Z210" s="37"/>
      <c r="AA210" s="37"/>
      <c r="AB210" s="37"/>
      <c r="AC210" s="37"/>
      <c r="AD210" s="37"/>
      <c r="AE210" s="37"/>
      <c r="AR210" s="192" t="s">
        <v>151</v>
      </c>
      <c r="AT210" s="192" t="s">
        <v>146</v>
      </c>
      <c r="AU210" s="192" t="s">
        <v>81</v>
      </c>
      <c r="AY210" s="20" t="s">
        <v>141</v>
      </c>
      <c r="BE210" s="193">
        <f>IF(N210="základní",J210,0)</f>
        <v>0</v>
      </c>
      <c r="BF210" s="193">
        <f>IF(N210="snížená",J210,0)</f>
        <v>0</v>
      </c>
      <c r="BG210" s="193">
        <f>IF(N210="zákl. přenesená",J210,0)</f>
        <v>0</v>
      </c>
      <c r="BH210" s="193">
        <f>IF(N210="sníž. přenesená",J210,0)</f>
        <v>0</v>
      </c>
      <c r="BI210" s="193">
        <f>IF(N210="nulová",J210,0)</f>
        <v>0</v>
      </c>
      <c r="BJ210" s="20" t="s">
        <v>79</v>
      </c>
      <c r="BK210" s="193">
        <f>ROUND(I210*H210,2)</f>
        <v>0</v>
      </c>
      <c r="BL210" s="20" t="s">
        <v>151</v>
      </c>
      <c r="BM210" s="192" t="s">
        <v>306</v>
      </c>
    </row>
    <row r="211" spans="1:65" s="2" customFormat="1" ht="11.25">
      <c r="A211" s="37"/>
      <c r="B211" s="38"/>
      <c r="C211" s="39"/>
      <c r="D211" s="194" t="s">
        <v>154</v>
      </c>
      <c r="E211" s="39"/>
      <c r="F211" s="195" t="s">
        <v>307</v>
      </c>
      <c r="G211" s="39"/>
      <c r="H211" s="39"/>
      <c r="I211" s="196"/>
      <c r="J211" s="39"/>
      <c r="K211" s="39"/>
      <c r="L211" s="42"/>
      <c r="M211" s="197"/>
      <c r="N211" s="198"/>
      <c r="O211" s="67"/>
      <c r="P211" s="67"/>
      <c r="Q211" s="67"/>
      <c r="R211" s="67"/>
      <c r="S211" s="67"/>
      <c r="T211" s="68"/>
      <c r="U211" s="37"/>
      <c r="V211" s="37"/>
      <c r="W211" s="37"/>
      <c r="X211" s="37"/>
      <c r="Y211" s="37"/>
      <c r="Z211" s="37"/>
      <c r="AA211" s="37"/>
      <c r="AB211" s="37"/>
      <c r="AC211" s="37"/>
      <c r="AD211" s="37"/>
      <c r="AE211" s="37"/>
      <c r="AT211" s="20" t="s">
        <v>154</v>
      </c>
      <c r="AU211" s="20" t="s">
        <v>81</v>
      </c>
    </row>
    <row r="212" spans="1:65" s="12" customFormat="1" ht="22.9" customHeight="1">
      <c r="B212" s="165"/>
      <c r="C212" s="166"/>
      <c r="D212" s="167" t="s">
        <v>71</v>
      </c>
      <c r="E212" s="179" t="s">
        <v>308</v>
      </c>
      <c r="F212" s="179" t="s">
        <v>309</v>
      </c>
      <c r="G212" s="166"/>
      <c r="H212" s="166"/>
      <c r="I212" s="169"/>
      <c r="J212" s="180">
        <f>BK212</f>
        <v>0</v>
      </c>
      <c r="K212" s="166"/>
      <c r="L212" s="171"/>
      <c r="M212" s="172"/>
      <c r="N212" s="173"/>
      <c r="O212" s="173"/>
      <c r="P212" s="174">
        <f>SUM(P213:P214)</f>
        <v>0</v>
      </c>
      <c r="Q212" s="173"/>
      <c r="R212" s="174">
        <f>SUM(R213:R214)</f>
        <v>0</v>
      </c>
      <c r="S212" s="173"/>
      <c r="T212" s="175">
        <f>SUM(T213:T214)</f>
        <v>0</v>
      </c>
      <c r="AR212" s="176" t="s">
        <v>79</v>
      </c>
      <c r="AT212" s="177" t="s">
        <v>71</v>
      </c>
      <c r="AU212" s="177" t="s">
        <v>79</v>
      </c>
      <c r="AY212" s="176" t="s">
        <v>141</v>
      </c>
      <c r="BK212" s="178">
        <f>SUM(BK213:BK214)</f>
        <v>0</v>
      </c>
    </row>
    <row r="213" spans="1:65" s="2" customFormat="1" ht="33" customHeight="1">
      <c r="A213" s="37"/>
      <c r="B213" s="38"/>
      <c r="C213" s="181" t="s">
        <v>310</v>
      </c>
      <c r="D213" s="181" t="s">
        <v>146</v>
      </c>
      <c r="E213" s="182" t="s">
        <v>311</v>
      </c>
      <c r="F213" s="183" t="s">
        <v>312</v>
      </c>
      <c r="G213" s="184" t="s">
        <v>284</v>
      </c>
      <c r="H213" s="185">
        <v>1.474</v>
      </c>
      <c r="I213" s="186"/>
      <c r="J213" s="187">
        <f>ROUND(I213*H213,2)</f>
        <v>0</v>
      </c>
      <c r="K213" s="183" t="s">
        <v>150</v>
      </c>
      <c r="L213" s="42"/>
      <c r="M213" s="188" t="s">
        <v>19</v>
      </c>
      <c r="N213" s="189" t="s">
        <v>43</v>
      </c>
      <c r="O213" s="67"/>
      <c r="P213" s="190">
        <f>O213*H213</f>
        <v>0</v>
      </c>
      <c r="Q213" s="190">
        <v>0</v>
      </c>
      <c r="R213" s="190">
        <f>Q213*H213</f>
        <v>0</v>
      </c>
      <c r="S213" s="190">
        <v>0</v>
      </c>
      <c r="T213" s="191">
        <f>S213*H213</f>
        <v>0</v>
      </c>
      <c r="U213" s="37"/>
      <c r="V213" s="37"/>
      <c r="W213" s="37"/>
      <c r="X213" s="37"/>
      <c r="Y213" s="37"/>
      <c r="Z213" s="37"/>
      <c r="AA213" s="37"/>
      <c r="AB213" s="37"/>
      <c r="AC213" s="37"/>
      <c r="AD213" s="37"/>
      <c r="AE213" s="37"/>
      <c r="AR213" s="192" t="s">
        <v>151</v>
      </c>
      <c r="AT213" s="192" t="s">
        <v>146</v>
      </c>
      <c r="AU213" s="192" t="s">
        <v>81</v>
      </c>
      <c r="AY213" s="20" t="s">
        <v>141</v>
      </c>
      <c r="BE213" s="193">
        <f>IF(N213="základní",J213,0)</f>
        <v>0</v>
      </c>
      <c r="BF213" s="193">
        <f>IF(N213="snížená",J213,0)</f>
        <v>0</v>
      </c>
      <c r="BG213" s="193">
        <f>IF(N213="zákl. přenesená",J213,0)</f>
        <v>0</v>
      </c>
      <c r="BH213" s="193">
        <f>IF(N213="sníž. přenesená",J213,0)</f>
        <v>0</v>
      </c>
      <c r="BI213" s="193">
        <f>IF(N213="nulová",J213,0)</f>
        <v>0</v>
      </c>
      <c r="BJ213" s="20" t="s">
        <v>79</v>
      </c>
      <c r="BK213" s="193">
        <f>ROUND(I213*H213,2)</f>
        <v>0</v>
      </c>
      <c r="BL213" s="20" t="s">
        <v>151</v>
      </c>
      <c r="BM213" s="192" t="s">
        <v>313</v>
      </c>
    </row>
    <row r="214" spans="1:65" s="2" customFormat="1" ht="11.25">
      <c r="A214" s="37"/>
      <c r="B214" s="38"/>
      <c r="C214" s="39"/>
      <c r="D214" s="194" t="s">
        <v>154</v>
      </c>
      <c r="E214" s="39"/>
      <c r="F214" s="195" t="s">
        <v>314</v>
      </c>
      <c r="G214" s="39"/>
      <c r="H214" s="39"/>
      <c r="I214" s="196"/>
      <c r="J214" s="39"/>
      <c r="K214" s="39"/>
      <c r="L214" s="42"/>
      <c r="M214" s="197"/>
      <c r="N214" s="198"/>
      <c r="O214" s="67"/>
      <c r="P214" s="67"/>
      <c r="Q214" s="67"/>
      <c r="R214" s="67"/>
      <c r="S214" s="67"/>
      <c r="T214" s="68"/>
      <c r="U214" s="37"/>
      <c r="V214" s="37"/>
      <c r="W214" s="37"/>
      <c r="X214" s="37"/>
      <c r="Y214" s="37"/>
      <c r="Z214" s="37"/>
      <c r="AA214" s="37"/>
      <c r="AB214" s="37"/>
      <c r="AC214" s="37"/>
      <c r="AD214" s="37"/>
      <c r="AE214" s="37"/>
      <c r="AT214" s="20" t="s">
        <v>154</v>
      </c>
      <c r="AU214" s="20" t="s">
        <v>81</v>
      </c>
    </row>
    <row r="215" spans="1:65" s="12" customFormat="1" ht="25.9" customHeight="1">
      <c r="B215" s="165"/>
      <c r="C215" s="166"/>
      <c r="D215" s="167" t="s">
        <v>71</v>
      </c>
      <c r="E215" s="168" t="s">
        <v>315</v>
      </c>
      <c r="F215" s="168" t="s">
        <v>316</v>
      </c>
      <c r="G215" s="166"/>
      <c r="H215" s="166"/>
      <c r="I215" s="169"/>
      <c r="J215" s="170">
        <f>BK215</f>
        <v>0</v>
      </c>
      <c r="K215" s="166"/>
      <c r="L215" s="171"/>
      <c r="M215" s="172"/>
      <c r="N215" s="173"/>
      <c r="O215" s="173"/>
      <c r="P215" s="174">
        <f>P216+P415+P424+P458</f>
        <v>0</v>
      </c>
      <c r="Q215" s="173"/>
      <c r="R215" s="174">
        <f>R216+R415+R424+R458</f>
        <v>15.404354519999998</v>
      </c>
      <c r="S215" s="173"/>
      <c r="T215" s="175">
        <f>T216+T415+T424+T458</f>
        <v>0</v>
      </c>
      <c r="AR215" s="176" t="s">
        <v>81</v>
      </c>
      <c r="AT215" s="177" t="s">
        <v>71</v>
      </c>
      <c r="AU215" s="177" t="s">
        <v>72</v>
      </c>
      <c r="AY215" s="176" t="s">
        <v>141</v>
      </c>
      <c r="BK215" s="178">
        <f>BK216+BK415+BK424+BK458</f>
        <v>0</v>
      </c>
    </row>
    <row r="216" spans="1:65" s="12" customFormat="1" ht="22.9" customHeight="1">
      <c r="B216" s="165"/>
      <c r="C216" s="166"/>
      <c r="D216" s="167" t="s">
        <v>71</v>
      </c>
      <c r="E216" s="179" t="s">
        <v>317</v>
      </c>
      <c r="F216" s="179" t="s">
        <v>318</v>
      </c>
      <c r="G216" s="166"/>
      <c r="H216" s="166"/>
      <c r="I216" s="169"/>
      <c r="J216" s="180">
        <f>BK216</f>
        <v>0</v>
      </c>
      <c r="K216" s="166"/>
      <c r="L216" s="171"/>
      <c r="M216" s="172"/>
      <c r="N216" s="173"/>
      <c r="O216" s="173"/>
      <c r="P216" s="174">
        <f>SUM(P217:P414)</f>
        <v>0</v>
      </c>
      <c r="Q216" s="173"/>
      <c r="R216" s="174">
        <f>SUM(R217:R414)</f>
        <v>14.552485279999999</v>
      </c>
      <c r="S216" s="173"/>
      <c r="T216" s="175">
        <f>SUM(T217:T414)</f>
        <v>0</v>
      </c>
      <c r="AR216" s="176" t="s">
        <v>81</v>
      </c>
      <c r="AT216" s="177" t="s">
        <v>71</v>
      </c>
      <c r="AU216" s="177" t="s">
        <v>79</v>
      </c>
      <c r="AY216" s="176" t="s">
        <v>141</v>
      </c>
      <c r="BK216" s="178">
        <f>SUM(BK217:BK414)</f>
        <v>0</v>
      </c>
    </row>
    <row r="217" spans="1:65" s="2" customFormat="1" ht="24.2" customHeight="1">
      <c r="A217" s="37"/>
      <c r="B217" s="38"/>
      <c r="C217" s="181" t="s">
        <v>319</v>
      </c>
      <c r="D217" s="181" t="s">
        <v>146</v>
      </c>
      <c r="E217" s="182" t="s">
        <v>320</v>
      </c>
      <c r="F217" s="183" t="s">
        <v>321</v>
      </c>
      <c r="G217" s="184" t="s">
        <v>149</v>
      </c>
      <c r="H217" s="185">
        <v>626.005</v>
      </c>
      <c r="I217" s="186"/>
      <c r="J217" s="187">
        <f>ROUND(I217*H217,2)</f>
        <v>0</v>
      </c>
      <c r="K217" s="183" t="s">
        <v>19</v>
      </c>
      <c r="L217" s="42"/>
      <c r="M217" s="188" t="s">
        <v>19</v>
      </c>
      <c r="N217" s="189" t="s">
        <v>43</v>
      </c>
      <c r="O217" s="67"/>
      <c r="P217" s="190">
        <f>O217*H217</f>
        <v>0</v>
      </c>
      <c r="Q217" s="190">
        <v>0</v>
      </c>
      <c r="R217" s="190">
        <f>Q217*H217</f>
        <v>0</v>
      </c>
      <c r="S217" s="190">
        <v>0</v>
      </c>
      <c r="T217" s="191">
        <f>S217*H217</f>
        <v>0</v>
      </c>
      <c r="U217" s="37"/>
      <c r="V217" s="37"/>
      <c r="W217" s="37"/>
      <c r="X217" s="37"/>
      <c r="Y217" s="37"/>
      <c r="Z217" s="37"/>
      <c r="AA217" s="37"/>
      <c r="AB217" s="37"/>
      <c r="AC217" s="37"/>
      <c r="AD217" s="37"/>
      <c r="AE217" s="37"/>
      <c r="AR217" s="192" t="s">
        <v>182</v>
      </c>
      <c r="AT217" s="192" t="s">
        <v>146</v>
      </c>
      <c r="AU217" s="192" t="s">
        <v>81</v>
      </c>
      <c r="AY217" s="20" t="s">
        <v>141</v>
      </c>
      <c r="BE217" s="193">
        <f>IF(N217="základní",J217,0)</f>
        <v>0</v>
      </c>
      <c r="BF217" s="193">
        <f>IF(N217="snížená",J217,0)</f>
        <v>0</v>
      </c>
      <c r="BG217" s="193">
        <f>IF(N217="zákl. přenesená",J217,0)</f>
        <v>0</v>
      </c>
      <c r="BH217" s="193">
        <f>IF(N217="sníž. přenesená",J217,0)</f>
        <v>0</v>
      </c>
      <c r="BI217" s="193">
        <f>IF(N217="nulová",J217,0)</f>
        <v>0</v>
      </c>
      <c r="BJ217" s="20" t="s">
        <v>79</v>
      </c>
      <c r="BK217" s="193">
        <f>ROUND(I217*H217,2)</f>
        <v>0</v>
      </c>
      <c r="BL217" s="20" t="s">
        <v>182</v>
      </c>
      <c r="BM217" s="192" t="s">
        <v>322</v>
      </c>
    </row>
    <row r="218" spans="1:65" s="14" customFormat="1" ht="11.25">
      <c r="B218" s="210"/>
      <c r="C218" s="211"/>
      <c r="D218" s="201" t="s">
        <v>156</v>
      </c>
      <c r="E218" s="212" t="s">
        <v>19</v>
      </c>
      <c r="F218" s="213" t="s">
        <v>323</v>
      </c>
      <c r="G218" s="211"/>
      <c r="H218" s="214">
        <v>160.19999999999999</v>
      </c>
      <c r="I218" s="215"/>
      <c r="J218" s="211"/>
      <c r="K218" s="211"/>
      <c r="L218" s="216"/>
      <c r="M218" s="217"/>
      <c r="N218" s="218"/>
      <c r="O218" s="218"/>
      <c r="P218" s="218"/>
      <c r="Q218" s="218"/>
      <c r="R218" s="218"/>
      <c r="S218" s="218"/>
      <c r="T218" s="219"/>
      <c r="AT218" s="220" t="s">
        <v>156</v>
      </c>
      <c r="AU218" s="220" t="s">
        <v>81</v>
      </c>
      <c r="AV218" s="14" t="s">
        <v>81</v>
      </c>
      <c r="AW218" s="14" t="s">
        <v>33</v>
      </c>
      <c r="AX218" s="14" t="s">
        <v>72</v>
      </c>
      <c r="AY218" s="220" t="s">
        <v>141</v>
      </c>
    </row>
    <row r="219" spans="1:65" s="14" customFormat="1" ht="11.25">
      <c r="B219" s="210"/>
      <c r="C219" s="211"/>
      <c r="D219" s="201" t="s">
        <v>156</v>
      </c>
      <c r="E219" s="212" t="s">
        <v>19</v>
      </c>
      <c r="F219" s="213" t="s">
        <v>324</v>
      </c>
      <c r="G219" s="211"/>
      <c r="H219" s="214">
        <v>465.80500000000001</v>
      </c>
      <c r="I219" s="215"/>
      <c r="J219" s="211"/>
      <c r="K219" s="211"/>
      <c r="L219" s="216"/>
      <c r="M219" s="217"/>
      <c r="N219" s="218"/>
      <c r="O219" s="218"/>
      <c r="P219" s="218"/>
      <c r="Q219" s="218"/>
      <c r="R219" s="218"/>
      <c r="S219" s="218"/>
      <c r="T219" s="219"/>
      <c r="AT219" s="220" t="s">
        <v>156</v>
      </c>
      <c r="AU219" s="220" t="s">
        <v>81</v>
      </c>
      <c r="AV219" s="14" t="s">
        <v>81</v>
      </c>
      <c r="AW219" s="14" t="s">
        <v>33</v>
      </c>
      <c r="AX219" s="14" t="s">
        <v>72</v>
      </c>
      <c r="AY219" s="220" t="s">
        <v>141</v>
      </c>
    </row>
    <row r="220" spans="1:65" s="15" customFormat="1" ht="11.25">
      <c r="B220" s="221"/>
      <c r="C220" s="222"/>
      <c r="D220" s="201" t="s">
        <v>156</v>
      </c>
      <c r="E220" s="223" t="s">
        <v>19</v>
      </c>
      <c r="F220" s="224" t="s">
        <v>161</v>
      </c>
      <c r="G220" s="222"/>
      <c r="H220" s="225">
        <v>626.005</v>
      </c>
      <c r="I220" s="226"/>
      <c r="J220" s="222"/>
      <c r="K220" s="222"/>
      <c r="L220" s="227"/>
      <c r="M220" s="228"/>
      <c r="N220" s="229"/>
      <c r="O220" s="229"/>
      <c r="P220" s="229"/>
      <c r="Q220" s="229"/>
      <c r="R220" s="229"/>
      <c r="S220" s="229"/>
      <c r="T220" s="230"/>
      <c r="AT220" s="231" t="s">
        <v>156</v>
      </c>
      <c r="AU220" s="231" t="s">
        <v>81</v>
      </c>
      <c r="AV220" s="15" t="s">
        <v>152</v>
      </c>
      <c r="AW220" s="15" t="s">
        <v>33</v>
      </c>
      <c r="AX220" s="15" t="s">
        <v>79</v>
      </c>
      <c r="AY220" s="231" t="s">
        <v>141</v>
      </c>
    </row>
    <row r="221" spans="1:65" s="2" customFormat="1" ht="24.2" customHeight="1">
      <c r="A221" s="37"/>
      <c r="B221" s="38"/>
      <c r="C221" s="181" t="s">
        <v>325</v>
      </c>
      <c r="D221" s="181" t="s">
        <v>146</v>
      </c>
      <c r="E221" s="182" t="s">
        <v>326</v>
      </c>
      <c r="F221" s="183" t="s">
        <v>327</v>
      </c>
      <c r="G221" s="184" t="s">
        <v>251</v>
      </c>
      <c r="H221" s="185">
        <v>1</v>
      </c>
      <c r="I221" s="186"/>
      <c r="J221" s="187">
        <f>ROUND(I221*H221,2)</f>
        <v>0</v>
      </c>
      <c r="K221" s="183" t="s">
        <v>19</v>
      </c>
      <c r="L221" s="42"/>
      <c r="M221" s="188" t="s">
        <v>19</v>
      </c>
      <c r="N221" s="189" t="s">
        <v>43</v>
      </c>
      <c r="O221" s="67"/>
      <c r="P221" s="190">
        <f>O221*H221</f>
        <v>0</v>
      </c>
      <c r="Q221" s="190">
        <v>0</v>
      </c>
      <c r="R221" s="190">
        <f>Q221*H221</f>
        <v>0</v>
      </c>
      <c r="S221" s="190">
        <v>0</v>
      </c>
      <c r="T221" s="191">
        <f>S221*H221</f>
        <v>0</v>
      </c>
      <c r="U221" s="37"/>
      <c r="V221" s="37"/>
      <c r="W221" s="37"/>
      <c r="X221" s="37"/>
      <c r="Y221" s="37"/>
      <c r="Z221" s="37"/>
      <c r="AA221" s="37"/>
      <c r="AB221" s="37"/>
      <c r="AC221" s="37"/>
      <c r="AD221" s="37"/>
      <c r="AE221" s="37"/>
      <c r="AR221" s="192" t="s">
        <v>182</v>
      </c>
      <c r="AT221" s="192" t="s">
        <v>146</v>
      </c>
      <c r="AU221" s="192" t="s">
        <v>81</v>
      </c>
      <c r="AY221" s="20" t="s">
        <v>141</v>
      </c>
      <c r="BE221" s="193">
        <f>IF(N221="základní",J221,0)</f>
        <v>0</v>
      </c>
      <c r="BF221" s="193">
        <f>IF(N221="snížená",J221,0)</f>
        <v>0</v>
      </c>
      <c r="BG221" s="193">
        <f>IF(N221="zákl. přenesená",J221,0)</f>
        <v>0</v>
      </c>
      <c r="BH221" s="193">
        <f>IF(N221="sníž. přenesená",J221,0)</f>
        <v>0</v>
      </c>
      <c r="BI221" s="193">
        <f>IF(N221="nulová",J221,0)</f>
        <v>0</v>
      </c>
      <c r="BJ221" s="20" t="s">
        <v>79</v>
      </c>
      <c r="BK221" s="193">
        <f>ROUND(I221*H221,2)</f>
        <v>0</v>
      </c>
      <c r="BL221" s="20" t="s">
        <v>182</v>
      </c>
      <c r="BM221" s="192" t="s">
        <v>328</v>
      </c>
    </row>
    <row r="222" spans="1:65" s="14" customFormat="1" ht="11.25">
      <c r="B222" s="210"/>
      <c r="C222" s="211"/>
      <c r="D222" s="201" t="s">
        <v>156</v>
      </c>
      <c r="E222" s="212" t="s">
        <v>19</v>
      </c>
      <c r="F222" s="213" t="s">
        <v>329</v>
      </c>
      <c r="G222" s="211"/>
      <c r="H222" s="214">
        <v>1</v>
      </c>
      <c r="I222" s="215"/>
      <c r="J222" s="211"/>
      <c r="K222" s="211"/>
      <c r="L222" s="216"/>
      <c r="M222" s="217"/>
      <c r="N222" s="218"/>
      <c r="O222" s="218"/>
      <c r="P222" s="218"/>
      <c r="Q222" s="218"/>
      <c r="R222" s="218"/>
      <c r="S222" s="218"/>
      <c r="T222" s="219"/>
      <c r="AT222" s="220" t="s">
        <v>156</v>
      </c>
      <c r="AU222" s="220" t="s">
        <v>81</v>
      </c>
      <c r="AV222" s="14" t="s">
        <v>81</v>
      </c>
      <c r="AW222" s="14" t="s">
        <v>33</v>
      </c>
      <c r="AX222" s="14" t="s">
        <v>72</v>
      </c>
      <c r="AY222" s="220" t="s">
        <v>141</v>
      </c>
    </row>
    <row r="223" spans="1:65" s="15" customFormat="1" ht="11.25">
      <c r="B223" s="221"/>
      <c r="C223" s="222"/>
      <c r="D223" s="201" t="s">
        <v>156</v>
      </c>
      <c r="E223" s="223" t="s">
        <v>19</v>
      </c>
      <c r="F223" s="224" t="s">
        <v>161</v>
      </c>
      <c r="G223" s="222"/>
      <c r="H223" s="225">
        <v>1</v>
      </c>
      <c r="I223" s="226"/>
      <c r="J223" s="222"/>
      <c r="K223" s="222"/>
      <c r="L223" s="227"/>
      <c r="M223" s="228"/>
      <c r="N223" s="229"/>
      <c r="O223" s="229"/>
      <c r="P223" s="229"/>
      <c r="Q223" s="229"/>
      <c r="R223" s="229"/>
      <c r="S223" s="229"/>
      <c r="T223" s="230"/>
      <c r="AT223" s="231" t="s">
        <v>156</v>
      </c>
      <c r="AU223" s="231" t="s">
        <v>81</v>
      </c>
      <c r="AV223" s="15" t="s">
        <v>152</v>
      </c>
      <c r="AW223" s="15" t="s">
        <v>33</v>
      </c>
      <c r="AX223" s="15" t="s">
        <v>79</v>
      </c>
      <c r="AY223" s="231" t="s">
        <v>141</v>
      </c>
    </row>
    <row r="224" spans="1:65" s="2" customFormat="1" ht="16.5" customHeight="1">
      <c r="A224" s="37"/>
      <c r="B224" s="38"/>
      <c r="C224" s="181" t="s">
        <v>330</v>
      </c>
      <c r="D224" s="181" t="s">
        <v>146</v>
      </c>
      <c r="E224" s="182" t="s">
        <v>331</v>
      </c>
      <c r="F224" s="183" t="s">
        <v>332</v>
      </c>
      <c r="G224" s="184" t="s">
        <v>251</v>
      </c>
      <c r="H224" s="185">
        <v>2</v>
      </c>
      <c r="I224" s="186"/>
      <c r="J224" s="187">
        <f>ROUND(I224*H224,2)</f>
        <v>0</v>
      </c>
      <c r="K224" s="183" t="s">
        <v>19</v>
      </c>
      <c r="L224" s="42"/>
      <c r="M224" s="188" t="s">
        <v>19</v>
      </c>
      <c r="N224" s="189" t="s">
        <v>43</v>
      </c>
      <c r="O224" s="67"/>
      <c r="P224" s="190">
        <f>O224*H224</f>
        <v>0</v>
      </c>
      <c r="Q224" s="190">
        <v>0</v>
      </c>
      <c r="R224" s="190">
        <f>Q224*H224</f>
        <v>0</v>
      </c>
      <c r="S224" s="190">
        <v>0</v>
      </c>
      <c r="T224" s="191">
        <f>S224*H224</f>
        <v>0</v>
      </c>
      <c r="U224" s="37"/>
      <c r="V224" s="37"/>
      <c r="W224" s="37"/>
      <c r="X224" s="37"/>
      <c r="Y224" s="37"/>
      <c r="Z224" s="37"/>
      <c r="AA224" s="37"/>
      <c r="AB224" s="37"/>
      <c r="AC224" s="37"/>
      <c r="AD224" s="37"/>
      <c r="AE224" s="37"/>
      <c r="AR224" s="192" t="s">
        <v>333</v>
      </c>
      <c r="AT224" s="192" t="s">
        <v>146</v>
      </c>
      <c r="AU224" s="192" t="s">
        <v>81</v>
      </c>
      <c r="AY224" s="20" t="s">
        <v>141</v>
      </c>
      <c r="BE224" s="193">
        <f>IF(N224="základní",J224,0)</f>
        <v>0</v>
      </c>
      <c r="BF224" s="193">
        <f>IF(N224="snížená",J224,0)</f>
        <v>0</v>
      </c>
      <c r="BG224" s="193">
        <f>IF(N224="zákl. přenesená",J224,0)</f>
        <v>0</v>
      </c>
      <c r="BH224" s="193">
        <f>IF(N224="sníž. přenesená",J224,0)</f>
        <v>0</v>
      </c>
      <c r="BI224" s="193">
        <f>IF(N224="nulová",J224,0)</f>
        <v>0</v>
      </c>
      <c r="BJ224" s="20" t="s">
        <v>79</v>
      </c>
      <c r="BK224" s="193">
        <f>ROUND(I224*H224,2)</f>
        <v>0</v>
      </c>
      <c r="BL224" s="20" t="s">
        <v>333</v>
      </c>
      <c r="BM224" s="192" t="s">
        <v>334</v>
      </c>
    </row>
    <row r="225" spans="1:65" s="2" customFormat="1" ht="24.2" customHeight="1">
      <c r="A225" s="37"/>
      <c r="B225" s="38"/>
      <c r="C225" s="181" t="s">
        <v>335</v>
      </c>
      <c r="D225" s="181" t="s">
        <v>146</v>
      </c>
      <c r="E225" s="182" t="s">
        <v>336</v>
      </c>
      <c r="F225" s="183" t="s">
        <v>337</v>
      </c>
      <c r="G225" s="184" t="s">
        <v>251</v>
      </c>
      <c r="H225" s="185">
        <v>2</v>
      </c>
      <c r="I225" s="186"/>
      <c r="J225" s="187">
        <f>ROUND(I225*H225,2)</f>
        <v>0</v>
      </c>
      <c r="K225" s="183" t="s">
        <v>19</v>
      </c>
      <c r="L225" s="42"/>
      <c r="M225" s="188" t="s">
        <v>19</v>
      </c>
      <c r="N225" s="189" t="s">
        <v>43</v>
      </c>
      <c r="O225" s="67"/>
      <c r="P225" s="190">
        <f>O225*H225</f>
        <v>0</v>
      </c>
      <c r="Q225" s="190">
        <v>0</v>
      </c>
      <c r="R225" s="190">
        <f>Q225*H225</f>
        <v>0</v>
      </c>
      <c r="S225" s="190">
        <v>0</v>
      </c>
      <c r="T225" s="191">
        <f>S225*H225</f>
        <v>0</v>
      </c>
      <c r="U225" s="37"/>
      <c r="V225" s="37"/>
      <c r="W225" s="37"/>
      <c r="X225" s="37"/>
      <c r="Y225" s="37"/>
      <c r="Z225" s="37"/>
      <c r="AA225" s="37"/>
      <c r="AB225" s="37"/>
      <c r="AC225" s="37"/>
      <c r="AD225" s="37"/>
      <c r="AE225" s="37"/>
      <c r="AR225" s="192" t="s">
        <v>182</v>
      </c>
      <c r="AT225" s="192" t="s">
        <v>146</v>
      </c>
      <c r="AU225" s="192" t="s">
        <v>81</v>
      </c>
      <c r="AY225" s="20" t="s">
        <v>141</v>
      </c>
      <c r="BE225" s="193">
        <f>IF(N225="základní",J225,0)</f>
        <v>0</v>
      </c>
      <c r="BF225" s="193">
        <f>IF(N225="snížená",J225,0)</f>
        <v>0</v>
      </c>
      <c r="BG225" s="193">
        <f>IF(N225="zákl. přenesená",J225,0)</f>
        <v>0</v>
      </c>
      <c r="BH225" s="193">
        <f>IF(N225="sníž. přenesená",J225,0)</f>
        <v>0</v>
      </c>
      <c r="BI225" s="193">
        <f>IF(N225="nulová",J225,0)</f>
        <v>0</v>
      </c>
      <c r="BJ225" s="20" t="s">
        <v>79</v>
      </c>
      <c r="BK225" s="193">
        <f>ROUND(I225*H225,2)</f>
        <v>0</v>
      </c>
      <c r="BL225" s="20" t="s">
        <v>182</v>
      </c>
      <c r="BM225" s="192" t="s">
        <v>338</v>
      </c>
    </row>
    <row r="226" spans="1:65" s="2" customFormat="1" ht="24.2" customHeight="1">
      <c r="A226" s="37"/>
      <c r="B226" s="38"/>
      <c r="C226" s="181" t="s">
        <v>339</v>
      </c>
      <c r="D226" s="181" t="s">
        <v>146</v>
      </c>
      <c r="E226" s="182" t="s">
        <v>340</v>
      </c>
      <c r="F226" s="183" t="s">
        <v>341</v>
      </c>
      <c r="G226" s="184" t="s">
        <v>149</v>
      </c>
      <c r="H226" s="185">
        <v>780.03099999999995</v>
      </c>
      <c r="I226" s="186"/>
      <c r="J226" s="187">
        <f>ROUND(I226*H226,2)</f>
        <v>0</v>
      </c>
      <c r="K226" s="183" t="s">
        <v>150</v>
      </c>
      <c r="L226" s="42"/>
      <c r="M226" s="188" t="s">
        <v>19</v>
      </c>
      <c r="N226" s="189" t="s">
        <v>43</v>
      </c>
      <c r="O226" s="67"/>
      <c r="P226" s="190">
        <f>O226*H226</f>
        <v>0</v>
      </c>
      <c r="Q226" s="190">
        <v>0</v>
      </c>
      <c r="R226" s="190">
        <f>Q226*H226</f>
        <v>0</v>
      </c>
      <c r="S226" s="190">
        <v>0</v>
      </c>
      <c r="T226" s="191">
        <f>S226*H226</f>
        <v>0</v>
      </c>
      <c r="U226" s="37"/>
      <c r="V226" s="37"/>
      <c r="W226" s="37"/>
      <c r="X226" s="37"/>
      <c r="Y226" s="37"/>
      <c r="Z226" s="37"/>
      <c r="AA226" s="37"/>
      <c r="AB226" s="37"/>
      <c r="AC226" s="37"/>
      <c r="AD226" s="37"/>
      <c r="AE226" s="37"/>
      <c r="AR226" s="192" t="s">
        <v>182</v>
      </c>
      <c r="AT226" s="192" t="s">
        <v>146</v>
      </c>
      <c r="AU226" s="192" t="s">
        <v>81</v>
      </c>
      <c r="AY226" s="20" t="s">
        <v>141</v>
      </c>
      <c r="BE226" s="193">
        <f>IF(N226="základní",J226,0)</f>
        <v>0</v>
      </c>
      <c r="BF226" s="193">
        <f>IF(N226="snížená",J226,0)</f>
        <v>0</v>
      </c>
      <c r="BG226" s="193">
        <f>IF(N226="zákl. přenesená",J226,0)</f>
        <v>0</v>
      </c>
      <c r="BH226" s="193">
        <f>IF(N226="sníž. přenesená",J226,0)</f>
        <v>0</v>
      </c>
      <c r="BI226" s="193">
        <f>IF(N226="nulová",J226,0)</f>
        <v>0</v>
      </c>
      <c r="BJ226" s="20" t="s">
        <v>79</v>
      </c>
      <c r="BK226" s="193">
        <f>ROUND(I226*H226,2)</f>
        <v>0</v>
      </c>
      <c r="BL226" s="20" t="s">
        <v>182</v>
      </c>
      <c r="BM226" s="192" t="s">
        <v>342</v>
      </c>
    </row>
    <row r="227" spans="1:65" s="2" customFormat="1" ht="11.25">
      <c r="A227" s="37"/>
      <c r="B227" s="38"/>
      <c r="C227" s="39"/>
      <c r="D227" s="194" t="s">
        <v>154</v>
      </c>
      <c r="E227" s="39"/>
      <c r="F227" s="195" t="s">
        <v>343</v>
      </c>
      <c r="G227" s="39"/>
      <c r="H227" s="39"/>
      <c r="I227" s="196"/>
      <c r="J227" s="39"/>
      <c r="K227" s="39"/>
      <c r="L227" s="42"/>
      <c r="M227" s="197"/>
      <c r="N227" s="198"/>
      <c r="O227" s="67"/>
      <c r="P227" s="67"/>
      <c r="Q227" s="67"/>
      <c r="R227" s="67"/>
      <c r="S227" s="67"/>
      <c r="T227" s="68"/>
      <c r="U227" s="37"/>
      <c r="V227" s="37"/>
      <c r="W227" s="37"/>
      <c r="X227" s="37"/>
      <c r="Y227" s="37"/>
      <c r="Z227" s="37"/>
      <c r="AA227" s="37"/>
      <c r="AB227" s="37"/>
      <c r="AC227" s="37"/>
      <c r="AD227" s="37"/>
      <c r="AE227" s="37"/>
      <c r="AT227" s="20" t="s">
        <v>154</v>
      </c>
      <c r="AU227" s="20" t="s">
        <v>81</v>
      </c>
    </row>
    <row r="228" spans="1:65" s="14" customFormat="1" ht="11.25">
      <c r="B228" s="210"/>
      <c r="C228" s="211"/>
      <c r="D228" s="201" t="s">
        <v>156</v>
      </c>
      <c r="E228" s="212" t="s">
        <v>19</v>
      </c>
      <c r="F228" s="213" t="s">
        <v>323</v>
      </c>
      <c r="G228" s="211"/>
      <c r="H228" s="214">
        <v>160.19999999999999</v>
      </c>
      <c r="I228" s="215"/>
      <c r="J228" s="211"/>
      <c r="K228" s="211"/>
      <c r="L228" s="216"/>
      <c r="M228" s="217"/>
      <c r="N228" s="218"/>
      <c r="O228" s="218"/>
      <c r="P228" s="218"/>
      <c r="Q228" s="218"/>
      <c r="R228" s="218"/>
      <c r="S228" s="218"/>
      <c r="T228" s="219"/>
      <c r="AT228" s="220" t="s">
        <v>156</v>
      </c>
      <c r="AU228" s="220" t="s">
        <v>81</v>
      </c>
      <c r="AV228" s="14" t="s">
        <v>81</v>
      </c>
      <c r="AW228" s="14" t="s">
        <v>33</v>
      </c>
      <c r="AX228" s="14" t="s">
        <v>72</v>
      </c>
      <c r="AY228" s="220" t="s">
        <v>141</v>
      </c>
    </row>
    <row r="229" spans="1:65" s="14" customFormat="1" ht="11.25">
      <c r="B229" s="210"/>
      <c r="C229" s="211"/>
      <c r="D229" s="201" t="s">
        <v>156</v>
      </c>
      <c r="E229" s="212" t="s">
        <v>19</v>
      </c>
      <c r="F229" s="213" t="s">
        <v>324</v>
      </c>
      <c r="G229" s="211"/>
      <c r="H229" s="214">
        <v>465.80500000000001</v>
      </c>
      <c r="I229" s="215"/>
      <c r="J229" s="211"/>
      <c r="K229" s="211"/>
      <c r="L229" s="216"/>
      <c r="M229" s="217"/>
      <c r="N229" s="218"/>
      <c r="O229" s="218"/>
      <c r="P229" s="218"/>
      <c r="Q229" s="218"/>
      <c r="R229" s="218"/>
      <c r="S229" s="218"/>
      <c r="T229" s="219"/>
      <c r="AT229" s="220" t="s">
        <v>156</v>
      </c>
      <c r="AU229" s="220" t="s">
        <v>81</v>
      </c>
      <c r="AV229" s="14" t="s">
        <v>81</v>
      </c>
      <c r="AW229" s="14" t="s">
        <v>33</v>
      </c>
      <c r="AX229" s="14" t="s">
        <v>72</v>
      </c>
      <c r="AY229" s="220" t="s">
        <v>141</v>
      </c>
    </row>
    <row r="230" spans="1:65" s="15" customFormat="1" ht="11.25">
      <c r="B230" s="221"/>
      <c r="C230" s="222"/>
      <c r="D230" s="201" t="s">
        <v>156</v>
      </c>
      <c r="E230" s="223" t="s">
        <v>19</v>
      </c>
      <c r="F230" s="224" t="s">
        <v>161</v>
      </c>
      <c r="G230" s="222"/>
      <c r="H230" s="225">
        <v>626.005</v>
      </c>
      <c r="I230" s="226"/>
      <c r="J230" s="222"/>
      <c r="K230" s="222"/>
      <c r="L230" s="227"/>
      <c r="M230" s="228"/>
      <c r="N230" s="229"/>
      <c r="O230" s="229"/>
      <c r="P230" s="229"/>
      <c r="Q230" s="229"/>
      <c r="R230" s="229"/>
      <c r="S230" s="229"/>
      <c r="T230" s="230"/>
      <c r="AT230" s="231" t="s">
        <v>156</v>
      </c>
      <c r="AU230" s="231" t="s">
        <v>81</v>
      </c>
      <c r="AV230" s="15" t="s">
        <v>152</v>
      </c>
      <c r="AW230" s="15" t="s">
        <v>33</v>
      </c>
      <c r="AX230" s="15" t="s">
        <v>72</v>
      </c>
      <c r="AY230" s="231" t="s">
        <v>141</v>
      </c>
    </row>
    <row r="231" spans="1:65" s="13" customFormat="1" ht="11.25">
      <c r="B231" s="199"/>
      <c r="C231" s="200"/>
      <c r="D231" s="201" t="s">
        <v>156</v>
      </c>
      <c r="E231" s="202" t="s">
        <v>19</v>
      </c>
      <c r="F231" s="203" t="s">
        <v>344</v>
      </c>
      <c r="G231" s="200"/>
      <c r="H231" s="202" t="s">
        <v>19</v>
      </c>
      <c r="I231" s="204"/>
      <c r="J231" s="200"/>
      <c r="K231" s="200"/>
      <c r="L231" s="205"/>
      <c r="M231" s="206"/>
      <c r="N231" s="207"/>
      <c r="O231" s="207"/>
      <c r="P231" s="207"/>
      <c r="Q231" s="207"/>
      <c r="R231" s="207"/>
      <c r="S231" s="207"/>
      <c r="T231" s="208"/>
      <c r="AT231" s="209" t="s">
        <v>156</v>
      </c>
      <c r="AU231" s="209" t="s">
        <v>81</v>
      </c>
      <c r="AV231" s="13" t="s">
        <v>79</v>
      </c>
      <c r="AW231" s="13" t="s">
        <v>33</v>
      </c>
      <c r="AX231" s="13" t="s">
        <v>72</v>
      </c>
      <c r="AY231" s="209" t="s">
        <v>141</v>
      </c>
    </row>
    <row r="232" spans="1:65" s="14" customFormat="1" ht="11.25">
      <c r="B232" s="210"/>
      <c r="C232" s="211"/>
      <c r="D232" s="201" t="s">
        <v>156</v>
      </c>
      <c r="E232" s="212" t="s">
        <v>19</v>
      </c>
      <c r="F232" s="213" t="s">
        <v>345</v>
      </c>
      <c r="G232" s="211"/>
      <c r="H232" s="214">
        <v>24.805</v>
      </c>
      <c r="I232" s="215"/>
      <c r="J232" s="211"/>
      <c r="K232" s="211"/>
      <c r="L232" s="216"/>
      <c r="M232" s="217"/>
      <c r="N232" s="218"/>
      <c r="O232" s="218"/>
      <c r="P232" s="218"/>
      <c r="Q232" s="218"/>
      <c r="R232" s="218"/>
      <c r="S232" s="218"/>
      <c r="T232" s="219"/>
      <c r="AT232" s="220" t="s">
        <v>156</v>
      </c>
      <c r="AU232" s="220" t="s">
        <v>81</v>
      </c>
      <c r="AV232" s="14" t="s">
        <v>81</v>
      </c>
      <c r="AW232" s="14" t="s">
        <v>33</v>
      </c>
      <c r="AX232" s="14" t="s">
        <v>72</v>
      </c>
      <c r="AY232" s="220" t="s">
        <v>141</v>
      </c>
    </row>
    <row r="233" spans="1:65" s="14" customFormat="1" ht="11.25">
      <c r="B233" s="210"/>
      <c r="C233" s="211"/>
      <c r="D233" s="201" t="s">
        <v>156</v>
      </c>
      <c r="E233" s="212" t="s">
        <v>19</v>
      </c>
      <c r="F233" s="213" t="s">
        <v>346</v>
      </c>
      <c r="G233" s="211"/>
      <c r="H233" s="214">
        <v>57.857999999999997</v>
      </c>
      <c r="I233" s="215"/>
      <c r="J233" s="211"/>
      <c r="K233" s="211"/>
      <c r="L233" s="216"/>
      <c r="M233" s="217"/>
      <c r="N233" s="218"/>
      <c r="O233" s="218"/>
      <c r="P233" s="218"/>
      <c r="Q233" s="218"/>
      <c r="R233" s="218"/>
      <c r="S233" s="218"/>
      <c r="T233" s="219"/>
      <c r="AT233" s="220" t="s">
        <v>156</v>
      </c>
      <c r="AU233" s="220" t="s">
        <v>81</v>
      </c>
      <c r="AV233" s="14" t="s">
        <v>81</v>
      </c>
      <c r="AW233" s="14" t="s">
        <v>33</v>
      </c>
      <c r="AX233" s="14" t="s">
        <v>72</v>
      </c>
      <c r="AY233" s="220" t="s">
        <v>141</v>
      </c>
    </row>
    <row r="234" spans="1:65" s="14" customFormat="1" ht="11.25">
      <c r="B234" s="210"/>
      <c r="C234" s="211"/>
      <c r="D234" s="201" t="s">
        <v>156</v>
      </c>
      <c r="E234" s="212" t="s">
        <v>19</v>
      </c>
      <c r="F234" s="213" t="s">
        <v>347</v>
      </c>
      <c r="G234" s="211"/>
      <c r="H234" s="214">
        <v>37.058</v>
      </c>
      <c r="I234" s="215"/>
      <c r="J234" s="211"/>
      <c r="K234" s="211"/>
      <c r="L234" s="216"/>
      <c r="M234" s="217"/>
      <c r="N234" s="218"/>
      <c r="O234" s="218"/>
      <c r="P234" s="218"/>
      <c r="Q234" s="218"/>
      <c r="R234" s="218"/>
      <c r="S234" s="218"/>
      <c r="T234" s="219"/>
      <c r="AT234" s="220" t="s">
        <v>156</v>
      </c>
      <c r="AU234" s="220" t="s">
        <v>81</v>
      </c>
      <c r="AV234" s="14" t="s">
        <v>81</v>
      </c>
      <c r="AW234" s="14" t="s">
        <v>33</v>
      </c>
      <c r="AX234" s="14" t="s">
        <v>72</v>
      </c>
      <c r="AY234" s="220" t="s">
        <v>141</v>
      </c>
    </row>
    <row r="235" spans="1:65" s="15" customFormat="1" ht="11.25">
      <c r="B235" s="221"/>
      <c r="C235" s="222"/>
      <c r="D235" s="201" t="s">
        <v>156</v>
      </c>
      <c r="E235" s="223" t="s">
        <v>19</v>
      </c>
      <c r="F235" s="224" t="s">
        <v>161</v>
      </c>
      <c r="G235" s="222"/>
      <c r="H235" s="225">
        <v>119.721</v>
      </c>
      <c r="I235" s="226"/>
      <c r="J235" s="222"/>
      <c r="K235" s="222"/>
      <c r="L235" s="227"/>
      <c r="M235" s="228"/>
      <c r="N235" s="229"/>
      <c r="O235" s="229"/>
      <c r="P235" s="229"/>
      <c r="Q235" s="229"/>
      <c r="R235" s="229"/>
      <c r="S235" s="229"/>
      <c r="T235" s="230"/>
      <c r="AT235" s="231" t="s">
        <v>156</v>
      </c>
      <c r="AU235" s="231" t="s">
        <v>81</v>
      </c>
      <c r="AV235" s="15" t="s">
        <v>152</v>
      </c>
      <c r="AW235" s="15" t="s">
        <v>33</v>
      </c>
      <c r="AX235" s="15" t="s">
        <v>72</v>
      </c>
      <c r="AY235" s="231" t="s">
        <v>141</v>
      </c>
    </row>
    <row r="236" spans="1:65" s="13" customFormat="1" ht="11.25">
      <c r="B236" s="199"/>
      <c r="C236" s="200"/>
      <c r="D236" s="201" t="s">
        <v>156</v>
      </c>
      <c r="E236" s="202" t="s">
        <v>19</v>
      </c>
      <c r="F236" s="203" t="s">
        <v>348</v>
      </c>
      <c r="G236" s="200"/>
      <c r="H236" s="202" t="s">
        <v>19</v>
      </c>
      <c r="I236" s="204"/>
      <c r="J236" s="200"/>
      <c r="K236" s="200"/>
      <c r="L236" s="205"/>
      <c r="M236" s="206"/>
      <c r="N236" s="207"/>
      <c r="O236" s="207"/>
      <c r="P236" s="207"/>
      <c r="Q236" s="207"/>
      <c r="R236" s="207"/>
      <c r="S236" s="207"/>
      <c r="T236" s="208"/>
      <c r="AT236" s="209" t="s">
        <v>156</v>
      </c>
      <c r="AU236" s="209" t="s">
        <v>81</v>
      </c>
      <c r="AV236" s="13" t="s">
        <v>79</v>
      </c>
      <c r="AW236" s="13" t="s">
        <v>33</v>
      </c>
      <c r="AX236" s="13" t="s">
        <v>72</v>
      </c>
      <c r="AY236" s="209" t="s">
        <v>141</v>
      </c>
    </row>
    <row r="237" spans="1:65" s="14" customFormat="1" ht="11.25">
      <c r="B237" s="210"/>
      <c r="C237" s="211"/>
      <c r="D237" s="201" t="s">
        <v>156</v>
      </c>
      <c r="E237" s="212" t="s">
        <v>19</v>
      </c>
      <c r="F237" s="213" t="s">
        <v>349</v>
      </c>
      <c r="G237" s="211"/>
      <c r="H237" s="214">
        <v>13.32</v>
      </c>
      <c r="I237" s="215"/>
      <c r="J237" s="211"/>
      <c r="K237" s="211"/>
      <c r="L237" s="216"/>
      <c r="M237" s="217"/>
      <c r="N237" s="218"/>
      <c r="O237" s="218"/>
      <c r="P237" s="218"/>
      <c r="Q237" s="218"/>
      <c r="R237" s="218"/>
      <c r="S237" s="218"/>
      <c r="T237" s="219"/>
      <c r="AT237" s="220" t="s">
        <v>156</v>
      </c>
      <c r="AU237" s="220" t="s">
        <v>81</v>
      </c>
      <c r="AV237" s="14" t="s">
        <v>81</v>
      </c>
      <c r="AW237" s="14" t="s">
        <v>33</v>
      </c>
      <c r="AX237" s="14" t="s">
        <v>72</v>
      </c>
      <c r="AY237" s="220" t="s">
        <v>141</v>
      </c>
    </row>
    <row r="238" spans="1:65" s="14" customFormat="1" ht="11.25">
      <c r="B238" s="210"/>
      <c r="C238" s="211"/>
      <c r="D238" s="201" t="s">
        <v>156</v>
      </c>
      <c r="E238" s="212" t="s">
        <v>19</v>
      </c>
      <c r="F238" s="213" t="s">
        <v>350</v>
      </c>
      <c r="G238" s="211"/>
      <c r="H238" s="214">
        <v>20.984999999999999</v>
      </c>
      <c r="I238" s="215"/>
      <c r="J238" s="211"/>
      <c r="K238" s="211"/>
      <c r="L238" s="216"/>
      <c r="M238" s="217"/>
      <c r="N238" s="218"/>
      <c r="O238" s="218"/>
      <c r="P238" s="218"/>
      <c r="Q238" s="218"/>
      <c r="R238" s="218"/>
      <c r="S238" s="218"/>
      <c r="T238" s="219"/>
      <c r="AT238" s="220" t="s">
        <v>156</v>
      </c>
      <c r="AU238" s="220" t="s">
        <v>81</v>
      </c>
      <c r="AV238" s="14" t="s">
        <v>81</v>
      </c>
      <c r="AW238" s="14" t="s">
        <v>33</v>
      </c>
      <c r="AX238" s="14" t="s">
        <v>72</v>
      </c>
      <c r="AY238" s="220" t="s">
        <v>141</v>
      </c>
    </row>
    <row r="239" spans="1:65" s="15" customFormat="1" ht="11.25">
      <c r="B239" s="221"/>
      <c r="C239" s="222"/>
      <c r="D239" s="201" t="s">
        <v>156</v>
      </c>
      <c r="E239" s="223" t="s">
        <v>19</v>
      </c>
      <c r="F239" s="224" t="s">
        <v>161</v>
      </c>
      <c r="G239" s="222"/>
      <c r="H239" s="225">
        <v>34.305</v>
      </c>
      <c r="I239" s="226"/>
      <c r="J239" s="222"/>
      <c r="K239" s="222"/>
      <c r="L239" s="227"/>
      <c r="M239" s="228"/>
      <c r="N239" s="229"/>
      <c r="O239" s="229"/>
      <c r="P239" s="229"/>
      <c r="Q239" s="229"/>
      <c r="R239" s="229"/>
      <c r="S239" s="229"/>
      <c r="T239" s="230"/>
      <c r="AT239" s="231" t="s">
        <v>156</v>
      </c>
      <c r="AU239" s="231" t="s">
        <v>81</v>
      </c>
      <c r="AV239" s="15" t="s">
        <v>152</v>
      </c>
      <c r="AW239" s="15" t="s">
        <v>33</v>
      </c>
      <c r="AX239" s="15" t="s">
        <v>72</v>
      </c>
      <c r="AY239" s="231" t="s">
        <v>141</v>
      </c>
    </row>
    <row r="240" spans="1:65" s="16" customFormat="1" ht="11.25">
      <c r="B240" s="232"/>
      <c r="C240" s="233"/>
      <c r="D240" s="201" t="s">
        <v>156</v>
      </c>
      <c r="E240" s="234" t="s">
        <v>19</v>
      </c>
      <c r="F240" s="235" t="s">
        <v>198</v>
      </c>
      <c r="G240" s="233"/>
      <c r="H240" s="236">
        <v>780.03099999999995</v>
      </c>
      <c r="I240" s="237"/>
      <c r="J240" s="233"/>
      <c r="K240" s="233"/>
      <c r="L240" s="238"/>
      <c r="M240" s="239"/>
      <c r="N240" s="240"/>
      <c r="O240" s="240"/>
      <c r="P240" s="240"/>
      <c r="Q240" s="240"/>
      <c r="R240" s="240"/>
      <c r="S240" s="240"/>
      <c r="T240" s="241"/>
      <c r="AT240" s="242" t="s">
        <v>156</v>
      </c>
      <c r="AU240" s="242" t="s">
        <v>81</v>
      </c>
      <c r="AV240" s="16" t="s">
        <v>151</v>
      </c>
      <c r="AW240" s="16" t="s">
        <v>33</v>
      </c>
      <c r="AX240" s="16" t="s">
        <v>79</v>
      </c>
      <c r="AY240" s="242" t="s">
        <v>141</v>
      </c>
    </row>
    <row r="241" spans="1:65" s="2" customFormat="1" ht="16.5" customHeight="1">
      <c r="A241" s="37"/>
      <c r="B241" s="38"/>
      <c r="C241" s="243" t="s">
        <v>351</v>
      </c>
      <c r="D241" s="243" t="s">
        <v>352</v>
      </c>
      <c r="E241" s="244" t="s">
        <v>353</v>
      </c>
      <c r="F241" s="245" t="s">
        <v>354</v>
      </c>
      <c r="G241" s="246" t="s">
        <v>284</v>
      </c>
      <c r="H241" s="247">
        <v>0.25</v>
      </c>
      <c r="I241" s="248"/>
      <c r="J241" s="249">
        <f>ROUND(I241*H241,2)</f>
        <v>0</v>
      </c>
      <c r="K241" s="245" t="s">
        <v>150</v>
      </c>
      <c r="L241" s="250"/>
      <c r="M241" s="251" t="s">
        <v>19</v>
      </c>
      <c r="N241" s="252" t="s">
        <v>43</v>
      </c>
      <c r="O241" s="67"/>
      <c r="P241" s="190">
        <f>O241*H241</f>
        <v>0</v>
      </c>
      <c r="Q241" s="190">
        <v>1</v>
      </c>
      <c r="R241" s="190">
        <f>Q241*H241</f>
        <v>0.25</v>
      </c>
      <c r="S241" s="190">
        <v>0</v>
      </c>
      <c r="T241" s="191">
        <f>S241*H241</f>
        <v>0</v>
      </c>
      <c r="U241" s="37"/>
      <c r="V241" s="37"/>
      <c r="W241" s="37"/>
      <c r="X241" s="37"/>
      <c r="Y241" s="37"/>
      <c r="Z241" s="37"/>
      <c r="AA241" s="37"/>
      <c r="AB241" s="37"/>
      <c r="AC241" s="37"/>
      <c r="AD241" s="37"/>
      <c r="AE241" s="37"/>
      <c r="AR241" s="192" t="s">
        <v>355</v>
      </c>
      <c r="AT241" s="192" t="s">
        <v>352</v>
      </c>
      <c r="AU241" s="192" t="s">
        <v>81</v>
      </c>
      <c r="AY241" s="20" t="s">
        <v>141</v>
      </c>
      <c r="BE241" s="193">
        <f>IF(N241="základní",J241,0)</f>
        <v>0</v>
      </c>
      <c r="BF241" s="193">
        <f>IF(N241="snížená",J241,0)</f>
        <v>0</v>
      </c>
      <c r="BG241" s="193">
        <f>IF(N241="zákl. přenesená",J241,0)</f>
        <v>0</v>
      </c>
      <c r="BH241" s="193">
        <f>IF(N241="sníž. přenesená",J241,0)</f>
        <v>0</v>
      </c>
      <c r="BI241" s="193">
        <f>IF(N241="nulová",J241,0)</f>
        <v>0</v>
      </c>
      <c r="BJ241" s="20" t="s">
        <v>79</v>
      </c>
      <c r="BK241" s="193">
        <f>ROUND(I241*H241,2)</f>
        <v>0</v>
      </c>
      <c r="BL241" s="20" t="s">
        <v>182</v>
      </c>
      <c r="BM241" s="192" t="s">
        <v>356</v>
      </c>
    </row>
    <row r="242" spans="1:65" s="14" customFormat="1" ht="11.25">
      <c r="B242" s="210"/>
      <c r="C242" s="211"/>
      <c r="D242" s="201" t="s">
        <v>156</v>
      </c>
      <c r="E242" s="211"/>
      <c r="F242" s="213" t="s">
        <v>357</v>
      </c>
      <c r="G242" s="211"/>
      <c r="H242" s="214">
        <v>0.25</v>
      </c>
      <c r="I242" s="215"/>
      <c r="J242" s="211"/>
      <c r="K242" s="211"/>
      <c r="L242" s="216"/>
      <c r="M242" s="217"/>
      <c r="N242" s="218"/>
      <c r="O242" s="218"/>
      <c r="P242" s="218"/>
      <c r="Q242" s="218"/>
      <c r="R242" s="218"/>
      <c r="S242" s="218"/>
      <c r="T242" s="219"/>
      <c r="AT242" s="220" t="s">
        <v>156</v>
      </c>
      <c r="AU242" s="220" t="s">
        <v>81</v>
      </c>
      <c r="AV242" s="14" t="s">
        <v>81</v>
      </c>
      <c r="AW242" s="14" t="s">
        <v>4</v>
      </c>
      <c r="AX242" s="14" t="s">
        <v>79</v>
      </c>
      <c r="AY242" s="220" t="s">
        <v>141</v>
      </c>
    </row>
    <row r="243" spans="1:65" s="2" customFormat="1" ht="16.5" customHeight="1">
      <c r="A243" s="37"/>
      <c r="B243" s="38"/>
      <c r="C243" s="181" t="s">
        <v>358</v>
      </c>
      <c r="D243" s="181" t="s">
        <v>146</v>
      </c>
      <c r="E243" s="182" t="s">
        <v>359</v>
      </c>
      <c r="F243" s="183" t="s">
        <v>360</v>
      </c>
      <c r="G243" s="184" t="s">
        <v>149</v>
      </c>
      <c r="H243" s="185">
        <v>827.69299999999998</v>
      </c>
      <c r="I243" s="186"/>
      <c r="J243" s="187">
        <f>ROUND(I243*H243,2)</f>
        <v>0</v>
      </c>
      <c r="K243" s="183" t="s">
        <v>150</v>
      </c>
      <c r="L243" s="42"/>
      <c r="M243" s="188" t="s">
        <v>19</v>
      </c>
      <c r="N243" s="189" t="s">
        <v>43</v>
      </c>
      <c r="O243" s="67"/>
      <c r="P243" s="190">
        <f>O243*H243</f>
        <v>0</v>
      </c>
      <c r="Q243" s="190">
        <v>8.8000000000000003E-4</v>
      </c>
      <c r="R243" s="190">
        <f>Q243*H243</f>
        <v>0.72836984000000005</v>
      </c>
      <c r="S243" s="190">
        <v>0</v>
      </c>
      <c r="T243" s="191">
        <f>S243*H243</f>
        <v>0</v>
      </c>
      <c r="U243" s="37"/>
      <c r="V243" s="37"/>
      <c r="W243" s="37"/>
      <c r="X243" s="37"/>
      <c r="Y243" s="37"/>
      <c r="Z243" s="37"/>
      <c r="AA243" s="37"/>
      <c r="AB243" s="37"/>
      <c r="AC243" s="37"/>
      <c r="AD243" s="37"/>
      <c r="AE243" s="37"/>
      <c r="AR243" s="192" t="s">
        <v>182</v>
      </c>
      <c r="AT243" s="192" t="s">
        <v>146</v>
      </c>
      <c r="AU243" s="192" t="s">
        <v>81</v>
      </c>
      <c r="AY243" s="20" t="s">
        <v>141</v>
      </c>
      <c r="BE243" s="193">
        <f>IF(N243="základní",J243,0)</f>
        <v>0</v>
      </c>
      <c r="BF243" s="193">
        <f>IF(N243="snížená",J243,0)</f>
        <v>0</v>
      </c>
      <c r="BG243" s="193">
        <f>IF(N243="zákl. přenesená",J243,0)</f>
        <v>0</v>
      </c>
      <c r="BH243" s="193">
        <f>IF(N243="sníž. přenesená",J243,0)</f>
        <v>0</v>
      </c>
      <c r="BI243" s="193">
        <f>IF(N243="nulová",J243,0)</f>
        <v>0</v>
      </c>
      <c r="BJ243" s="20" t="s">
        <v>79</v>
      </c>
      <c r="BK243" s="193">
        <f>ROUND(I243*H243,2)</f>
        <v>0</v>
      </c>
      <c r="BL243" s="20" t="s">
        <v>182</v>
      </c>
      <c r="BM243" s="192" t="s">
        <v>361</v>
      </c>
    </row>
    <row r="244" spans="1:65" s="2" customFormat="1" ht="11.25">
      <c r="A244" s="37"/>
      <c r="B244" s="38"/>
      <c r="C244" s="39"/>
      <c r="D244" s="194" t="s">
        <v>154</v>
      </c>
      <c r="E244" s="39"/>
      <c r="F244" s="195" t="s">
        <v>362</v>
      </c>
      <c r="G244" s="39"/>
      <c r="H244" s="39"/>
      <c r="I244" s="196"/>
      <c r="J244" s="39"/>
      <c r="K244" s="39"/>
      <c r="L244" s="42"/>
      <c r="M244" s="197"/>
      <c r="N244" s="198"/>
      <c r="O244" s="67"/>
      <c r="P244" s="67"/>
      <c r="Q244" s="67"/>
      <c r="R244" s="67"/>
      <c r="S244" s="67"/>
      <c r="T244" s="68"/>
      <c r="U244" s="37"/>
      <c r="V244" s="37"/>
      <c r="W244" s="37"/>
      <c r="X244" s="37"/>
      <c r="Y244" s="37"/>
      <c r="Z244" s="37"/>
      <c r="AA244" s="37"/>
      <c r="AB244" s="37"/>
      <c r="AC244" s="37"/>
      <c r="AD244" s="37"/>
      <c r="AE244" s="37"/>
      <c r="AT244" s="20" t="s">
        <v>154</v>
      </c>
      <c r="AU244" s="20" t="s">
        <v>81</v>
      </c>
    </row>
    <row r="245" spans="1:65" s="14" customFormat="1" ht="11.25">
      <c r="B245" s="210"/>
      <c r="C245" s="211"/>
      <c r="D245" s="201" t="s">
        <v>156</v>
      </c>
      <c r="E245" s="212" t="s">
        <v>19</v>
      </c>
      <c r="F245" s="213" t="s">
        <v>323</v>
      </c>
      <c r="G245" s="211"/>
      <c r="H245" s="214">
        <v>160.19999999999999</v>
      </c>
      <c r="I245" s="215"/>
      <c r="J245" s="211"/>
      <c r="K245" s="211"/>
      <c r="L245" s="216"/>
      <c r="M245" s="217"/>
      <c r="N245" s="218"/>
      <c r="O245" s="218"/>
      <c r="P245" s="218"/>
      <c r="Q245" s="218"/>
      <c r="R245" s="218"/>
      <c r="S245" s="218"/>
      <c r="T245" s="219"/>
      <c r="AT245" s="220" t="s">
        <v>156</v>
      </c>
      <c r="AU245" s="220" t="s">
        <v>81</v>
      </c>
      <c r="AV245" s="14" t="s">
        <v>81</v>
      </c>
      <c r="AW245" s="14" t="s">
        <v>33</v>
      </c>
      <c r="AX245" s="14" t="s">
        <v>72</v>
      </c>
      <c r="AY245" s="220" t="s">
        <v>141</v>
      </c>
    </row>
    <row r="246" spans="1:65" s="14" customFormat="1" ht="11.25">
      <c r="B246" s="210"/>
      <c r="C246" s="211"/>
      <c r="D246" s="201" t="s">
        <v>156</v>
      </c>
      <c r="E246" s="212" t="s">
        <v>19</v>
      </c>
      <c r="F246" s="213" t="s">
        <v>324</v>
      </c>
      <c r="G246" s="211"/>
      <c r="H246" s="214">
        <v>465.80500000000001</v>
      </c>
      <c r="I246" s="215"/>
      <c r="J246" s="211"/>
      <c r="K246" s="211"/>
      <c r="L246" s="216"/>
      <c r="M246" s="217"/>
      <c r="N246" s="218"/>
      <c r="O246" s="218"/>
      <c r="P246" s="218"/>
      <c r="Q246" s="218"/>
      <c r="R246" s="218"/>
      <c r="S246" s="218"/>
      <c r="T246" s="219"/>
      <c r="AT246" s="220" t="s">
        <v>156</v>
      </c>
      <c r="AU246" s="220" t="s">
        <v>81</v>
      </c>
      <c r="AV246" s="14" t="s">
        <v>81</v>
      </c>
      <c r="AW246" s="14" t="s">
        <v>33</v>
      </c>
      <c r="AX246" s="14" t="s">
        <v>72</v>
      </c>
      <c r="AY246" s="220" t="s">
        <v>141</v>
      </c>
    </row>
    <row r="247" spans="1:65" s="15" customFormat="1" ht="11.25">
      <c r="B247" s="221"/>
      <c r="C247" s="222"/>
      <c r="D247" s="201" t="s">
        <v>156</v>
      </c>
      <c r="E247" s="223" t="s">
        <v>19</v>
      </c>
      <c r="F247" s="224" t="s">
        <v>161</v>
      </c>
      <c r="G247" s="222"/>
      <c r="H247" s="225">
        <v>626.005</v>
      </c>
      <c r="I247" s="226"/>
      <c r="J247" s="222"/>
      <c r="K247" s="222"/>
      <c r="L247" s="227"/>
      <c r="M247" s="228"/>
      <c r="N247" s="229"/>
      <c r="O247" s="229"/>
      <c r="P247" s="229"/>
      <c r="Q247" s="229"/>
      <c r="R247" s="229"/>
      <c r="S247" s="229"/>
      <c r="T247" s="230"/>
      <c r="AT247" s="231" t="s">
        <v>156</v>
      </c>
      <c r="AU247" s="231" t="s">
        <v>81</v>
      </c>
      <c r="AV247" s="15" t="s">
        <v>152</v>
      </c>
      <c r="AW247" s="15" t="s">
        <v>33</v>
      </c>
      <c r="AX247" s="15" t="s">
        <v>72</v>
      </c>
      <c r="AY247" s="231" t="s">
        <v>141</v>
      </c>
    </row>
    <row r="248" spans="1:65" s="13" customFormat="1" ht="11.25">
      <c r="B248" s="199"/>
      <c r="C248" s="200"/>
      <c r="D248" s="201" t="s">
        <v>156</v>
      </c>
      <c r="E248" s="202" t="s">
        <v>19</v>
      </c>
      <c r="F248" s="203" t="s">
        <v>344</v>
      </c>
      <c r="G248" s="200"/>
      <c r="H248" s="202" t="s">
        <v>19</v>
      </c>
      <c r="I248" s="204"/>
      <c r="J248" s="200"/>
      <c r="K248" s="200"/>
      <c r="L248" s="205"/>
      <c r="M248" s="206"/>
      <c r="N248" s="207"/>
      <c r="O248" s="207"/>
      <c r="P248" s="207"/>
      <c r="Q248" s="207"/>
      <c r="R248" s="207"/>
      <c r="S248" s="207"/>
      <c r="T248" s="208"/>
      <c r="AT248" s="209" t="s">
        <v>156</v>
      </c>
      <c r="AU248" s="209" t="s">
        <v>81</v>
      </c>
      <c r="AV248" s="13" t="s">
        <v>79</v>
      </c>
      <c r="AW248" s="13" t="s">
        <v>33</v>
      </c>
      <c r="AX248" s="13" t="s">
        <v>72</v>
      </c>
      <c r="AY248" s="209" t="s">
        <v>141</v>
      </c>
    </row>
    <row r="249" spans="1:65" s="14" customFormat="1" ht="11.25">
      <c r="B249" s="210"/>
      <c r="C249" s="211"/>
      <c r="D249" s="201" t="s">
        <v>156</v>
      </c>
      <c r="E249" s="212" t="s">
        <v>19</v>
      </c>
      <c r="F249" s="213" t="s">
        <v>363</v>
      </c>
      <c r="G249" s="211"/>
      <c r="H249" s="214">
        <v>38.305</v>
      </c>
      <c r="I249" s="215"/>
      <c r="J249" s="211"/>
      <c r="K249" s="211"/>
      <c r="L249" s="216"/>
      <c r="M249" s="217"/>
      <c r="N249" s="218"/>
      <c r="O249" s="218"/>
      <c r="P249" s="218"/>
      <c r="Q249" s="218"/>
      <c r="R249" s="218"/>
      <c r="S249" s="218"/>
      <c r="T249" s="219"/>
      <c r="AT249" s="220" t="s">
        <v>156</v>
      </c>
      <c r="AU249" s="220" t="s">
        <v>81</v>
      </c>
      <c r="AV249" s="14" t="s">
        <v>81</v>
      </c>
      <c r="AW249" s="14" t="s">
        <v>33</v>
      </c>
      <c r="AX249" s="14" t="s">
        <v>72</v>
      </c>
      <c r="AY249" s="220" t="s">
        <v>141</v>
      </c>
    </row>
    <row r="250" spans="1:65" s="14" customFormat="1" ht="22.5">
      <c r="B250" s="210"/>
      <c r="C250" s="211"/>
      <c r="D250" s="201" t="s">
        <v>156</v>
      </c>
      <c r="E250" s="212" t="s">
        <v>19</v>
      </c>
      <c r="F250" s="213" t="s">
        <v>364</v>
      </c>
      <c r="G250" s="211"/>
      <c r="H250" s="214">
        <v>76.332999999999998</v>
      </c>
      <c r="I250" s="215"/>
      <c r="J250" s="211"/>
      <c r="K250" s="211"/>
      <c r="L250" s="216"/>
      <c r="M250" s="217"/>
      <c r="N250" s="218"/>
      <c r="O250" s="218"/>
      <c r="P250" s="218"/>
      <c r="Q250" s="218"/>
      <c r="R250" s="218"/>
      <c r="S250" s="218"/>
      <c r="T250" s="219"/>
      <c r="AT250" s="220" t="s">
        <v>156</v>
      </c>
      <c r="AU250" s="220" t="s">
        <v>81</v>
      </c>
      <c r="AV250" s="14" t="s">
        <v>81</v>
      </c>
      <c r="AW250" s="14" t="s">
        <v>33</v>
      </c>
      <c r="AX250" s="14" t="s">
        <v>72</v>
      </c>
      <c r="AY250" s="220" t="s">
        <v>141</v>
      </c>
    </row>
    <row r="251" spans="1:65" s="14" customFormat="1" ht="11.25">
      <c r="B251" s="210"/>
      <c r="C251" s="211"/>
      <c r="D251" s="201" t="s">
        <v>156</v>
      </c>
      <c r="E251" s="212" t="s">
        <v>19</v>
      </c>
      <c r="F251" s="213" t="s">
        <v>365</v>
      </c>
      <c r="G251" s="211"/>
      <c r="H251" s="214">
        <v>52.744999999999997</v>
      </c>
      <c r="I251" s="215"/>
      <c r="J251" s="211"/>
      <c r="K251" s="211"/>
      <c r="L251" s="216"/>
      <c r="M251" s="217"/>
      <c r="N251" s="218"/>
      <c r="O251" s="218"/>
      <c r="P251" s="218"/>
      <c r="Q251" s="218"/>
      <c r="R251" s="218"/>
      <c r="S251" s="218"/>
      <c r="T251" s="219"/>
      <c r="AT251" s="220" t="s">
        <v>156</v>
      </c>
      <c r="AU251" s="220" t="s">
        <v>81</v>
      </c>
      <c r="AV251" s="14" t="s">
        <v>81</v>
      </c>
      <c r="AW251" s="14" t="s">
        <v>33</v>
      </c>
      <c r="AX251" s="14" t="s">
        <v>72</v>
      </c>
      <c r="AY251" s="220" t="s">
        <v>141</v>
      </c>
    </row>
    <row r="252" spans="1:65" s="15" customFormat="1" ht="11.25">
      <c r="B252" s="221"/>
      <c r="C252" s="222"/>
      <c r="D252" s="201" t="s">
        <v>156</v>
      </c>
      <c r="E252" s="223" t="s">
        <v>19</v>
      </c>
      <c r="F252" s="224" t="s">
        <v>161</v>
      </c>
      <c r="G252" s="222"/>
      <c r="H252" s="225">
        <v>167.38300000000001</v>
      </c>
      <c r="I252" s="226"/>
      <c r="J252" s="222"/>
      <c r="K252" s="222"/>
      <c r="L252" s="227"/>
      <c r="M252" s="228"/>
      <c r="N252" s="229"/>
      <c r="O252" s="229"/>
      <c r="P252" s="229"/>
      <c r="Q252" s="229"/>
      <c r="R252" s="229"/>
      <c r="S252" s="229"/>
      <c r="T252" s="230"/>
      <c r="AT252" s="231" t="s">
        <v>156</v>
      </c>
      <c r="AU252" s="231" t="s">
        <v>81</v>
      </c>
      <c r="AV252" s="15" t="s">
        <v>152</v>
      </c>
      <c r="AW252" s="15" t="s">
        <v>33</v>
      </c>
      <c r="AX252" s="15" t="s">
        <v>72</v>
      </c>
      <c r="AY252" s="231" t="s">
        <v>141</v>
      </c>
    </row>
    <row r="253" spans="1:65" s="13" customFormat="1" ht="11.25">
      <c r="B253" s="199"/>
      <c r="C253" s="200"/>
      <c r="D253" s="201" t="s">
        <v>156</v>
      </c>
      <c r="E253" s="202" t="s">
        <v>19</v>
      </c>
      <c r="F253" s="203" t="s">
        <v>348</v>
      </c>
      <c r="G253" s="200"/>
      <c r="H253" s="202" t="s">
        <v>19</v>
      </c>
      <c r="I253" s="204"/>
      <c r="J253" s="200"/>
      <c r="K253" s="200"/>
      <c r="L253" s="205"/>
      <c r="M253" s="206"/>
      <c r="N253" s="207"/>
      <c r="O253" s="207"/>
      <c r="P253" s="207"/>
      <c r="Q253" s="207"/>
      <c r="R253" s="207"/>
      <c r="S253" s="207"/>
      <c r="T253" s="208"/>
      <c r="AT253" s="209" t="s">
        <v>156</v>
      </c>
      <c r="AU253" s="209" t="s">
        <v>81</v>
      </c>
      <c r="AV253" s="13" t="s">
        <v>79</v>
      </c>
      <c r="AW253" s="13" t="s">
        <v>33</v>
      </c>
      <c r="AX253" s="13" t="s">
        <v>72</v>
      </c>
      <c r="AY253" s="209" t="s">
        <v>141</v>
      </c>
    </row>
    <row r="254" spans="1:65" s="14" customFormat="1" ht="11.25">
      <c r="B254" s="210"/>
      <c r="C254" s="211"/>
      <c r="D254" s="201" t="s">
        <v>156</v>
      </c>
      <c r="E254" s="212" t="s">
        <v>19</v>
      </c>
      <c r="F254" s="213" t="s">
        <v>349</v>
      </c>
      <c r="G254" s="211"/>
      <c r="H254" s="214">
        <v>13.32</v>
      </c>
      <c r="I254" s="215"/>
      <c r="J254" s="211"/>
      <c r="K254" s="211"/>
      <c r="L254" s="216"/>
      <c r="M254" s="217"/>
      <c r="N254" s="218"/>
      <c r="O254" s="218"/>
      <c r="P254" s="218"/>
      <c r="Q254" s="218"/>
      <c r="R254" s="218"/>
      <c r="S254" s="218"/>
      <c r="T254" s="219"/>
      <c r="AT254" s="220" t="s">
        <v>156</v>
      </c>
      <c r="AU254" s="220" t="s">
        <v>81</v>
      </c>
      <c r="AV254" s="14" t="s">
        <v>81</v>
      </c>
      <c r="AW254" s="14" t="s">
        <v>33</v>
      </c>
      <c r="AX254" s="14" t="s">
        <v>72</v>
      </c>
      <c r="AY254" s="220" t="s">
        <v>141</v>
      </c>
    </row>
    <row r="255" spans="1:65" s="14" customFormat="1" ht="11.25">
      <c r="B255" s="210"/>
      <c r="C255" s="211"/>
      <c r="D255" s="201" t="s">
        <v>156</v>
      </c>
      <c r="E255" s="212" t="s">
        <v>19</v>
      </c>
      <c r="F255" s="213" t="s">
        <v>350</v>
      </c>
      <c r="G255" s="211"/>
      <c r="H255" s="214">
        <v>20.984999999999999</v>
      </c>
      <c r="I255" s="215"/>
      <c r="J255" s="211"/>
      <c r="K255" s="211"/>
      <c r="L255" s="216"/>
      <c r="M255" s="217"/>
      <c r="N255" s="218"/>
      <c r="O255" s="218"/>
      <c r="P255" s="218"/>
      <c r="Q255" s="218"/>
      <c r="R255" s="218"/>
      <c r="S255" s="218"/>
      <c r="T255" s="219"/>
      <c r="AT255" s="220" t="s">
        <v>156</v>
      </c>
      <c r="AU255" s="220" t="s">
        <v>81</v>
      </c>
      <c r="AV255" s="14" t="s">
        <v>81</v>
      </c>
      <c r="AW255" s="14" t="s">
        <v>33</v>
      </c>
      <c r="AX255" s="14" t="s">
        <v>72</v>
      </c>
      <c r="AY255" s="220" t="s">
        <v>141</v>
      </c>
    </row>
    <row r="256" spans="1:65" s="15" customFormat="1" ht="11.25">
      <c r="B256" s="221"/>
      <c r="C256" s="222"/>
      <c r="D256" s="201" t="s">
        <v>156</v>
      </c>
      <c r="E256" s="223" t="s">
        <v>19</v>
      </c>
      <c r="F256" s="224" t="s">
        <v>161</v>
      </c>
      <c r="G256" s="222"/>
      <c r="H256" s="225">
        <v>34.305</v>
      </c>
      <c r="I256" s="226"/>
      <c r="J256" s="222"/>
      <c r="K256" s="222"/>
      <c r="L256" s="227"/>
      <c r="M256" s="228"/>
      <c r="N256" s="229"/>
      <c r="O256" s="229"/>
      <c r="P256" s="229"/>
      <c r="Q256" s="229"/>
      <c r="R256" s="229"/>
      <c r="S256" s="229"/>
      <c r="T256" s="230"/>
      <c r="AT256" s="231" t="s">
        <v>156</v>
      </c>
      <c r="AU256" s="231" t="s">
        <v>81</v>
      </c>
      <c r="AV256" s="15" t="s">
        <v>152</v>
      </c>
      <c r="AW256" s="15" t="s">
        <v>33</v>
      </c>
      <c r="AX256" s="15" t="s">
        <v>72</v>
      </c>
      <c r="AY256" s="231" t="s">
        <v>141</v>
      </c>
    </row>
    <row r="257" spans="1:65" s="16" customFormat="1" ht="11.25">
      <c r="B257" s="232"/>
      <c r="C257" s="233"/>
      <c r="D257" s="201" t="s">
        <v>156</v>
      </c>
      <c r="E257" s="234" t="s">
        <v>19</v>
      </c>
      <c r="F257" s="235" t="s">
        <v>198</v>
      </c>
      <c r="G257" s="233"/>
      <c r="H257" s="236">
        <v>827.69299999999998</v>
      </c>
      <c r="I257" s="237"/>
      <c r="J257" s="233"/>
      <c r="K257" s="233"/>
      <c r="L257" s="238"/>
      <c r="M257" s="239"/>
      <c r="N257" s="240"/>
      <c r="O257" s="240"/>
      <c r="P257" s="240"/>
      <c r="Q257" s="240"/>
      <c r="R257" s="240"/>
      <c r="S257" s="240"/>
      <c r="T257" s="241"/>
      <c r="AT257" s="242" t="s">
        <v>156</v>
      </c>
      <c r="AU257" s="242" t="s">
        <v>81</v>
      </c>
      <c r="AV257" s="16" t="s">
        <v>151</v>
      </c>
      <c r="AW257" s="16" t="s">
        <v>33</v>
      </c>
      <c r="AX257" s="16" t="s">
        <v>79</v>
      </c>
      <c r="AY257" s="242" t="s">
        <v>141</v>
      </c>
    </row>
    <row r="258" spans="1:65" s="2" customFormat="1" ht="24.2" customHeight="1">
      <c r="A258" s="37"/>
      <c r="B258" s="38"/>
      <c r="C258" s="243" t="s">
        <v>366</v>
      </c>
      <c r="D258" s="243" t="s">
        <v>352</v>
      </c>
      <c r="E258" s="244" t="s">
        <v>367</v>
      </c>
      <c r="F258" s="245" t="s">
        <v>368</v>
      </c>
      <c r="G258" s="246" t="s">
        <v>149</v>
      </c>
      <c r="H258" s="247">
        <v>964.67600000000004</v>
      </c>
      <c r="I258" s="248"/>
      <c r="J258" s="249">
        <f>ROUND(I258*H258,2)</f>
        <v>0</v>
      </c>
      <c r="K258" s="245" t="s">
        <v>150</v>
      </c>
      <c r="L258" s="250"/>
      <c r="M258" s="251" t="s">
        <v>19</v>
      </c>
      <c r="N258" s="252" t="s">
        <v>43</v>
      </c>
      <c r="O258" s="67"/>
      <c r="P258" s="190">
        <f>O258*H258</f>
        <v>0</v>
      </c>
      <c r="Q258" s="190">
        <v>5.4000000000000003E-3</v>
      </c>
      <c r="R258" s="190">
        <f>Q258*H258</f>
        <v>5.2092504000000002</v>
      </c>
      <c r="S258" s="190">
        <v>0</v>
      </c>
      <c r="T258" s="191">
        <f>S258*H258</f>
        <v>0</v>
      </c>
      <c r="U258" s="37"/>
      <c r="V258" s="37"/>
      <c r="W258" s="37"/>
      <c r="X258" s="37"/>
      <c r="Y258" s="37"/>
      <c r="Z258" s="37"/>
      <c r="AA258" s="37"/>
      <c r="AB258" s="37"/>
      <c r="AC258" s="37"/>
      <c r="AD258" s="37"/>
      <c r="AE258" s="37"/>
      <c r="AR258" s="192" t="s">
        <v>355</v>
      </c>
      <c r="AT258" s="192" t="s">
        <v>352</v>
      </c>
      <c r="AU258" s="192" t="s">
        <v>81</v>
      </c>
      <c r="AY258" s="20" t="s">
        <v>141</v>
      </c>
      <c r="BE258" s="193">
        <f>IF(N258="základní",J258,0)</f>
        <v>0</v>
      </c>
      <c r="BF258" s="193">
        <f>IF(N258="snížená",J258,0)</f>
        <v>0</v>
      </c>
      <c r="BG258" s="193">
        <f>IF(N258="zákl. přenesená",J258,0)</f>
        <v>0</v>
      </c>
      <c r="BH258" s="193">
        <f>IF(N258="sníž. přenesená",J258,0)</f>
        <v>0</v>
      </c>
      <c r="BI258" s="193">
        <f>IF(N258="nulová",J258,0)</f>
        <v>0</v>
      </c>
      <c r="BJ258" s="20" t="s">
        <v>79</v>
      </c>
      <c r="BK258" s="193">
        <f>ROUND(I258*H258,2)</f>
        <v>0</v>
      </c>
      <c r="BL258" s="20" t="s">
        <v>182</v>
      </c>
      <c r="BM258" s="192" t="s">
        <v>369</v>
      </c>
    </row>
    <row r="259" spans="1:65" s="14" customFormat="1" ht="11.25">
      <c r="B259" s="210"/>
      <c r="C259" s="211"/>
      <c r="D259" s="201" t="s">
        <v>156</v>
      </c>
      <c r="E259" s="211"/>
      <c r="F259" s="213" t="s">
        <v>370</v>
      </c>
      <c r="G259" s="211"/>
      <c r="H259" s="214">
        <v>964.67600000000004</v>
      </c>
      <c r="I259" s="215"/>
      <c r="J259" s="211"/>
      <c r="K259" s="211"/>
      <c r="L259" s="216"/>
      <c r="M259" s="217"/>
      <c r="N259" s="218"/>
      <c r="O259" s="218"/>
      <c r="P259" s="218"/>
      <c r="Q259" s="218"/>
      <c r="R259" s="218"/>
      <c r="S259" s="218"/>
      <c r="T259" s="219"/>
      <c r="AT259" s="220" t="s">
        <v>156</v>
      </c>
      <c r="AU259" s="220" t="s">
        <v>81</v>
      </c>
      <c r="AV259" s="14" t="s">
        <v>81</v>
      </c>
      <c r="AW259" s="14" t="s">
        <v>4</v>
      </c>
      <c r="AX259" s="14" t="s">
        <v>79</v>
      </c>
      <c r="AY259" s="220" t="s">
        <v>141</v>
      </c>
    </row>
    <row r="260" spans="1:65" s="2" customFormat="1" ht="24.2" customHeight="1">
      <c r="A260" s="37"/>
      <c r="B260" s="38"/>
      <c r="C260" s="181" t="s">
        <v>355</v>
      </c>
      <c r="D260" s="181" t="s">
        <v>146</v>
      </c>
      <c r="E260" s="182" t="s">
        <v>371</v>
      </c>
      <c r="F260" s="183" t="s">
        <v>372</v>
      </c>
      <c r="G260" s="184" t="s">
        <v>149</v>
      </c>
      <c r="H260" s="185">
        <v>626.005</v>
      </c>
      <c r="I260" s="186"/>
      <c r="J260" s="187">
        <f>ROUND(I260*H260,2)</f>
        <v>0</v>
      </c>
      <c r="K260" s="183" t="s">
        <v>150</v>
      </c>
      <c r="L260" s="42"/>
      <c r="M260" s="188" t="s">
        <v>19</v>
      </c>
      <c r="N260" s="189" t="s">
        <v>43</v>
      </c>
      <c r="O260" s="67"/>
      <c r="P260" s="190">
        <f>O260*H260</f>
        <v>0</v>
      </c>
      <c r="Q260" s="190">
        <v>0</v>
      </c>
      <c r="R260" s="190">
        <f>Q260*H260</f>
        <v>0</v>
      </c>
      <c r="S260" s="190">
        <v>0</v>
      </c>
      <c r="T260" s="191">
        <f>S260*H260</f>
        <v>0</v>
      </c>
      <c r="U260" s="37"/>
      <c r="V260" s="37"/>
      <c r="W260" s="37"/>
      <c r="X260" s="37"/>
      <c r="Y260" s="37"/>
      <c r="Z260" s="37"/>
      <c r="AA260" s="37"/>
      <c r="AB260" s="37"/>
      <c r="AC260" s="37"/>
      <c r="AD260" s="37"/>
      <c r="AE260" s="37"/>
      <c r="AR260" s="192" t="s">
        <v>182</v>
      </c>
      <c r="AT260" s="192" t="s">
        <v>146</v>
      </c>
      <c r="AU260" s="192" t="s">
        <v>81</v>
      </c>
      <c r="AY260" s="20" t="s">
        <v>141</v>
      </c>
      <c r="BE260" s="193">
        <f>IF(N260="základní",J260,0)</f>
        <v>0</v>
      </c>
      <c r="BF260" s="193">
        <f>IF(N260="snížená",J260,0)</f>
        <v>0</v>
      </c>
      <c r="BG260" s="193">
        <f>IF(N260="zákl. přenesená",J260,0)</f>
        <v>0</v>
      </c>
      <c r="BH260" s="193">
        <f>IF(N260="sníž. přenesená",J260,0)</f>
        <v>0</v>
      </c>
      <c r="BI260" s="193">
        <f>IF(N260="nulová",J260,0)</f>
        <v>0</v>
      </c>
      <c r="BJ260" s="20" t="s">
        <v>79</v>
      </c>
      <c r="BK260" s="193">
        <f>ROUND(I260*H260,2)</f>
        <v>0</v>
      </c>
      <c r="BL260" s="20" t="s">
        <v>182</v>
      </c>
      <c r="BM260" s="192" t="s">
        <v>373</v>
      </c>
    </row>
    <row r="261" spans="1:65" s="2" customFormat="1" ht="11.25">
      <c r="A261" s="37"/>
      <c r="B261" s="38"/>
      <c r="C261" s="39"/>
      <c r="D261" s="194" t="s">
        <v>154</v>
      </c>
      <c r="E261" s="39"/>
      <c r="F261" s="195" t="s">
        <v>374</v>
      </c>
      <c r="G261" s="39"/>
      <c r="H261" s="39"/>
      <c r="I261" s="196"/>
      <c r="J261" s="39"/>
      <c r="K261" s="39"/>
      <c r="L261" s="42"/>
      <c r="M261" s="197"/>
      <c r="N261" s="198"/>
      <c r="O261" s="67"/>
      <c r="P261" s="67"/>
      <c r="Q261" s="67"/>
      <c r="R261" s="67"/>
      <c r="S261" s="67"/>
      <c r="T261" s="68"/>
      <c r="U261" s="37"/>
      <c r="V261" s="37"/>
      <c r="W261" s="37"/>
      <c r="X261" s="37"/>
      <c r="Y261" s="37"/>
      <c r="Z261" s="37"/>
      <c r="AA261" s="37"/>
      <c r="AB261" s="37"/>
      <c r="AC261" s="37"/>
      <c r="AD261" s="37"/>
      <c r="AE261" s="37"/>
      <c r="AT261" s="20" t="s">
        <v>154</v>
      </c>
      <c r="AU261" s="20" t="s">
        <v>81</v>
      </c>
    </row>
    <row r="262" spans="1:65" s="13" customFormat="1" ht="11.25">
      <c r="B262" s="199"/>
      <c r="C262" s="200"/>
      <c r="D262" s="201" t="s">
        <v>156</v>
      </c>
      <c r="E262" s="202" t="s">
        <v>19</v>
      </c>
      <c r="F262" s="203" t="s">
        <v>375</v>
      </c>
      <c r="G262" s="200"/>
      <c r="H262" s="202" t="s">
        <v>19</v>
      </c>
      <c r="I262" s="204"/>
      <c r="J262" s="200"/>
      <c r="K262" s="200"/>
      <c r="L262" s="205"/>
      <c r="M262" s="206"/>
      <c r="N262" s="207"/>
      <c r="O262" s="207"/>
      <c r="P262" s="207"/>
      <c r="Q262" s="207"/>
      <c r="R262" s="207"/>
      <c r="S262" s="207"/>
      <c r="T262" s="208"/>
      <c r="AT262" s="209" t="s">
        <v>156</v>
      </c>
      <c r="AU262" s="209" t="s">
        <v>81</v>
      </c>
      <c r="AV262" s="13" t="s">
        <v>79</v>
      </c>
      <c r="AW262" s="13" t="s">
        <v>33</v>
      </c>
      <c r="AX262" s="13" t="s">
        <v>72</v>
      </c>
      <c r="AY262" s="209" t="s">
        <v>141</v>
      </c>
    </row>
    <row r="263" spans="1:65" s="14" customFormat="1" ht="11.25">
      <c r="B263" s="210"/>
      <c r="C263" s="211"/>
      <c r="D263" s="201" t="s">
        <v>156</v>
      </c>
      <c r="E263" s="212" t="s">
        <v>19</v>
      </c>
      <c r="F263" s="213" t="s">
        <v>323</v>
      </c>
      <c r="G263" s="211"/>
      <c r="H263" s="214">
        <v>160.19999999999999</v>
      </c>
      <c r="I263" s="215"/>
      <c r="J263" s="211"/>
      <c r="K263" s="211"/>
      <c r="L263" s="216"/>
      <c r="M263" s="217"/>
      <c r="N263" s="218"/>
      <c r="O263" s="218"/>
      <c r="P263" s="218"/>
      <c r="Q263" s="218"/>
      <c r="R263" s="218"/>
      <c r="S263" s="218"/>
      <c r="T263" s="219"/>
      <c r="AT263" s="220" t="s">
        <v>156</v>
      </c>
      <c r="AU263" s="220" t="s">
        <v>81</v>
      </c>
      <c r="AV263" s="14" t="s">
        <v>81</v>
      </c>
      <c r="AW263" s="14" t="s">
        <v>33</v>
      </c>
      <c r="AX263" s="14" t="s">
        <v>72</v>
      </c>
      <c r="AY263" s="220" t="s">
        <v>141</v>
      </c>
    </row>
    <row r="264" spans="1:65" s="13" customFormat="1" ht="11.25">
      <c r="B264" s="199"/>
      <c r="C264" s="200"/>
      <c r="D264" s="201" t="s">
        <v>156</v>
      </c>
      <c r="E264" s="202" t="s">
        <v>19</v>
      </c>
      <c r="F264" s="203" t="s">
        <v>376</v>
      </c>
      <c r="G264" s="200"/>
      <c r="H264" s="202" t="s">
        <v>19</v>
      </c>
      <c r="I264" s="204"/>
      <c r="J264" s="200"/>
      <c r="K264" s="200"/>
      <c r="L264" s="205"/>
      <c r="M264" s="206"/>
      <c r="N264" s="207"/>
      <c r="O264" s="207"/>
      <c r="P264" s="207"/>
      <c r="Q264" s="207"/>
      <c r="R264" s="207"/>
      <c r="S264" s="207"/>
      <c r="T264" s="208"/>
      <c r="AT264" s="209" t="s">
        <v>156</v>
      </c>
      <c r="AU264" s="209" t="s">
        <v>81</v>
      </c>
      <c r="AV264" s="13" t="s">
        <v>79</v>
      </c>
      <c r="AW264" s="13" t="s">
        <v>33</v>
      </c>
      <c r="AX264" s="13" t="s">
        <v>72</v>
      </c>
      <c r="AY264" s="209" t="s">
        <v>141</v>
      </c>
    </row>
    <row r="265" spans="1:65" s="14" customFormat="1" ht="11.25">
      <c r="B265" s="210"/>
      <c r="C265" s="211"/>
      <c r="D265" s="201" t="s">
        <v>156</v>
      </c>
      <c r="E265" s="212" t="s">
        <v>19</v>
      </c>
      <c r="F265" s="213" t="s">
        <v>324</v>
      </c>
      <c r="G265" s="211"/>
      <c r="H265" s="214">
        <v>465.80500000000001</v>
      </c>
      <c r="I265" s="215"/>
      <c r="J265" s="211"/>
      <c r="K265" s="211"/>
      <c r="L265" s="216"/>
      <c r="M265" s="217"/>
      <c r="N265" s="218"/>
      <c r="O265" s="218"/>
      <c r="P265" s="218"/>
      <c r="Q265" s="218"/>
      <c r="R265" s="218"/>
      <c r="S265" s="218"/>
      <c r="T265" s="219"/>
      <c r="AT265" s="220" t="s">
        <v>156</v>
      </c>
      <c r="AU265" s="220" t="s">
        <v>81</v>
      </c>
      <c r="AV265" s="14" t="s">
        <v>81</v>
      </c>
      <c r="AW265" s="14" t="s">
        <v>33</v>
      </c>
      <c r="AX265" s="14" t="s">
        <v>72</v>
      </c>
      <c r="AY265" s="220" t="s">
        <v>141</v>
      </c>
    </row>
    <row r="266" spans="1:65" s="15" customFormat="1" ht="11.25">
      <c r="B266" s="221"/>
      <c r="C266" s="222"/>
      <c r="D266" s="201" t="s">
        <v>156</v>
      </c>
      <c r="E266" s="223" t="s">
        <v>19</v>
      </c>
      <c r="F266" s="224" t="s">
        <v>161</v>
      </c>
      <c r="G266" s="222"/>
      <c r="H266" s="225">
        <v>626.005</v>
      </c>
      <c r="I266" s="226"/>
      <c r="J266" s="222"/>
      <c r="K266" s="222"/>
      <c r="L266" s="227"/>
      <c r="M266" s="228"/>
      <c r="N266" s="229"/>
      <c r="O266" s="229"/>
      <c r="P266" s="229"/>
      <c r="Q266" s="229"/>
      <c r="R266" s="229"/>
      <c r="S266" s="229"/>
      <c r="T266" s="230"/>
      <c r="AT266" s="231" t="s">
        <v>156</v>
      </c>
      <c r="AU266" s="231" t="s">
        <v>81</v>
      </c>
      <c r="AV266" s="15" t="s">
        <v>152</v>
      </c>
      <c r="AW266" s="15" t="s">
        <v>33</v>
      </c>
      <c r="AX266" s="15" t="s">
        <v>72</v>
      </c>
      <c r="AY266" s="231" t="s">
        <v>141</v>
      </c>
    </row>
    <row r="267" spans="1:65" s="16" customFormat="1" ht="11.25">
      <c r="B267" s="232"/>
      <c r="C267" s="233"/>
      <c r="D267" s="201" t="s">
        <v>156</v>
      </c>
      <c r="E267" s="234" t="s">
        <v>19</v>
      </c>
      <c r="F267" s="235" t="s">
        <v>198</v>
      </c>
      <c r="G267" s="233"/>
      <c r="H267" s="236">
        <v>626.005</v>
      </c>
      <c r="I267" s="237"/>
      <c r="J267" s="233"/>
      <c r="K267" s="233"/>
      <c r="L267" s="238"/>
      <c r="M267" s="239"/>
      <c r="N267" s="240"/>
      <c r="O267" s="240"/>
      <c r="P267" s="240"/>
      <c r="Q267" s="240"/>
      <c r="R267" s="240"/>
      <c r="S267" s="240"/>
      <c r="T267" s="241"/>
      <c r="AT267" s="242" t="s">
        <v>156</v>
      </c>
      <c r="AU267" s="242" t="s">
        <v>81</v>
      </c>
      <c r="AV267" s="16" t="s">
        <v>151</v>
      </c>
      <c r="AW267" s="16" t="s">
        <v>33</v>
      </c>
      <c r="AX267" s="16" t="s">
        <v>79</v>
      </c>
      <c r="AY267" s="242" t="s">
        <v>141</v>
      </c>
    </row>
    <row r="268" spans="1:65" s="2" customFormat="1" ht="16.5" customHeight="1">
      <c r="A268" s="37"/>
      <c r="B268" s="38"/>
      <c r="C268" s="243" t="s">
        <v>377</v>
      </c>
      <c r="D268" s="243" t="s">
        <v>352</v>
      </c>
      <c r="E268" s="244" t="s">
        <v>378</v>
      </c>
      <c r="F268" s="245" t="s">
        <v>379</v>
      </c>
      <c r="G268" s="246" t="s">
        <v>149</v>
      </c>
      <c r="H268" s="247">
        <v>168.21</v>
      </c>
      <c r="I268" s="248"/>
      <c r="J268" s="249">
        <f>ROUND(I268*H268,2)</f>
        <v>0</v>
      </c>
      <c r="K268" s="245" t="s">
        <v>150</v>
      </c>
      <c r="L268" s="250"/>
      <c r="M268" s="251" t="s">
        <v>19</v>
      </c>
      <c r="N268" s="252" t="s">
        <v>43</v>
      </c>
      <c r="O268" s="67"/>
      <c r="P268" s="190">
        <f>O268*H268</f>
        <v>0</v>
      </c>
      <c r="Q268" s="190">
        <v>1.5E-3</v>
      </c>
      <c r="R268" s="190">
        <f>Q268*H268</f>
        <v>0.25231500000000001</v>
      </c>
      <c r="S268" s="190">
        <v>0</v>
      </c>
      <c r="T268" s="191">
        <f>S268*H268</f>
        <v>0</v>
      </c>
      <c r="U268" s="37"/>
      <c r="V268" s="37"/>
      <c r="W268" s="37"/>
      <c r="X268" s="37"/>
      <c r="Y268" s="37"/>
      <c r="Z268" s="37"/>
      <c r="AA268" s="37"/>
      <c r="AB268" s="37"/>
      <c r="AC268" s="37"/>
      <c r="AD268" s="37"/>
      <c r="AE268" s="37"/>
      <c r="AR268" s="192" t="s">
        <v>355</v>
      </c>
      <c r="AT268" s="192" t="s">
        <v>352</v>
      </c>
      <c r="AU268" s="192" t="s">
        <v>81</v>
      </c>
      <c r="AY268" s="20" t="s">
        <v>141</v>
      </c>
      <c r="BE268" s="193">
        <f>IF(N268="základní",J268,0)</f>
        <v>0</v>
      </c>
      <c r="BF268" s="193">
        <f>IF(N268="snížená",J268,0)</f>
        <v>0</v>
      </c>
      <c r="BG268" s="193">
        <f>IF(N268="zákl. přenesená",J268,0)</f>
        <v>0</v>
      </c>
      <c r="BH268" s="193">
        <f>IF(N268="sníž. přenesená",J268,0)</f>
        <v>0</v>
      </c>
      <c r="BI268" s="193">
        <f>IF(N268="nulová",J268,0)</f>
        <v>0</v>
      </c>
      <c r="BJ268" s="20" t="s">
        <v>79</v>
      </c>
      <c r="BK268" s="193">
        <f>ROUND(I268*H268,2)</f>
        <v>0</v>
      </c>
      <c r="BL268" s="20" t="s">
        <v>182</v>
      </c>
      <c r="BM268" s="192" t="s">
        <v>380</v>
      </c>
    </row>
    <row r="269" spans="1:65" s="14" customFormat="1" ht="11.25">
      <c r="B269" s="210"/>
      <c r="C269" s="211"/>
      <c r="D269" s="201" t="s">
        <v>156</v>
      </c>
      <c r="E269" s="211"/>
      <c r="F269" s="213" t="s">
        <v>381</v>
      </c>
      <c r="G269" s="211"/>
      <c r="H269" s="214">
        <v>168.21</v>
      </c>
      <c r="I269" s="215"/>
      <c r="J269" s="211"/>
      <c r="K269" s="211"/>
      <c r="L269" s="216"/>
      <c r="M269" s="217"/>
      <c r="N269" s="218"/>
      <c r="O269" s="218"/>
      <c r="P269" s="218"/>
      <c r="Q269" s="218"/>
      <c r="R269" s="218"/>
      <c r="S269" s="218"/>
      <c r="T269" s="219"/>
      <c r="AT269" s="220" t="s">
        <v>156</v>
      </c>
      <c r="AU269" s="220" t="s">
        <v>81</v>
      </c>
      <c r="AV269" s="14" t="s">
        <v>81</v>
      </c>
      <c r="AW269" s="14" t="s">
        <v>4</v>
      </c>
      <c r="AX269" s="14" t="s">
        <v>79</v>
      </c>
      <c r="AY269" s="220" t="s">
        <v>141</v>
      </c>
    </row>
    <row r="270" spans="1:65" s="2" customFormat="1" ht="16.5" customHeight="1">
      <c r="A270" s="37"/>
      <c r="B270" s="38"/>
      <c r="C270" s="243" t="s">
        <v>382</v>
      </c>
      <c r="D270" s="243" t="s">
        <v>352</v>
      </c>
      <c r="E270" s="244" t="s">
        <v>383</v>
      </c>
      <c r="F270" s="245" t="s">
        <v>384</v>
      </c>
      <c r="G270" s="246" t="s">
        <v>149</v>
      </c>
      <c r="H270" s="247">
        <v>168.21</v>
      </c>
      <c r="I270" s="248"/>
      <c r="J270" s="249">
        <f>ROUND(I270*H270,2)</f>
        <v>0</v>
      </c>
      <c r="K270" s="245" t="s">
        <v>150</v>
      </c>
      <c r="L270" s="250"/>
      <c r="M270" s="251" t="s">
        <v>19</v>
      </c>
      <c r="N270" s="252" t="s">
        <v>43</v>
      </c>
      <c r="O270" s="67"/>
      <c r="P270" s="190">
        <f>O270*H270</f>
        <v>0</v>
      </c>
      <c r="Q270" s="190">
        <v>2E-3</v>
      </c>
      <c r="R270" s="190">
        <f>Q270*H270</f>
        <v>0.33642</v>
      </c>
      <c r="S270" s="190">
        <v>0</v>
      </c>
      <c r="T270" s="191">
        <f>S270*H270</f>
        <v>0</v>
      </c>
      <c r="U270" s="37"/>
      <c r="V270" s="37"/>
      <c r="W270" s="37"/>
      <c r="X270" s="37"/>
      <c r="Y270" s="37"/>
      <c r="Z270" s="37"/>
      <c r="AA270" s="37"/>
      <c r="AB270" s="37"/>
      <c r="AC270" s="37"/>
      <c r="AD270" s="37"/>
      <c r="AE270" s="37"/>
      <c r="AR270" s="192" t="s">
        <v>355</v>
      </c>
      <c r="AT270" s="192" t="s">
        <v>352</v>
      </c>
      <c r="AU270" s="192" t="s">
        <v>81</v>
      </c>
      <c r="AY270" s="20" t="s">
        <v>141</v>
      </c>
      <c r="BE270" s="193">
        <f>IF(N270="základní",J270,0)</f>
        <v>0</v>
      </c>
      <c r="BF270" s="193">
        <f>IF(N270="snížená",J270,0)</f>
        <v>0</v>
      </c>
      <c r="BG270" s="193">
        <f>IF(N270="zákl. přenesená",J270,0)</f>
        <v>0</v>
      </c>
      <c r="BH270" s="193">
        <f>IF(N270="sníž. přenesená",J270,0)</f>
        <v>0</v>
      </c>
      <c r="BI270" s="193">
        <f>IF(N270="nulová",J270,0)</f>
        <v>0</v>
      </c>
      <c r="BJ270" s="20" t="s">
        <v>79</v>
      </c>
      <c r="BK270" s="193">
        <f>ROUND(I270*H270,2)</f>
        <v>0</v>
      </c>
      <c r="BL270" s="20" t="s">
        <v>182</v>
      </c>
      <c r="BM270" s="192" t="s">
        <v>385</v>
      </c>
    </row>
    <row r="271" spans="1:65" s="14" customFormat="1" ht="11.25">
      <c r="B271" s="210"/>
      <c r="C271" s="211"/>
      <c r="D271" s="201" t="s">
        <v>156</v>
      </c>
      <c r="E271" s="211"/>
      <c r="F271" s="213" t="s">
        <v>381</v>
      </c>
      <c r="G271" s="211"/>
      <c r="H271" s="214">
        <v>168.21</v>
      </c>
      <c r="I271" s="215"/>
      <c r="J271" s="211"/>
      <c r="K271" s="211"/>
      <c r="L271" s="216"/>
      <c r="M271" s="217"/>
      <c r="N271" s="218"/>
      <c r="O271" s="218"/>
      <c r="P271" s="218"/>
      <c r="Q271" s="218"/>
      <c r="R271" s="218"/>
      <c r="S271" s="218"/>
      <c r="T271" s="219"/>
      <c r="AT271" s="220" t="s">
        <v>156</v>
      </c>
      <c r="AU271" s="220" t="s">
        <v>81</v>
      </c>
      <c r="AV271" s="14" t="s">
        <v>81</v>
      </c>
      <c r="AW271" s="14" t="s">
        <v>4</v>
      </c>
      <c r="AX271" s="14" t="s">
        <v>79</v>
      </c>
      <c r="AY271" s="220" t="s">
        <v>141</v>
      </c>
    </row>
    <row r="272" spans="1:65" s="2" customFormat="1" ht="16.5" customHeight="1">
      <c r="A272" s="37"/>
      <c r="B272" s="38"/>
      <c r="C272" s="243" t="s">
        <v>386</v>
      </c>
      <c r="D272" s="243" t="s">
        <v>352</v>
      </c>
      <c r="E272" s="244" t="s">
        <v>387</v>
      </c>
      <c r="F272" s="245" t="s">
        <v>388</v>
      </c>
      <c r="G272" s="246" t="s">
        <v>149</v>
      </c>
      <c r="H272" s="247">
        <v>978.19100000000003</v>
      </c>
      <c r="I272" s="248"/>
      <c r="J272" s="249">
        <f>ROUND(I272*H272,2)</f>
        <v>0</v>
      </c>
      <c r="K272" s="245" t="s">
        <v>150</v>
      </c>
      <c r="L272" s="250"/>
      <c r="M272" s="251" t="s">
        <v>19</v>
      </c>
      <c r="N272" s="252" t="s">
        <v>43</v>
      </c>
      <c r="O272" s="67"/>
      <c r="P272" s="190">
        <f>O272*H272</f>
        <v>0</v>
      </c>
      <c r="Q272" s="190">
        <v>2.5000000000000001E-3</v>
      </c>
      <c r="R272" s="190">
        <f>Q272*H272</f>
        <v>2.4454775</v>
      </c>
      <c r="S272" s="190">
        <v>0</v>
      </c>
      <c r="T272" s="191">
        <f>S272*H272</f>
        <v>0</v>
      </c>
      <c r="U272" s="37"/>
      <c r="V272" s="37"/>
      <c r="W272" s="37"/>
      <c r="X272" s="37"/>
      <c r="Y272" s="37"/>
      <c r="Z272" s="37"/>
      <c r="AA272" s="37"/>
      <c r="AB272" s="37"/>
      <c r="AC272" s="37"/>
      <c r="AD272" s="37"/>
      <c r="AE272" s="37"/>
      <c r="AR272" s="192" t="s">
        <v>355</v>
      </c>
      <c r="AT272" s="192" t="s">
        <v>352</v>
      </c>
      <c r="AU272" s="192" t="s">
        <v>81</v>
      </c>
      <c r="AY272" s="20" t="s">
        <v>141</v>
      </c>
      <c r="BE272" s="193">
        <f>IF(N272="základní",J272,0)</f>
        <v>0</v>
      </c>
      <c r="BF272" s="193">
        <f>IF(N272="snížená",J272,0)</f>
        <v>0</v>
      </c>
      <c r="BG272" s="193">
        <f>IF(N272="zákl. přenesená",J272,0)</f>
        <v>0</v>
      </c>
      <c r="BH272" s="193">
        <f>IF(N272="sníž. přenesená",J272,0)</f>
        <v>0</v>
      </c>
      <c r="BI272" s="193">
        <f>IF(N272="nulová",J272,0)</f>
        <v>0</v>
      </c>
      <c r="BJ272" s="20" t="s">
        <v>79</v>
      </c>
      <c r="BK272" s="193">
        <f>ROUND(I272*H272,2)</f>
        <v>0</v>
      </c>
      <c r="BL272" s="20" t="s">
        <v>182</v>
      </c>
      <c r="BM272" s="192" t="s">
        <v>389</v>
      </c>
    </row>
    <row r="273" spans="1:65" s="14" customFormat="1" ht="11.25">
      <c r="B273" s="210"/>
      <c r="C273" s="211"/>
      <c r="D273" s="201" t="s">
        <v>156</v>
      </c>
      <c r="E273" s="211"/>
      <c r="F273" s="213" t="s">
        <v>390</v>
      </c>
      <c r="G273" s="211"/>
      <c r="H273" s="214">
        <v>978.19100000000003</v>
      </c>
      <c r="I273" s="215"/>
      <c r="J273" s="211"/>
      <c r="K273" s="211"/>
      <c r="L273" s="216"/>
      <c r="M273" s="217"/>
      <c r="N273" s="218"/>
      <c r="O273" s="218"/>
      <c r="P273" s="218"/>
      <c r="Q273" s="218"/>
      <c r="R273" s="218"/>
      <c r="S273" s="218"/>
      <c r="T273" s="219"/>
      <c r="AT273" s="220" t="s">
        <v>156</v>
      </c>
      <c r="AU273" s="220" t="s">
        <v>81</v>
      </c>
      <c r="AV273" s="14" t="s">
        <v>81</v>
      </c>
      <c r="AW273" s="14" t="s">
        <v>4</v>
      </c>
      <c r="AX273" s="14" t="s">
        <v>79</v>
      </c>
      <c r="AY273" s="220" t="s">
        <v>141</v>
      </c>
    </row>
    <row r="274" spans="1:65" s="2" customFormat="1" ht="16.5" customHeight="1">
      <c r="A274" s="37"/>
      <c r="B274" s="38"/>
      <c r="C274" s="181" t="s">
        <v>391</v>
      </c>
      <c r="D274" s="181" t="s">
        <v>146</v>
      </c>
      <c r="E274" s="182" t="s">
        <v>392</v>
      </c>
      <c r="F274" s="183" t="s">
        <v>393</v>
      </c>
      <c r="G274" s="184" t="s">
        <v>149</v>
      </c>
      <c r="H274" s="185">
        <v>626.005</v>
      </c>
      <c r="I274" s="186"/>
      <c r="J274" s="187">
        <f>ROUND(I274*H274,2)</f>
        <v>0</v>
      </c>
      <c r="K274" s="183" t="s">
        <v>150</v>
      </c>
      <c r="L274" s="42"/>
      <c r="M274" s="188" t="s">
        <v>19</v>
      </c>
      <c r="N274" s="189" t="s">
        <v>43</v>
      </c>
      <c r="O274" s="67"/>
      <c r="P274" s="190">
        <f>O274*H274</f>
        <v>0</v>
      </c>
      <c r="Q274" s="190">
        <v>0</v>
      </c>
      <c r="R274" s="190">
        <f>Q274*H274</f>
        <v>0</v>
      </c>
      <c r="S274" s="190">
        <v>0</v>
      </c>
      <c r="T274" s="191">
        <f>S274*H274</f>
        <v>0</v>
      </c>
      <c r="U274" s="37"/>
      <c r="V274" s="37"/>
      <c r="W274" s="37"/>
      <c r="X274" s="37"/>
      <c r="Y274" s="37"/>
      <c r="Z274" s="37"/>
      <c r="AA274" s="37"/>
      <c r="AB274" s="37"/>
      <c r="AC274" s="37"/>
      <c r="AD274" s="37"/>
      <c r="AE274" s="37"/>
      <c r="AR274" s="192" t="s">
        <v>182</v>
      </c>
      <c r="AT274" s="192" t="s">
        <v>146</v>
      </c>
      <c r="AU274" s="192" t="s">
        <v>81</v>
      </c>
      <c r="AY274" s="20" t="s">
        <v>141</v>
      </c>
      <c r="BE274" s="193">
        <f>IF(N274="základní",J274,0)</f>
        <v>0</v>
      </c>
      <c r="BF274" s="193">
        <f>IF(N274="snížená",J274,0)</f>
        <v>0</v>
      </c>
      <c r="BG274" s="193">
        <f>IF(N274="zákl. přenesená",J274,0)</f>
        <v>0</v>
      </c>
      <c r="BH274" s="193">
        <f>IF(N274="sníž. přenesená",J274,0)</f>
        <v>0</v>
      </c>
      <c r="BI274" s="193">
        <f>IF(N274="nulová",J274,0)</f>
        <v>0</v>
      </c>
      <c r="BJ274" s="20" t="s">
        <v>79</v>
      </c>
      <c r="BK274" s="193">
        <f>ROUND(I274*H274,2)</f>
        <v>0</v>
      </c>
      <c r="BL274" s="20" t="s">
        <v>182</v>
      </c>
      <c r="BM274" s="192" t="s">
        <v>394</v>
      </c>
    </row>
    <row r="275" spans="1:65" s="2" customFormat="1" ht="11.25">
      <c r="A275" s="37"/>
      <c r="B275" s="38"/>
      <c r="C275" s="39"/>
      <c r="D275" s="194" t="s">
        <v>154</v>
      </c>
      <c r="E275" s="39"/>
      <c r="F275" s="195" t="s">
        <v>395</v>
      </c>
      <c r="G275" s="39"/>
      <c r="H275" s="39"/>
      <c r="I275" s="196"/>
      <c r="J275" s="39"/>
      <c r="K275" s="39"/>
      <c r="L275" s="42"/>
      <c r="M275" s="197"/>
      <c r="N275" s="198"/>
      <c r="O275" s="67"/>
      <c r="P275" s="67"/>
      <c r="Q275" s="67"/>
      <c r="R275" s="67"/>
      <c r="S275" s="67"/>
      <c r="T275" s="68"/>
      <c r="U275" s="37"/>
      <c r="V275" s="37"/>
      <c r="W275" s="37"/>
      <c r="X275" s="37"/>
      <c r="Y275" s="37"/>
      <c r="Z275" s="37"/>
      <c r="AA275" s="37"/>
      <c r="AB275" s="37"/>
      <c r="AC275" s="37"/>
      <c r="AD275" s="37"/>
      <c r="AE275" s="37"/>
      <c r="AT275" s="20" t="s">
        <v>154</v>
      </c>
      <c r="AU275" s="20" t="s">
        <v>81</v>
      </c>
    </row>
    <row r="276" spans="1:65" s="13" customFormat="1" ht="11.25">
      <c r="B276" s="199"/>
      <c r="C276" s="200"/>
      <c r="D276" s="201" t="s">
        <v>156</v>
      </c>
      <c r="E276" s="202" t="s">
        <v>19</v>
      </c>
      <c r="F276" s="203" t="s">
        <v>1301</v>
      </c>
      <c r="G276" s="200"/>
      <c r="H276" s="202" t="s">
        <v>19</v>
      </c>
      <c r="I276" s="204"/>
      <c r="J276" s="200"/>
      <c r="K276" s="200"/>
      <c r="L276" s="205"/>
      <c r="M276" s="206"/>
      <c r="N276" s="207"/>
      <c r="O276" s="207"/>
      <c r="P276" s="207"/>
      <c r="Q276" s="207"/>
      <c r="R276" s="207"/>
      <c r="S276" s="207"/>
      <c r="T276" s="208"/>
      <c r="AT276" s="209" t="s">
        <v>156</v>
      </c>
      <c r="AU276" s="209" t="s">
        <v>81</v>
      </c>
      <c r="AV276" s="13" t="s">
        <v>79</v>
      </c>
      <c r="AW276" s="13" t="s">
        <v>33</v>
      </c>
      <c r="AX276" s="13" t="s">
        <v>72</v>
      </c>
      <c r="AY276" s="209" t="s">
        <v>141</v>
      </c>
    </row>
    <row r="277" spans="1:65" s="14" customFormat="1" ht="11.25">
      <c r="B277" s="210"/>
      <c r="C277" s="211"/>
      <c r="D277" s="201" t="s">
        <v>156</v>
      </c>
      <c r="E277" s="212" t="s">
        <v>19</v>
      </c>
      <c r="F277" s="213" t="s">
        <v>323</v>
      </c>
      <c r="G277" s="211"/>
      <c r="H277" s="214">
        <v>160.19999999999999</v>
      </c>
      <c r="I277" s="215"/>
      <c r="J277" s="211"/>
      <c r="K277" s="211"/>
      <c r="L277" s="216"/>
      <c r="M277" s="217"/>
      <c r="N277" s="218"/>
      <c r="O277" s="218"/>
      <c r="P277" s="218"/>
      <c r="Q277" s="218"/>
      <c r="R277" s="218"/>
      <c r="S277" s="218"/>
      <c r="T277" s="219"/>
      <c r="AT277" s="220" t="s">
        <v>156</v>
      </c>
      <c r="AU277" s="220" t="s">
        <v>81</v>
      </c>
      <c r="AV277" s="14" t="s">
        <v>81</v>
      </c>
      <c r="AW277" s="14" t="s">
        <v>33</v>
      </c>
      <c r="AX277" s="14" t="s">
        <v>72</v>
      </c>
      <c r="AY277" s="220" t="s">
        <v>141</v>
      </c>
    </row>
    <row r="278" spans="1:65" s="13" customFormat="1" ht="11.25">
      <c r="B278" s="199"/>
      <c r="C278" s="200"/>
      <c r="D278" s="201" t="s">
        <v>156</v>
      </c>
      <c r="E278" s="202" t="s">
        <v>19</v>
      </c>
      <c r="F278" s="203" t="s">
        <v>1302</v>
      </c>
      <c r="G278" s="200"/>
      <c r="H278" s="202" t="s">
        <v>19</v>
      </c>
      <c r="I278" s="204"/>
      <c r="J278" s="200"/>
      <c r="K278" s="200"/>
      <c r="L278" s="205"/>
      <c r="M278" s="206"/>
      <c r="N278" s="207"/>
      <c r="O278" s="207"/>
      <c r="P278" s="207"/>
      <c r="Q278" s="207"/>
      <c r="R278" s="207"/>
      <c r="S278" s="207"/>
      <c r="T278" s="208"/>
      <c r="AT278" s="209" t="s">
        <v>156</v>
      </c>
      <c r="AU278" s="209" t="s">
        <v>81</v>
      </c>
      <c r="AV278" s="13" t="s">
        <v>79</v>
      </c>
      <c r="AW278" s="13" t="s">
        <v>33</v>
      </c>
      <c r="AX278" s="13" t="s">
        <v>72</v>
      </c>
      <c r="AY278" s="209" t="s">
        <v>141</v>
      </c>
    </row>
    <row r="279" spans="1:65" s="14" customFormat="1" ht="11.25">
      <c r="B279" s="210"/>
      <c r="C279" s="211"/>
      <c r="D279" s="201" t="s">
        <v>156</v>
      </c>
      <c r="E279" s="212" t="s">
        <v>19</v>
      </c>
      <c r="F279" s="213" t="s">
        <v>324</v>
      </c>
      <c r="G279" s="211"/>
      <c r="H279" s="214">
        <v>465.80500000000001</v>
      </c>
      <c r="I279" s="215"/>
      <c r="J279" s="211"/>
      <c r="K279" s="211"/>
      <c r="L279" s="216"/>
      <c r="M279" s="217"/>
      <c r="N279" s="218"/>
      <c r="O279" s="218"/>
      <c r="P279" s="218"/>
      <c r="Q279" s="218"/>
      <c r="R279" s="218"/>
      <c r="S279" s="218"/>
      <c r="T279" s="219"/>
      <c r="AT279" s="220" t="s">
        <v>156</v>
      </c>
      <c r="AU279" s="220" t="s">
        <v>81</v>
      </c>
      <c r="AV279" s="14" t="s">
        <v>81</v>
      </c>
      <c r="AW279" s="14" t="s">
        <v>33</v>
      </c>
      <c r="AX279" s="14" t="s">
        <v>72</v>
      </c>
      <c r="AY279" s="220" t="s">
        <v>141</v>
      </c>
    </row>
    <row r="280" spans="1:65" s="15" customFormat="1" ht="11.25">
      <c r="B280" s="221"/>
      <c r="C280" s="222"/>
      <c r="D280" s="201" t="s">
        <v>156</v>
      </c>
      <c r="E280" s="223" t="s">
        <v>19</v>
      </c>
      <c r="F280" s="224" t="s">
        <v>161</v>
      </c>
      <c r="G280" s="222"/>
      <c r="H280" s="225">
        <v>626.005</v>
      </c>
      <c r="I280" s="226"/>
      <c r="J280" s="222"/>
      <c r="K280" s="222"/>
      <c r="L280" s="227"/>
      <c r="M280" s="228"/>
      <c r="N280" s="229"/>
      <c r="O280" s="229"/>
      <c r="P280" s="229"/>
      <c r="Q280" s="229"/>
      <c r="R280" s="229"/>
      <c r="S280" s="229"/>
      <c r="T280" s="230"/>
      <c r="AT280" s="231" t="s">
        <v>156</v>
      </c>
      <c r="AU280" s="231" t="s">
        <v>81</v>
      </c>
      <c r="AV280" s="15" t="s">
        <v>152</v>
      </c>
      <c r="AW280" s="15" t="s">
        <v>33</v>
      </c>
      <c r="AX280" s="15" t="s">
        <v>79</v>
      </c>
      <c r="AY280" s="231" t="s">
        <v>141</v>
      </c>
    </row>
    <row r="281" spans="1:65" s="13" customFormat="1" ht="22.5">
      <c r="B281" s="199"/>
      <c r="C281" s="200"/>
      <c r="D281" s="201" t="s">
        <v>156</v>
      </c>
      <c r="E281" s="202" t="s">
        <v>19</v>
      </c>
      <c r="F281" s="203" t="s">
        <v>396</v>
      </c>
      <c r="G281" s="200"/>
      <c r="H281" s="202" t="s">
        <v>19</v>
      </c>
      <c r="I281" s="204"/>
      <c r="J281" s="200"/>
      <c r="K281" s="200"/>
      <c r="L281" s="205"/>
      <c r="M281" s="206"/>
      <c r="N281" s="207"/>
      <c r="O281" s="207"/>
      <c r="P281" s="207"/>
      <c r="Q281" s="207"/>
      <c r="R281" s="207"/>
      <c r="S281" s="207"/>
      <c r="T281" s="208"/>
      <c r="AT281" s="209" t="s">
        <v>156</v>
      </c>
      <c r="AU281" s="209" t="s">
        <v>81</v>
      </c>
      <c r="AV281" s="13" t="s">
        <v>79</v>
      </c>
      <c r="AW281" s="13" t="s">
        <v>33</v>
      </c>
      <c r="AX281" s="13" t="s">
        <v>72</v>
      </c>
      <c r="AY281" s="209" t="s">
        <v>141</v>
      </c>
    </row>
    <row r="282" spans="1:65" s="13" customFormat="1" ht="11.25">
      <c r="B282" s="199"/>
      <c r="C282" s="200"/>
      <c r="D282" s="201" t="s">
        <v>156</v>
      </c>
      <c r="E282" s="202" t="s">
        <v>19</v>
      </c>
      <c r="F282" s="203" t="s">
        <v>397</v>
      </c>
      <c r="G282" s="200"/>
      <c r="H282" s="202" t="s">
        <v>19</v>
      </c>
      <c r="I282" s="204"/>
      <c r="J282" s="200"/>
      <c r="K282" s="200"/>
      <c r="L282" s="205"/>
      <c r="M282" s="206"/>
      <c r="N282" s="207"/>
      <c r="O282" s="207"/>
      <c r="P282" s="207"/>
      <c r="Q282" s="207"/>
      <c r="R282" s="207"/>
      <c r="S282" s="207"/>
      <c r="T282" s="208"/>
      <c r="AT282" s="209" t="s">
        <v>156</v>
      </c>
      <c r="AU282" s="209" t="s">
        <v>81</v>
      </c>
      <c r="AV282" s="13" t="s">
        <v>79</v>
      </c>
      <c r="AW282" s="13" t="s">
        <v>33</v>
      </c>
      <c r="AX282" s="13" t="s">
        <v>72</v>
      </c>
      <c r="AY282" s="209" t="s">
        <v>141</v>
      </c>
    </row>
    <row r="283" spans="1:65" s="13" customFormat="1" ht="11.25">
      <c r="B283" s="199"/>
      <c r="C283" s="200"/>
      <c r="D283" s="201" t="s">
        <v>156</v>
      </c>
      <c r="E283" s="202" t="s">
        <v>19</v>
      </c>
      <c r="F283" s="203" t="s">
        <v>398</v>
      </c>
      <c r="G283" s="200"/>
      <c r="H283" s="202" t="s">
        <v>19</v>
      </c>
      <c r="I283" s="204"/>
      <c r="J283" s="200"/>
      <c r="K283" s="200"/>
      <c r="L283" s="205"/>
      <c r="M283" s="206"/>
      <c r="N283" s="207"/>
      <c r="O283" s="207"/>
      <c r="P283" s="207"/>
      <c r="Q283" s="207"/>
      <c r="R283" s="207"/>
      <c r="S283" s="207"/>
      <c r="T283" s="208"/>
      <c r="AT283" s="209" t="s">
        <v>156</v>
      </c>
      <c r="AU283" s="209" t="s">
        <v>81</v>
      </c>
      <c r="AV283" s="13" t="s">
        <v>79</v>
      </c>
      <c r="AW283" s="13" t="s">
        <v>33</v>
      </c>
      <c r="AX283" s="13" t="s">
        <v>72</v>
      </c>
      <c r="AY283" s="209" t="s">
        <v>141</v>
      </c>
    </row>
    <row r="284" spans="1:65" s="13" customFormat="1" ht="11.25">
      <c r="B284" s="199"/>
      <c r="C284" s="200"/>
      <c r="D284" s="201" t="s">
        <v>156</v>
      </c>
      <c r="E284" s="202" t="s">
        <v>19</v>
      </c>
      <c r="F284" s="203" t="s">
        <v>399</v>
      </c>
      <c r="G284" s="200"/>
      <c r="H284" s="202" t="s">
        <v>19</v>
      </c>
      <c r="I284" s="204"/>
      <c r="J284" s="200"/>
      <c r="K284" s="200"/>
      <c r="L284" s="205"/>
      <c r="M284" s="206"/>
      <c r="N284" s="207"/>
      <c r="O284" s="207"/>
      <c r="P284" s="207"/>
      <c r="Q284" s="207"/>
      <c r="R284" s="207"/>
      <c r="S284" s="207"/>
      <c r="T284" s="208"/>
      <c r="AT284" s="209" t="s">
        <v>156</v>
      </c>
      <c r="AU284" s="209" t="s">
        <v>81</v>
      </c>
      <c r="AV284" s="13" t="s">
        <v>79</v>
      </c>
      <c r="AW284" s="13" t="s">
        <v>33</v>
      </c>
      <c r="AX284" s="13" t="s">
        <v>72</v>
      </c>
      <c r="AY284" s="209" t="s">
        <v>141</v>
      </c>
    </row>
    <row r="285" spans="1:65" s="13" customFormat="1" ht="11.25">
      <c r="B285" s="199"/>
      <c r="C285" s="200"/>
      <c r="D285" s="201" t="s">
        <v>156</v>
      </c>
      <c r="E285" s="202" t="s">
        <v>19</v>
      </c>
      <c r="F285" s="203" t="s">
        <v>400</v>
      </c>
      <c r="G285" s="200"/>
      <c r="H285" s="202" t="s">
        <v>19</v>
      </c>
      <c r="I285" s="204"/>
      <c r="J285" s="200"/>
      <c r="K285" s="200"/>
      <c r="L285" s="205"/>
      <c r="M285" s="206"/>
      <c r="N285" s="207"/>
      <c r="O285" s="207"/>
      <c r="P285" s="207"/>
      <c r="Q285" s="207"/>
      <c r="R285" s="207"/>
      <c r="S285" s="207"/>
      <c r="T285" s="208"/>
      <c r="AT285" s="209" t="s">
        <v>156</v>
      </c>
      <c r="AU285" s="209" t="s">
        <v>81</v>
      </c>
      <c r="AV285" s="13" t="s">
        <v>79</v>
      </c>
      <c r="AW285" s="13" t="s">
        <v>33</v>
      </c>
      <c r="AX285" s="13" t="s">
        <v>72</v>
      </c>
      <c r="AY285" s="209" t="s">
        <v>141</v>
      </c>
    </row>
    <row r="286" spans="1:65" s="13" customFormat="1" ht="11.25">
      <c r="B286" s="199"/>
      <c r="C286" s="200"/>
      <c r="D286" s="201" t="s">
        <v>156</v>
      </c>
      <c r="E286" s="202" t="s">
        <v>19</v>
      </c>
      <c r="F286" s="203" t="s">
        <v>401</v>
      </c>
      <c r="G286" s="200"/>
      <c r="H286" s="202" t="s">
        <v>19</v>
      </c>
      <c r="I286" s="204"/>
      <c r="J286" s="200"/>
      <c r="K286" s="200"/>
      <c r="L286" s="205"/>
      <c r="M286" s="206"/>
      <c r="N286" s="207"/>
      <c r="O286" s="207"/>
      <c r="P286" s="207"/>
      <c r="Q286" s="207"/>
      <c r="R286" s="207"/>
      <c r="S286" s="207"/>
      <c r="T286" s="208"/>
      <c r="AT286" s="209" t="s">
        <v>156</v>
      </c>
      <c r="AU286" s="209" t="s">
        <v>81</v>
      </c>
      <c r="AV286" s="13" t="s">
        <v>79</v>
      </c>
      <c r="AW286" s="13" t="s">
        <v>33</v>
      </c>
      <c r="AX286" s="13" t="s">
        <v>72</v>
      </c>
      <c r="AY286" s="209" t="s">
        <v>141</v>
      </c>
    </row>
    <row r="287" spans="1:65" s="13" customFormat="1" ht="11.25">
      <c r="B287" s="199"/>
      <c r="C287" s="200"/>
      <c r="D287" s="201" t="s">
        <v>156</v>
      </c>
      <c r="E287" s="202" t="s">
        <v>19</v>
      </c>
      <c r="F287" s="203" t="s">
        <v>402</v>
      </c>
      <c r="G287" s="200"/>
      <c r="H287" s="202" t="s">
        <v>19</v>
      </c>
      <c r="I287" s="204"/>
      <c r="J287" s="200"/>
      <c r="K287" s="200"/>
      <c r="L287" s="205"/>
      <c r="M287" s="206"/>
      <c r="N287" s="207"/>
      <c r="O287" s="207"/>
      <c r="P287" s="207"/>
      <c r="Q287" s="207"/>
      <c r="R287" s="207"/>
      <c r="S287" s="207"/>
      <c r="T287" s="208"/>
      <c r="AT287" s="209" t="s">
        <v>156</v>
      </c>
      <c r="AU287" s="209" t="s">
        <v>81</v>
      </c>
      <c r="AV287" s="13" t="s">
        <v>79</v>
      </c>
      <c r="AW287" s="13" t="s">
        <v>33</v>
      </c>
      <c r="AX287" s="13" t="s">
        <v>72</v>
      </c>
      <c r="AY287" s="209" t="s">
        <v>141</v>
      </c>
    </row>
    <row r="288" spans="1:65" s="2" customFormat="1" ht="16.5" customHeight="1">
      <c r="A288" s="37"/>
      <c r="B288" s="38"/>
      <c r="C288" s="243" t="s">
        <v>403</v>
      </c>
      <c r="D288" s="243" t="s">
        <v>352</v>
      </c>
      <c r="E288" s="244" t="s">
        <v>404</v>
      </c>
      <c r="F288" s="245" t="s">
        <v>405</v>
      </c>
      <c r="G288" s="246" t="s">
        <v>236</v>
      </c>
      <c r="H288" s="247">
        <v>46.228000000000002</v>
      </c>
      <c r="I288" s="248"/>
      <c r="J288" s="249">
        <f>ROUND(I288*H288,2)</f>
        <v>0</v>
      </c>
      <c r="K288" s="245" t="s">
        <v>150</v>
      </c>
      <c r="L288" s="250"/>
      <c r="M288" s="251" t="s">
        <v>19</v>
      </c>
      <c r="N288" s="252" t="s">
        <v>43</v>
      </c>
      <c r="O288" s="67"/>
      <c r="P288" s="190">
        <f>O288*H288</f>
        <v>0</v>
      </c>
      <c r="Q288" s="190">
        <v>2.5000000000000001E-2</v>
      </c>
      <c r="R288" s="190">
        <f>Q288*H288</f>
        <v>1.1557000000000002</v>
      </c>
      <c r="S288" s="190">
        <v>0</v>
      </c>
      <c r="T288" s="191">
        <f>S288*H288</f>
        <v>0</v>
      </c>
      <c r="U288" s="37"/>
      <c r="V288" s="37"/>
      <c r="W288" s="37"/>
      <c r="X288" s="37"/>
      <c r="Y288" s="37"/>
      <c r="Z288" s="37"/>
      <c r="AA288" s="37"/>
      <c r="AB288" s="37"/>
      <c r="AC288" s="37"/>
      <c r="AD288" s="37"/>
      <c r="AE288" s="37"/>
      <c r="AR288" s="192" t="s">
        <v>355</v>
      </c>
      <c r="AT288" s="192" t="s">
        <v>352</v>
      </c>
      <c r="AU288" s="192" t="s">
        <v>81</v>
      </c>
      <c r="AY288" s="20" t="s">
        <v>141</v>
      </c>
      <c r="BE288" s="193">
        <f>IF(N288="základní",J288,0)</f>
        <v>0</v>
      </c>
      <c r="BF288" s="193">
        <f>IF(N288="snížená",J288,0)</f>
        <v>0</v>
      </c>
      <c r="BG288" s="193">
        <f>IF(N288="zákl. přenesená",J288,0)</f>
        <v>0</v>
      </c>
      <c r="BH288" s="193">
        <f>IF(N288="sníž. přenesená",J288,0)</f>
        <v>0</v>
      </c>
      <c r="BI288" s="193">
        <f>IF(N288="nulová",J288,0)</f>
        <v>0</v>
      </c>
      <c r="BJ288" s="20" t="s">
        <v>79</v>
      </c>
      <c r="BK288" s="193">
        <f>ROUND(I288*H288,2)</f>
        <v>0</v>
      </c>
      <c r="BL288" s="20" t="s">
        <v>182</v>
      </c>
      <c r="BM288" s="192" t="s">
        <v>406</v>
      </c>
    </row>
    <row r="289" spans="1:65" s="2" customFormat="1" ht="21.75" customHeight="1">
      <c r="A289" s="37"/>
      <c r="B289" s="38"/>
      <c r="C289" s="181" t="s">
        <v>407</v>
      </c>
      <c r="D289" s="181" t="s">
        <v>146</v>
      </c>
      <c r="E289" s="182" t="s">
        <v>408</v>
      </c>
      <c r="F289" s="183" t="s">
        <v>409</v>
      </c>
      <c r="G289" s="184" t="s">
        <v>149</v>
      </c>
      <c r="H289" s="185">
        <v>767.24300000000005</v>
      </c>
      <c r="I289" s="186"/>
      <c r="J289" s="187">
        <f>ROUND(I289*H289,2)</f>
        <v>0</v>
      </c>
      <c r="K289" s="183" t="s">
        <v>150</v>
      </c>
      <c r="L289" s="42"/>
      <c r="M289" s="188" t="s">
        <v>19</v>
      </c>
      <c r="N289" s="189" t="s">
        <v>43</v>
      </c>
      <c r="O289" s="67"/>
      <c r="P289" s="190">
        <f>O289*H289</f>
        <v>0</v>
      </c>
      <c r="Q289" s="190">
        <v>0</v>
      </c>
      <c r="R289" s="190">
        <f>Q289*H289</f>
        <v>0</v>
      </c>
      <c r="S289" s="190">
        <v>0</v>
      </c>
      <c r="T289" s="191">
        <f>S289*H289</f>
        <v>0</v>
      </c>
      <c r="U289" s="37"/>
      <c r="V289" s="37"/>
      <c r="W289" s="37"/>
      <c r="X289" s="37"/>
      <c r="Y289" s="37"/>
      <c r="Z289" s="37"/>
      <c r="AA289" s="37"/>
      <c r="AB289" s="37"/>
      <c r="AC289" s="37"/>
      <c r="AD289" s="37"/>
      <c r="AE289" s="37"/>
      <c r="AR289" s="192" t="s">
        <v>182</v>
      </c>
      <c r="AT289" s="192" t="s">
        <v>146</v>
      </c>
      <c r="AU289" s="192" t="s">
        <v>81</v>
      </c>
      <c r="AY289" s="20" t="s">
        <v>141</v>
      </c>
      <c r="BE289" s="193">
        <f>IF(N289="základní",J289,0)</f>
        <v>0</v>
      </c>
      <c r="BF289" s="193">
        <f>IF(N289="snížená",J289,0)</f>
        <v>0</v>
      </c>
      <c r="BG289" s="193">
        <f>IF(N289="zákl. přenesená",J289,0)</f>
        <v>0</v>
      </c>
      <c r="BH289" s="193">
        <f>IF(N289="sníž. přenesená",J289,0)</f>
        <v>0</v>
      </c>
      <c r="BI289" s="193">
        <f>IF(N289="nulová",J289,0)</f>
        <v>0</v>
      </c>
      <c r="BJ289" s="20" t="s">
        <v>79</v>
      </c>
      <c r="BK289" s="193">
        <f>ROUND(I289*H289,2)</f>
        <v>0</v>
      </c>
      <c r="BL289" s="20" t="s">
        <v>182</v>
      </c>
      <c r="BM289" s="192" t="s">
        <v>410</v>
      </c>
    </row>
    <row r="290" spans="1:65" s="2" customFormat="1" ht="11.25">
      <c r="A290" s="37"/>
      <c r="B290" s="38"/>
      <c r="C290" s="39"/>
      <c r="D290" s="194" t="s">
        <v>154</v>
      </c>
      <c r="E290" s="39"/>
      <c r="F290" s="195" t="s">
        <v>411</v>
      </c>
      <c r="G290" s="39"/>
      <c r="H290" s="39"/>
      <c r="I290" s="196"/>
      <c r="J290" s="39"/>
      <c r="K290" s="39"/>
      <c r="L290" s="42"/>
      <c r="M290" s="197"/>
      <c r="N290" s="198"/>
      <c r="O290" s="67"/>
      <c r="P290" s="67"/>
      <c r="Q290" s="67"/>
      <c r="R290" s="67"/>
      <c r="S290" s="67"/>
      <c r="T290" s="68"/>
      <c r="U290" s="37"/>
      <c r="V290" s="37"/>
      <c r="W290" s="37"/>
      <c r="X290" s="37"/>
      <c r="Y290" s="37"/>
      <c r="Z290" s="37"/>
      <c r="AA290" s="37"/>
      <c r="AB290" s="37"/>
      <c r="AC290" s="37"/>
      <c r="AD290" s="37"/>
      <c r="AE290" s="37"/>
      <c r="AT290" s="20" t="s">
        <v>154</v>
      </c>
      <c r="AU290" s="20" t="s">
        <v>81</v>
      </c>
    </row>
    <row r="291" spans="1:65" s="13" customFormat="1" ht="11.25">
      <c r="B291" s="199"/>
      <c r="C291" s="200"/>
      <c r="D291" s="201" t="s">
        <v>156</v>
      </c>
      <c r="E291" s="202" t="s">
        <v>19</v>
      </c>
      <c r="F291" s="203" t="s">
        <v>412</v>
      </c>
      <c r="G291" s="200"/>
      <c r="H291" s="202" t="s">
        <v>19</v>
      </c>
      <c r="I291" s="204"/>
      <c r="J291" s="200"/>
      <c r="K291" s="200"/>
      <c r="L291" s="205"/>
      <c r="M291" s="206"/>
      <c r="N291" s="207"/>
      <c r="O291" s="207"/>
      <c r="P291" s="207"/>
      <c r="Q291" s="207"/>
      <c r="R291" s="207"/>
      <c r="S291" s="207"/>
      <c r="T291" s="208"/>
      <c r="AT291" s="209" t="s">
        <v>156</v>
      </c>
      <c r="AU291" s="209" t="s">
        <v>81</v>
      </c>
      <c r="AV291" s="13" t="s">
        <v>79</v>
      </c>
      <c r="AW291" s="13" t="s">
        <v>33</v>
      </c>
      <c r="AX291" s="13" t="s">
        <v>72</v>
      </c>
      <c r="AY291" s="209" t="s">
        <v>141</v>
      </c>
    </row>
    <row r="292" spans="1:65" s="14" customFormat="1" ht="11.25">
      <c r="B292" s="210"/>
      <c r="C292" s="211"/>
      <c r="D292" s="201" t="s">
        <v>156</v>
      </c>
      <c r="E292" s="212" t="s">
        <v>19</v>
      </c>
      <c r="F292" s="213" t="s">
        <v>413</v>
      </c>
      <c r="G292" s="211"/>
      <c r="H292" s="214">
        <v>633.33500000000004</v>
      </c>
      <c r="I292" s="215"/>
      <c r="J292" s="211"/>
      <c r="K292" s="211"/>
      <c r="L292" s="216"/>
      <c r="M292" s="217"/>
      <c r="N292" s="218"/>
      <c r="O292" s="218"/>
      <c r="P292" s="218"/>
      <c r="Q292" s="218"/>
      <c r="R292" s="218"/>
      <c r="S292" s="218"/>
      <c r="T292" s="219"/>
      <c r="AT292" s="220" t="s">
        <v>156</v>
      </c>
      <c r="AU292" s="220" t="s">
        <v>81</v>
      </c>
      <c r="AV292" s="14" t="s">
        <v>81</v>
      </c>
      <c r="AW292" s="14" t="s">
        <v>33</v>
      </c>
      <c r="AX292" s="14" t="s">
        <v>72</v>
      </c>
      <c r="AY292" s="220" t="s">
        <v>141</v>
      </c>
    </row>
    <row r="293" spans="1:65" s="14" customFormat="1" ht="11.25">
      <c r="B293" s="210"/>
      <c r="C293" s="211"/>
      <c r="D293" s="201" t="s">
        <v>156</v>
      </c>
      <c r="E293" s="212" t="s">
        <v>19</v>
      </c>
      <c r="F293" s="213" t="s">
        <v>414</v>
      </c>
      <c r="G293" s="211"/>
      <c r="H293" s="214">
        <v>34.365000000000002</v>
      </c>
      <c r="I293" s="215"/>
      <c r="J293" s="211"/>
      <c r="K293" s="211"/>
      <c r="L293" s="216"/>
      <c r="M293" s="217"/>
      <c r="N293" s="218"/>
      <c r="O293" s="218"/>
      <c r="P293" s="218"/>
      <c r="Q293" s="218"/>
      <c r="R293" s="218"/>
      <c r="S293" s="218"/>
      <c r="T293" s="219"/>
      <c r="AT293" s="220" t="s">
        <v>156</v>
      </c>
      <c r="AU293" s="220" t="s">
        <v>81</v>
      </c>
      <c r="AV293" s="14" t="s">
        <v>81</v>
      </c>
      <c r="AW293" s="14" t="s">
        <v>33</v>
      </c>
      <c r="AX293" s="14" t="s">
        <v>72</v>
      </c>
      <c r="AY293" s="220" t="s">
        <v>141</v>
      </c>
    </row>
    <row r="294" spans="1:65" s="14" customFormat="1" ht="11.25">
      <c r="B294" s="210"/>
      <c r="C294" s="211"/>
      <c r="D294" s="201" t="s">
        <v>156</v>
      </c>
      <c r="E294" s="212" t="s">
        <v>19</v>
      </c>
      <c r="F294" s="213" t="s">
        <v>415</v>
      </c>
      <c r="G294" s="211"/>
      <c r="H294" s="214">
        <v>20.867999999999999</v>
      </c>
      <c r="I294" s="215"/>
      <c r="J294" s="211"/>
      <c r="K294" s="211"/>
      <c r="L294" s="216"/>
      <c r="M294" s="217"/>
      <c r="N294" s="218"/>
      <c r="O294" s="218"/>
      <c r="P294" s="218"/>
      <c r="Q294" s="218"/>
      <c r="R294" s="218"/>
      <c r="S294" s="218"/>
      <c r="T294" s="219"/>
      <c r="AT294" s="220" t="s">
        <v>156</v>
      </c>
      <c r="AU294" s="220" t="s">
        <v>81</v>
      </c>
      <c r="AV294" s="14" t="s">
        <v>81</v>
      </c>
      <c r="AW294" s="14" t="s">
        <v>33</v>
      </c>
      <c r="AX294" s="14" t="s">
        <v>72</v>
      </c>
      <c r="AY294" s="220" t="s">
        <v>141</v>
      </c>
    </row>
    <row r="295" spans="1:65" s="14" customFormat="1" ht="11.25">
      <c r="B295" s="210"/>
      <c r="C295" s="211"/>
      <c r="D295" s="201" t="s">
        <v>156</v>
      </c>
      <c r="E295" s="212" t="s">
        <v>19</v>
      </c>
      <c r="F295" s="213" t="s">
        <v>416</v>
      </c>
      <c r="G295" s="211"/>
      <c r="H295" s="214">
        <v>55.94</v>
      </c>
      <c r="I295" s="215"/>
      <c r="J295" s="211"/>
      <c r="K295" s="211"/>
      <c r="L295" s="216"/>
      <c r="M295" s="217"/>
      <c r="N295" s="218"/>
      <c r="O295" s="218"/>
      <c r="P295" s="218"/>
      <c r="Q295" s="218"/>
      <c r="R295" s="218"/>
      <c r="S295" s="218"/>
      <c r="T295" s="219"/>
      <c r="AT295" s="220" t="s">
        <v>156</v>
      </c>
      <c r="AU295" s="220" t="s">
        <v>81</v>
      </c>
      <c r="AV295" s="14" t="s">
        <v>81</v>
      </c>
      <c r="AW295" s="14" t="s">
        <v>33</v>
      </c>
      <c r="AX295" s="14" t="s">
        <v>72</v>
      </c>
      <c r="AY295" s="220" t="s">
        <v>141</v>
      </c>
    </row>
    <row r="296" spans="1:65" s="14" customFormat="1" ht="11.25">
      <c r="B296" s="210"/>
      <c r="C296" s="211"/>
      <c r="D296" s="201" t="s">
        <v>156</v>
      </c>
      <c r="E296" s="212" t="s">
        <v>19</v>
      </c>
      <c r="F296" s="213" t="s">
        <v>417</v>
      </c>
      <c r="G296" s="211"/>
      <c r="H296" s="214">
        <v>17.785</v>
      </c>
      <c r="I296" s="215"/>
      <c r="J296" s="211"/>
      <c r="K296" s="211"/>
      <c r="L296" s="216"/>
      <c r="M296" s="217"/>
      <c r="N296" s="218"/>
      <c r="O296" s="218"/>
      <c r="P296" s="218"/>
      <c r="Q296" s="218"/>
      <c r="R296" s="218"/>
      <c r="S296" s="218"/>
      <c r="T296" s="219"/>
      <c r="AT296" s="220" t="s">
        <v>156</v>
      </c>
      <c r="AU296" s="220" t="s">
        <v>81</v>
      </c>
      <c r="AV296" s="14" t="s">
        <v>81</v>
      </c>
      <c r="AW296" s="14" t="s">
        <v>33</v>
      </c>
      <c r="AX296" s="14" t="s">
        <v>72</v>
      </c>
      <c r="AY296" s="220" t="s">
        <v>141</v>
      </c>
    </row>
    <row r="297" spans="1:65" s="14" customFormat="1" ht="11.25">
      <c r="B297" s="210"/>
      <c r="C297" s="211"/>
      <c r="D297" s="201" t="s">
        <v>156</v>
      </c>
      <c r="E297" s="212" t="s">
        <v>19</v>
      </c>
      <c r="F297" s="213" t="s">
        <v>418</v>
      </c>
      <c r="G297" s="211"/>
      <c r="H297" s="214">
        <v>4.95</v>
      </c>
      <c r="I297" s="215"/>
      <c r="J297" s="211"/>
      <c r="K297" s="211"/>
      <c r="L297" s="216"/>
      <c r="M297" s="217"/>
      <c r="N297" s="218"/>
      <c r="O297" s="218"/>
      <c r="P297" s="218"/>
      <c r="Q297" s="218"/>
      <c r="R297" s="218"/>
      <c r="S297" s="218"/>
      <c r="T297" s="219"/>
      <c r="AT297" s="220" t="s">
        <v>156</v>
      </c>
      <c r="AU297" s="220" t="s">
        <v>81</v>
      </c>
      <c r="AV297" s="14" t="s">
        <v>81</v>
      </c>
      <c r="AW297" s="14" t="s">
        <v>33</v>
      </c>
      <c r="AX297" s="14" t="s">
        <v>72</v>
      </c>
      <c r="AY297" s="220" t="s">
        <v>141</v>
      </c>
    </row>
    <row r="298" spans="1:65" s="15" customFormat="1" ht="11.25">
      <c r="B298" s="221"/>
      <c r="C298" s="222"/>
      <c r="D298" s="201" t="s">
        <v>156</v>
      </c>
      <c r="E298" s="223" t="s">
        <v>19</v>
      </c>
      <c r="F298" s="224" t="s">
        <v>161</v>
      </c>
      <c r="G298" s="222"/>
      <c r="H298" s="225">
        <v>767.24300000000005</v>
      </c>
      <c r="I298" s="226"/>
      <c r="J298" s="222"/>
      <c r="K298" s="222"/>
      <c r="L298" s="227"/>
      <c r="M298" s="228"/>
      <c r="N298" s="229"/>
      <c r="O298" s="229"/>
      <c r="P298" s="229"/>
      <c r="Q298" s="229"/>
      <c r="R298" s="229"/>
      <c r="S298" s="229"/>
      <c r="T298" s="230"/>
      <c r="AT298" s="231" t="s">
        <v>156</v>
      </c>
      <c r="AU298" s="231" t="s">
        <v>81</v>
      </c>
      <c r="AV298" s="15" t="s">
        <v>152</v>
      </c>
      <c r="AW298" s="15" t="s">
        <v>33</v>
      </c>
      <c r="AX298" s="15" t="s">
        <v>79</v>
      </c>
      <c r="AY298" s="231" t="s">
        <v>141</v>
      </c>
    </row>
    <row r="299" spans="1:65" s="2" customFormat="1" ht="21.75" customHeight="1">
      <c r="A299" s="37"/>
      <c r="B299" s="38"/>
      <c r="C299" s="243" t="s">
        <v>419</v>
      </c>
      <c r="D299" s="243" t="s">
        <v>352</v>
      </c>
      <c r="E299" s="244" t="s">
        <v>420</v>
      </c>
      <c r="F299" s="245" t="s">
        <v>421</v>
      </c>
      <c r="G299" s="246" t="s">
        <v>149</v>
      </c>
      <c r="H299" s="247">
        <v>886.16600000000005</v>
      </c>
      <c r="I299" s="248"/>
      <c r="J299" s="249">
        <f>ROUND(I299*H299,2)</f>
        <v>0</v>
      </c>
      <c r="K299" s="245" t="s">
        <v>19</v>
      </c>
      <c r="L299" s="250"/>
      <c r="M299" s="251" t="s">
        <v>19</v>
      </c>
      <c r="N299" s="252" t="s">
        <v>43</v>
      </c>
      <c r="O299" s="67"/>
      <c r="P299" s="190">
        <f>O299*H299</f>
        <v>0</v>
      </c>
      <c r="Q299" s="190">
        <v>1.2E-4</v>
      </c>
      <c r="R299" s="190">
        <f>Q299*H299</f>
        <v>0.10633992</v>
      </c>
      <c r="S299" s="190">
        <v>0</v>
      </c>
      <c r="T299" s="191">
        <f>S299*H299</f>
        <v>0</v>
      </c>
      <c r="U299" s="37"/>
      <c r="V299" s="37"/>
      <c r="W299" s="37"/>
      <c r="X299" s="37"/>
      <c r="Y299" s="37"/>
      <c r="Z299" s="37"/>
      <c r="AA299" s="37"/>
      <c r="AB299" s="37"/>
      <c r="AC299" s="37"/>
      <c r="AD299" s="37"/>
      <c r="AE299" s="37"/>
      <c r="AR299" s="192" t="s">
        <v>355</v>
      </c>
      <c r="AT299" s="192" t="s">
        <v>352</v>
      </c>
      <c r="AU299" s="192" t="s">
        <v>81</v>
      </c>
      <c r="AY299" s="20" t="s">
        <v>141</v>
      </c>
      <c r="BE299" s="193">
        <f>IF(N299="základní",J299,0)</f>
        <v>0</v>
      </c>
      <c r="BF299" s="193">
        <f>IF(N299="snížená",J299,0)</f>
        <v>0</v>
      </c>
      <c r="BG299" s="193">
        <f>IF(N299="zákl. přenesená",J299,0)</f>
        <v>0</v>
      </c>
      <c r="BH299" s="193">
        <f>IF(N299="sníž. přenesená",J299,0)</f>
        <v>0</v>
      </c>
      <c r="BI299" s="193">
        <f>IF(N299="nulová",J299,0)</f>
        <v>0</v>
      </c>
      <c r="BJ299" s="20" t="s">
        <v>79</v>
      </c>
      <c r="BK299" s="193">
        <f>ROUND(I299*H299,2)</f>
        <v>0</v>
      </c>
      <c r="BL299" s="20" t="s">
        <v>182</v>
      </c>
      <c r="BM299" s="192" t="s">
        <v>422</v>
      </c>
    </row>
    <row r="300" spans="1:65" s="14" customFormat="1" ht="11.25">
      <c r="B300" s="210"/>
      <c r="C300" s="211"/>
      <c r="D300" s="201" t="s">
        <v>156</v>
      </c>
      <c r="E300" s="211"/>
      <c r="F300" s="213" t="s">
        <v>423</v>
      </c>
      <c r="G300" s="211"/>
      <c r="H300" s="214">
        <v>886.16600000000005</v>
      </c>
      <c r="I300" s="215"/>
      <c r="J300" s="211"/>
      <c r="K300" s="211"/>
      <c r="L300" s="216"/>
      <c r="M300" s="217"/>
      <c r="N300" s="218"/>
      <c r="O300" s="218"/>
      <c r="P300" s="218"/>
      <c r="Q300" s="218"/>
      <c r="R300" s="218"/>
      <c r="S300" s="218"/>
      <c r="T300" s="219"/>
      <c r="AT300" s="220" t="s">
        <v>156</v>
      </c>
      <c r="AU300" s="220" t="s">
        <v>81</v>
      </c>
      <c r="AV300" s="14" t="s">
        <v>81</v>
      </c>
      <c r="AW300" s="14" t="s">
        <v>4</v>
      </c>
      <c r="AX300" s="14" t="s">
        <v>79</v>
      </c>
      <c r="AY300" s="220" t="s">
        <v>141</v>
      </c>
    </row>
    <row r="301" spans="1:65" s="2" customFormat="1" ht="37.9" customHeight="1">
      <c r="A301" s="37"/>
      <c r="B301" s="38"/>
      <c r="C301" s="181" t="s">
        <v>424</v>
      </c>
      <c r="D301" s="181" t="s">
        <v>146</v>
      </c>
      <c r="E301" s="182" t="s">
        <v>425</v>
      </c>
      <c r="F301" s="183" t="s">
        <v>426</v>
      </c>
      <c r="G301" s="184" t="s">
        <v>149</v>
      </c>
      <c r="H301" s="185">
        <v>674.77300000000002</v>
      </c>
      <c r="I301" s="186"/>
      <c r="J301" s="187">
        <f>ROUND(I301*H301,2)</f>
        <v>0</v>
      </c>
      <c r="K301" s="183" t="s">
        <v>150</v>
      </c>
      <c r="L301" s="42"/>
      <c r="M301" s="188" t="s">
        <v>19</v>
      </c>
      <c r="N301" s="189" t="s">
        <v>43</v>
      </c>
      <c r="O301" s="67"/>
      <c r="P301" s="190">
        <f>O301*H301</f>
        <v>0</v>
      </c>
      <c r="Q301" s="190">
        <v>1.3999999999999999E-4</v>
      </c>
      <c r="R301" s="190">
        <f>Q301*H301</f>
        <v>9.4468219999999992E-2</v>
      </c>
      <c r="S301" s="190">
        <v>0</v>
      </c>
      <c r="T301" s="191">
        <f>S301*H301</f>
        <v>0</v>
      </c>
      <c r="U301" s="37"/>
      <c r="V301" s="37"/>
      <c r="W301" s="37"/>
      <c r="X301" s="37"/>
      <c r="Y301" s="37"/>
      <c r="Z301" s="37"/>
      <c r="AA301" s="37"/>
      <c r="AB301" s="37"/>
      <c r="AC301" s="37"/>
      <c r="AD301" s="37"/>
      <c r="AE301" s="37"/>
      <c r="AR301" s="192" t="s">
        <v>182</v>
      </c>
      <c r="AT301" s="192" t="s">
        <v>146</v>
      </c>
      <c r="AU301" s="192" t="s">
        <v>81</v>
      </c>
      <c r="AY301" s="20" t="s">
        <v>141</v>
      </c>
      <c r="BE301" s="193">
        <f>IF(N301="základní",J301,0)</f>
        <v>0</v>
      </c>
      <c r="BF301" s="193">
        <f>IF(N301="snížená",J301,0)</f>
        <v>0</v>
      </c>
      <c r="BG301" s="193">
        <f>IF(N301="zákl. přenesená",J301,0)</f>
        <v>0</v>
      </c>
      <c r="BH301" s="193">
        <f>IF(N301="sníž. přenesená",J301,0)</f>
        <v>0</v>
      </c>
      <c r="BI301" s="193">
        <f>IF(N301="nulová",J301,0)</f>
        <v>0</v>
      </c>
      <c r="BJ301" s="20" t="s">
        <v>79</v>
      </c>
      <c r="BK301" s="193">
        <f>ROUND(I301*H301,2)</f>
        <v>0</v>
      </c>
      <c r="BL301" s="20" t="s">
        <v>182</v>
      </c>
      <c r="BM301" s="192" t="s">
        <v>427</v>
      </c>
    </row>
    <row r="302" spans="1:65" s="2" customFormat="1" ht="11.25">
      <c r="A302" s="37"/>
      <c r="B302" s="38"/>
      <c r="C302" s="39"/>
      <c r="D302" s="194" t="s">
        <v>154</v>
      </c>
      <c r="E302" s="39"/>
      <c r="F302" s="195" t="s">
        <v>428</v>
      </c>
      <c r="G302" s="39"/>
      <c r="H302" s="39"/>
      <c r="I302" s="196"/>
      <c r="J302" s="39"/>
      <c r="K302" s="39"/>
      <c r="L302" s="42"/>
      <c r="M302" s="197"/>
      <c r="N302" s="198"/>
      <c r="O302" s="67"/>
      <c r="P302" s="67"/>
      <c r="Q302" s="67"/>
      <c r="R302" s="67"/>
      <c r="S302" s="67"/>
      <c r="T302" s="68"/>
      <c r="U302" s="37"/>
      <c r="V302" s="37"/>
      <c r="W302" s="37"/>
      <c r="X302" s="37"/>
      <c r="Y302" s="37"/>
      <c r="Z302" s="37"/>
      <c r="AA302" s="37"/>
      <c r="AB302" s="37"/>
      <c r="AC302" s="37"/>
      <c r="AD302" s="37"/>
      <c r="AE302" s="37"/>
      <c r="AT302" s="20" t="s">
        <v>154</v>
      </c>
      <c r="AU302" s="20" t="s">
        <v>81</v>
      </c>
    </row>
    <row r="303" spans="1:65" s="13" customFormat="1" ht="11.25">
      <c r="B303" s="199"/>
      <c r="C303" s="200"/>
      <c r="D303" s="201" t="s">
        <v>156</v>
      </c>
      <c r="E303" s="202" t="s">
        <v>19</v>
      </c>
      <c r="F303" s="203" t="s">
        <v>412</v>
      </c>
      <c r="G303" s="200"/>
      <c r="H303" s="202" t="s">
        <v>19</v>
      </c>
      <c r="I303" s="204"/>
      <c r="J303" s="200"/>
      <c r="K303" s="200"/>
      <c r="L303" s="205"/>
      <c r="M303" s="206"/>
      <c r="N303" s="207"/>
      <c r="O303" s="207"/>
      <c r="P303" s="207"/>
      <c r="Q303" s="207"/>
      <c r="R303" s="207"/>
      <c r="S303" s="207"/>
      <c r="T303" s="208"/>
      <c r="AT303" s="209" t="s">
        <v>156</v>
      </c>
      <c r="AU303" s="209" t="s">
        <v>81</v>
      </c>
      <c r="AV303" s="13" t="s">
        <v>79</v>
      </c>
      <c r="AW303" s="13" t="s">
        <v>33</v>
      </c>
      <c r="AX303" s="13" t="s">
        <v>72</v>
      </c>
      <c r="AY303" s="209" t="s">
        <v>141</v>
      </c>
    </row>
    <row r="304" spans="1:65" s="14" customFormat="1" ht="11.25">
      <c r="B304" s="210"/>
      <c r="C304" s="211"/>
      <c r="D304" s="201" t="s">
        <v>156</v>
      </c>
      <c r="E304" s="212" t="s">
        <v>19</v>
      </c>
      <c r="F304" s="213" t="s">
        <v>413</v>
      </c>
      <c r="G304" s="211"/>
      <c r="H304" s="214">
        <v>633.33500000000004</v>
      </c>
      <c r="I304" s="215"/>
      <c r="J304" s="211"/>
      <c r="K304" s="211"/>
      <c r="L304" s="216"/>
      <c r="M304" s="217"/>
      <c r="N304" s="218"/>
      <c r="O304" s="218"/>
      <c r="P304" s="218"/>
      <c r="Q304" s="218"/>
      <c r="R304" s="218"/>
      <c r="S304" s="218"/>
      <c r="T304" s="219"/>
      <c r="AT304" s="220" t="s">
        <v>156</v>
      </c>
      <c r="AU304" s="220" t="s">
        <v>81</v>
      </c>
      <c r="AV304" s="14" t="s">
        <v>81</v>
      </c>
      <c r="AW304" s="14" t="s">
        <v>33</v>
      </c>
      <c r="AX304" s="14" t="s">
        <v>72</v>
      </c>
      <c r="AY304" s="220" t="s">
        <v>141</v>
      </c>
    </row>
    <row r="305" spans="1:65" s="14" customFormat="1" ht="11.25">
      <c r="B305" s="210"/>
      <c r="C305" s="211"/>
      <c r="D305" s="201" t="s">
        <v>156</v>
      </c>
      <c r="E305" s="212" t="s">
        <v>19</v>
      </c>
      <c r="F305" s="213" t="s">
        <v>414</v>
      </c>
      <c r="G305" s="211"/>
      <c r="H305" s="214">
        <v>34.365000000000002</v>
      </c>
      <c r="I305" s="215"/>
      <c r="J305" s="211"/>
      <c r="K305" s="211"/>
      <c r="L305" s="216"/>
      <c r="M305" s="217"/>
      <c r="N305" s="218"/>
      <c r="O305" s="218"/>
      <c r="P305" s="218"/>
      <c r="Q305" s="218"/>
      <c r="R305" s="218"/>
      <c r="S305" s="218"/>
      <c r="T305" s="219"/>
      <c r="AT305" s="220" t="s">
        <v>156</v>
      </c>
      <c r="AU305" s="220" t="s">
        <v>81</v>
      </c>
      <c r="AV305" s="14" t="s">
        <v>81</v>
      </c>
      <c r="AW305" s="14" t="s">
        <v>33</v>
      </c>
      <c r="AX305" s="14" t="s">
        <v>72</v>
      </c>
      <c r="AY305" s="220" t="s">
        <v>141</v>
      </c>
    </row>
    <row r="306" spans="1:65" s="14" customFormat="1" ht="11.25">
      <c r="B306" s="210"/>
      <c r="C306" s="211"/>
      <c r="D306" s="201" t="s">
        <v>156</v>
      </c>
      <c r="E306" s="212" t="s">
        <v>19</v>
      </c>
      <c r="F306" s="213" t="s">
        <v>415</v>
      </c>
      <c r="G306" s="211"/>
      <c r="H306" s="214">
        <v>20.867999999999999</v>
      </c>
      <c r="I306" s="215"/>
      <c r="J306" s="211"/>
      <c r="K306" s="211"/>
      <c r="L306" s="216"/>
      <c r="M306" s="217"/>
      <c r="N306" s="218"/>
      <c r="O306" s="218"/>
      <c r="P306" s="218"/>
      <c r="Q306" s="218"/>
      <c r="R306" s="218"/>
      <c r="S306" s="218"/>
      <c r="T306" s="219"/>
      <c r="AT306" s="220" t="s">
        <v>156</v>
      </c>
      <c r="AU306" s="220" t="s">
        <v>81</v>
      </c>
      <c r="AV306" s="14" t="s">
        <v>81</v>
      </c>
      <c r="AW306" s="14" t="s">
        <v>33</v>
      </c>
      <c r="AX306" s="14" t="s">
        <v>72</v>
      </c>
      <c r="AY306" s="220" t="s">
        <v>141</v>
      </c>
    </row>
    <row r="307" spans="1:65" s="14" customFormat="1" ht="11.25">
      <c r="B307" s="210"/>
      <c r="C307" s="211"/>
      <c r="D307" s="201" t="s">
        <v>156</v>
      </c>
      <c r="E307" s="212" t="s">
        <v>19</v>
      </c>
      <c r="F307" s="213" t="s">
        <v>416</v>
      </c>
      <c r="G307" s="211"/>
      <c r="H307" s="214">
        <v>55.94</v>
      </c>
      <c r="I307" s="215"/>
      <c r="J307" s="211"/>
      <c r="K307" s="211"/>
      <c r="L307" s="216"/>
      <c r="M307" s="217"/>
      <c r="N307" s="218"/>
      <c r="O307" s="218"/>
      <c r="P307" s="218"/>
      <c r="Q307" s="218"/>
      <c r="R307" s="218"/>
      <c r="S307" s="218"/>
      <c r="T307" s="219"/>
      <c r="AT307" s="220" t="s">
        <v>156</v>
      </c>
      <c r="AU307" s="220" t="s">
        <v>81</v>
      </c>
      <c r="AV307" s="14" t="s">
        <v>81</v>
      </c>
      <c r="AW307" s="14" t="s">
        <v>33</v>
      </c>
      <c r="AX307" s="14" t="s">
        <v>72</v>
      </c>
      <c r="AY307" s="220" t="s">
        <v>141</v>
      </c>
    </row>
    <row r="308" spans="1:65" s="14" customFormat="1" ht="11.25">
      <c r="B308" s="210"/>
      <c r="C308" s="211"/>
      <c r="D308" s="201" t="s">
        <v>156</v>
      </c>
      <c r="E308" s="212" t="s">
        <v>19</v>
      </c>
      <c r="F308" s="213" t="s">
        <v>417</v>
      </c>
      <c r="G308" s="211"/>
      <c r="H308" s="214">
        <v>17.785</v>
      </c>
      <c r="I308" s="215"/>
      <c r="J308" s="211"/>
      <c r="K308" s="211"/>
      <c r="L308" s="216"/>
      <c r="M308" s="217"/>
      <c r="N308" s="218"/>
      <c r="O308" s="218"/>
      <c r="P308" s="218"/>
      <c r="Q308" s="218"/>
      <c r="R308" s="218"/>
      <c r="S308" s="218"/>
      <c r="T308" s="219"/>
      <c r="AT308" s="220" t="s">
        <v>156</v>
      </c>
      <c r="AU308" s="220" t="s">
        <v>81</v>
      </c>
      <c r="AV308" s="14" t="s">
        <v>81</v>
      </c>
      <c r="AW308" s="14" t="s">
        <v>33</v>
      </c>
      <c r="AX308" s="14" t="s">
        <v>72</v>
      </c>
      <c r="AY308" s="220" t="s">
        <v>141</v>
      </c>
    </row>
    <row r="309" spans="1:65" s="14" customFormat="1" ht="11.25">
      <c r="B309" s="210"/>
      <c r="C309" s="211"/>
      <c r="D309" s="201" t="s">
        <v>156</v>
      </c>
      <c r="E309" s="212" t="s">
        <v>19</v>
      </c>
      <c r="F309" s="213" t="s">
        <v>418</v>
      </c>
      <c r="G309" s="211"/>
      <c r="H309" s="214">
        <v>4.95</v>
      </c>
      <c r="I309" s="215"/>
      <c r="J309" s="211"/>
      <c r="K309" s="211"/>
      <c r="L309" s="216"/>
      <c r="M309" s="217"/>
      <c r="N309" s="218"/>
      <c r="O309" s="218"/>
      <c r="P309" s="218"/>
      <c r="Q309" s="218"/>
      <c r="R309" s="218"/>
      <c r="S309" s="218"/>
      <c r="T309" s="219"/>
      <c r="AT309" s="220" t="s">
        <v>156</v>
      </c>
      <c r="AU309" s="220" t="s">
        <v>81</v>
      </c>
      <c r="AV309" s="14" t="s">
        <v>81</v>
      </c>
      <c r="AW309" s="14" t="s">
        <v>33</v>
      </c>
      <c r="AX309" s="14" t="s">
        <v>72</v>
      </c>
      <c r="AY309" s="220" t="s">
        <v>141</v>
      </c>
    </row>
    <row r="310" spans="1:65" s="15" customFormat="1" ht="11.25">
      <c r="B310" s="221"/>
      <c r="C310" s="222"/>
      <c r="D310" s="201" t="s">
        <v>156</v>
      </c>
      <c r="E310" s="223" t="s">
        <v>19</v>
      </c>
      <c r="F310" s="224" t="s">
        <v>161</v>
      </c>
      <c r="G310" s="222"/>
      <c r="H310" s="225">
        <v>767.24300000000005</v>
      </c>
      <c r="I310" s="226"/>
      <c r="J310" s="222"/>
      <c r="K310" s="222"/>
      <c r="L310" s="227"/>
      <c r="M310" s="228"/>
      <c r="N310" s="229"/>
      <c r="O310" s="229"/>
      <c r="P310" s="229"/>
      <c r="Q310" s="229"/>
      <c r="R310" s="229"/>
      <c r="S310" s="229"/>
      <c r="T310" s="230"/>
      <c r="AT310" s="231" t="s">
        <v>156</v>
      </c>
      <c r="AU310" s="231" t="s">
        <v>81</v>
      </c>
      <c r="AV310" s="15" t="s">
        <v>152</v>
      </c>
      <c r="AW310" s="15" t="s">
        <v>33</v>
      </c>
      <c r="AX310" s="15" t="s">
        <v>72</v>
      </c>
      <c r="AY310" s="231" t="s">
        <v>141</v>
      </c>
    </row>
    <row r="311" spans="1:65" s="14" customFormat="1" ht="11.25">
      <c r="B311" s="210"/>
      <c r="C311" s="211"/>
      <c r="D311" s="201" t="s">
        <v>156</v>
      </c>
      <c r="E311" s="212" t="s">
        <v>19</v>
      </c>
      <c r="F311" s="213" t="s">
        <v>429</v>
      </c>
      <c r="G311" s="211"/>
      <c r="H311" s="214">
        <v>-92.47</v>
      </c>
      <c r="I311" s="215"/>
      <c r="J311" s="211"/>
      <c r="K311" s="211"/>
      <c r="L311" s="216"/>
      <c r="M311" s="217"/>
      <c r="N311" s="218"/>
      <c r="O311" s="218"/>
      <c r="P311" s="218"/>
      <c r="Q311" s="218"/>
      <c r="R311" s="218"/>
      <c r="S311" s="218"/>
      <c r="T311" s="219"/>
      <c r="AT311" s="220" t="s">
        <v>156</v>
      </c>
      <c r="AU311" s="220" t="s">
        <v>81</v>
      </c>
      <c r="AV311" s="14" t="s">
        <v>81</v>
      </c>
      <c r="AW311" s="14" t="s">
        <v>33</v>
      </c>
      <c r="AX311" s="14" t="s">
        <v>72</v>
      </c>
      <c r="AY311" s="220" t="s">
        <v>141</v>
      </c>
    </row>
    <row r="312" spans="1:65" s="16" customFormat="1" ht="11.25">
      <c r="B312" s="232"/>
      <c r="C312" s="233"/>
      <c r="D312" s="201" t="s">
        <v>156</v>
      </c>
      <c r="E312" s="234" t="s">
        <v>19</v>
      </c>
      <c r="F312" s="235" t="s">
        <v>198</v>
      </c>
      <c r="G312" s="233"/>
      <c r="H312" s="236">
        <v>674.77300000000002</v>
      </c>
      <c r="I312" s="237"/>
      <c r="J312" s="233"/>
      <c r="K312" s="233"/>
      <c r="L312" s="238"/>
      <c r="M312" s="239"/>
      <c r="N312" s="240"/>
      <c r="O312" s="240"/>
      <c r="P312" s="240"/>
      <c r="Q312" s="240"/>
      <c r="R312" s="240"/>
      <c r="S312" s="240"/>
      <c r="T312" s="241"/>
      <c r="AT312" s="242" t="s">
        <v>156</v>
      </c>
      <c r="AU312" s="242" t="s">
        <v>81</v>
      </c>
      <c r="AV312" s="16" t="s">
        <v>151</v>
      </c>
      <c r="AW312" s="16" t="s">
        <v>33</v>
      </c>
      <c r="AX312" s="16" t="s">
        <v>79</v>
      </c>
      <c r="AY312" s="242" t="s">
        <v>141</v>
      </c>
    </row>
    <row r="313" spans="1:65" s="2" customFormat="1" ht="16.5" customHeight="1">
      <c r="A313" s="37"/>
      <c r="B313" s="38"/>
      <c r="C313" s="243" t="s">
        <v>430</v>
      </c>
      <c r="D313" s="243" t="s">
        <v>352</v>
      </c>
      <c r="E313" s="244" t="s">
        <v>431</v>
      </c>
      <c r="F313" s="245" t="s">
        <v>432</v>
      </c>
      <c r="G313" s="246" t="s">
        <v>149</v>
      </c>
      <c r="H313" s="247">
        <v>786.44799999999998</v>
      </c>
      <c r="I313" s="248"/>
      <c r="J313" s="249">
        <f>ROUND(I313*H313,2)</f>
        <v>0</v>
      </c>
      <c r="K313" s="245" t="s">
        <v>150</v>
      </c>
      <c r="L313" s="250"/>
      <c r="M313" s="251" t="s">
        <v>19</v>
      </c>
      <c r="N313" s="252" t="s">
        <v>43</v>
      </c>
      <c r="O313" s="67"/>
      <c r="P313" s="190">
        <f>O313*H313</f>
        <v>0</v>
      </c>
      <c r="Q313" s="190">
        <v>1.9E-3</v>
      </c>
      <c r="R313" s="190">
        <f>Q313*H313</f>
        <v>1.4942511999999999</v>
      </c>
      <c r="S313" s="190">
        <v>0</v>
      </c>
      <c r="T313" s="191">
        <f>S313*H313</f>
        <v>0</v>
      </c>
      <c r="U313" s="37"/>
      <c r="V313" s="37"/>
      <c r="W313" s="37"/>
      <c r="X313" s="37"/>
      <c r="Y313" s="37"/>
      <c r="Z313" s="37"/>
      <c r="AA313" s="37"/>
      <c r="AB313" s="37"/>
      <c r="AC313" s="37"/>
      <c r="AD313" s="37"/>
      <c r="AE313" s="37"/>
      <c r="AR313" s="192" t="s">
        <v>355</v>
      </c>
      <c r="AT313" s="192" t="s">
        <v>352</v>
      </c>
      <c r="AU313" s="192" t="s">
        <v>81</v>
      </c>
      <c r="AY313" s="20" t="s">
        <v>141</v>
      </c>
      <c r="BE313" s="193">
        <f>IF(N313="základní",J313,0)</f>
        <v>0</v>
      </c>
      <c r="BF313" s="193">
        <f>IF(N313="snížená",J313,0)</f>
        <v>0</v>
      </c>
      <c r="BG313" s="193">
        <f>IF(N313="zákl. přenesená",J313,0)</f>
        <v>0</v>
      </c>
      <c r="BH313" s="193">
        <f>IF(N313="sníž. přenesená",J313,0)</f>
        <v>0</v>
      </c>
      <c r="BI313" s="193">
        <f>IF(N313="nulová",J313,0)</f>
        <v>0</v>
      </c>
      <c r="BJ313" s="20" t="s">
        <v>79</v>
      </c>
      <c r="BK313" s="193">
        <f>ROUND(I313*H313,2)</f>
        <v>0</v>
      </c>
      <c r="BL313" s="20" t="s">
        <v>182</v>
      </c>
      <c r="BM313" s="192" t="s">
        <v>433</v>
      </c>
    </row>
    <row r="314" spans="1:65" s="14" customFormat="1" ht="11.25">
      <c r="B314" s="210"/>
      <c r="C314" s="211"/>
      <c r="D314" s="201" t="s">
        <v>156</v>
      </c>
      <c r="E314" s="211"/>
      <c r="F314" s="213" t="s">
        <v>434</v>
      </c>
      <c r="G314" s="211"/>
      <c r="H314" s="214">
        <v>786.44799999999998</v>
      </c>
      <c r="I314" s="215"/>
      <c r="J314" s="211"/>
      <c r="K314" s="211"/>
      <c r="L314" s="216"/>
      <c r="M314" s="217"/>
      <c r="N314" s="218"/>
      <c r="O314" s="218"/>
      <c r="P314" s="218"/>
      <c r="Q314" s="218"/>
      <c r="R314" s="218"/>
      <c r="S314" s="218"/>
      <c r="T314" s="219"/>
      <c r="AT314" s="220" t="s">
        <v>156</v>
      </c>
      <c r="AU314" s="220" t="s">
        <v>81</v>
      </c>
      <c r="AV314" s="14" t="s">
        <v>81</v>
      </c>
      <c r="AW314" s="14" t="s">
        <v>4</v>
      </c>
      <c r="AX314" s="14" t="s">
        <v>79</v>
      </c>
      <c r="AY314" s="220" t="s">
        <v>141</v>
      </c>
    </row>
    <row r="315" spans="1:65" s="2" customFormat="1" ht="37.9" customHeight="1">
      <c r="A315" s="37"/>
      <c r="B315" s="38"/>
      <c r="C315" s="181" t="s">
        <v>435</v>
      </c>
      <c r="D315" s="181" t="s">
        <v>146</v>
      </c>
      <c r="E315" s="182" t="s">
        <v>436</v>
      </c>
      <c r="F315" s="183" t="s">
        <v>437</v>
      </c>
      <c r="G315" s="184" t="s">
        <v>149</v>
      </c>
      <c r="H315" s="185">
        <v>79.069999999999993</v>
      </c>
      <c r="I315" s="186"/>
      <c r="J315" s="187">
        <f>ROUND(I315*H315,2)</f>
        <v>0</v>
      </c>
      <c r="K315" s="183" t="s">
        <v>150</v>
      </c>
      <c r="L315" s="42"/>
      <c r="M315" s="188" t="s">
        <v>19</v>
      </c>
      <c r="N315" s="189" t="s">
        <v>43</v>
      </c>
      <c r="O315" s="67"/>
      <c r="P315" s="190">
        <f>O315*H315</f>
        <v>0</v>
      </c>
      <c r="Q315" s="190">
        <v>2.7999999999999998E-4</v>
      </c>
      <c r="R315" s="190">
        <f>Q315*H315</f>
        <v>2.2139599999999995E-2</v>
      </c>
      <c r="S315" s="190">
        <v>0</v>
      </c>
      <c r="T315" s="191">
        <f>S315*H315</f>
        <v>0</v>
      </c>
      <c r="U315" s="37"/>
      <c r="V315" s="37"/>
      <c r="W315" s="37"/>
      <c r="X315" s="37"/>
      <c r="Y315" s="37"/>
      <c r="Z315" s="37"/>
      <c r="AA315" s="37"/>
      <c r="AB315" s="37"/>
      <c r="AC315" s="37"/>
      <c r="AD315" s="37"/>
      <c r="AE315" s="37"/>
      <c r="AR315" s="192" t="s">
        <v>182</v>
      </c>
      <c r="AT315" s="192" t="s">
        <v>146</v>
      </c>
      <c r="AU315" s="192" t="s">
        <v>81</v>
      </c>
      <c r="AY315" s="20" t="s">
        <v>141</v>
      </c>
      <c r="BE315" s="193">
        <f>IF(N315="základní",J315,0)</f>
        <v>0</v>
      </c>
      <c r="BF315" s="193">
        <f>IF(N315="snížená",J315,0)</f>
        <v>0</v>
      </c>
      <c r="BG315" s="193">
        <f>IF(N315="zákl. přenesená",J315,0)</f>
        <v>0</v>
      </c>
      <c r="BH315" s="193">
        <f>IF(N315="sníž. přenesená",J315,0)</f>
        <v>0</v>
      </c>
      <c r="BI315" s="193">
        <f>IF(N315="nulová",J315,0)</f>
        <v>0</v>
      </c>
      <c r="BJ315" s="20" t="s">
        <v>79</v>
      </c>
      <c r="BK315" s="193">
        <f>ROUND(I315*H315,2)</f>
        <v>0</v>
      </c>
      <c r="BL315" s="20" t="s">
        <v>182</v>
      </c>
      <c r="BM315" s="192" t="s">
        <v>438</v>
      </c>
    </row>
    <row r="316" spans="1:65" s="2" customFormat="1" ht="11.25">
      <c r="A316" s="37"/>
      <c r="B316" s="38"/>
      <c r="C316" s="39"/>
      <c r="D316" s="194" t="s">
        <v>154</v>
      </c>
      <c r="E316" s="39"/>
      <c r="F316" s="195" t="s">
        <v>439</v>
      </c>
      <c r="G316" s="39"/>
      <c r="H316" s="39"/>
      <c r="I316" s="196"/>
      <c r="J316" s="39"/>
      <c r="K316" s="39"/>
      <c r="L316" s="42"/>
      <c r="M316" s="197"/>
      <c r="N316" s="198"/>
      <c r="O316" s="67"/>
      <c r="P316" s="67"/>
      <c r="Q316" s="67"/>
      <c r="R316" s="67"/>
      <c r="S316" s="67"/>
      <c r="T316" s="68"/>
      <c r="U316" s="37"/>
      <c r="V316" s="37"/>
      <c r="W316" s="37"/>
      <c r="X316" s="37"/>
      <c r="Y316" s="37"/>
      <c r="Z316" s="37"/>
      <c r="AA316" s="37"/>
      <c r="AB316" s="37"/>
      <c r="AC316" s="37"/>
      <c r="AD316" s="37"/>
      <c r="AE316" s="37"/>
      <c r="AT316" s="20" t="s">
        <v>154</v>
      </c>
      <c r="AU316" s="20" t="s">
        <v>81</v>
      </c>
    </row>
    <row r="317" spans="1:65" s="13" customFormat="1" ht="11.25">
      <c r="B317" s="199"/>
      <c r="C317" s="200"/>
      <c r="D317" s="201" t="s">
        <v>156</v>
      </c>
      <c r="E317" s="202" t="s">
        <v>19</v>
      </c>
      <c r="F317" s="203" t="s">
        <v>440</v>
      </c>
      <c r="G317" s="200"/>
      <c r="H317" s="202" t="s">
        <v>19</v>
      </c>
      <c r="I317" s="204"/>
      <c r="J317" s="200"/>
      <c r="K317" s="200"/>
      <c r="L317" s="205"/>
      <c r="M317" s="206"/>
      <c r="N317" s="207"/>
      <c r="O317" s="207"/>
      <c r="P317" s="207"/>
      <c r="Q317" s="207"/>
      <c r="R317" s="207"/>
      <c r="S317" s="207"/>
      <c r="T317" s="208"/>
      <c r="AT317" s="209" t="s">
        <v>156</v>
      </c>
      <c r="AU317" s="209" t="s">
        <v>81</v>
      </c>
      <c r="AV317" s="13" t="s">
        <v>79</v>
      </c>
      <c r="AW317" s="13" t="s">
        <v>33</v>
      </c>
      <c r="AX317" s="13" t="s">
        <v>72</v>
      </c>
      <c r="AY317" s="209" t="s">
        <v>141</v>
      </c>
    </row>
    <row r="318" spans="1:65" s="14" customFormat="1" ht="11.25">
      <c r="B318" s="210"/>
      <c r="C318" s="211"/>
      <c r="D318" s="201" t="s">
        <v>156</v>
      </c>
      <c r="E318" s="212" t="s">
        <v>19</v>
      </c>
      <c r="F318" s="213" t="s">
        <v>441</v>
      </c>
      <c r="G318" s="211"/>
      <c r="H318" s="214">
        <v>16.87</v>
      </c>
      <c r="I318" s="215"/>
      <c r="J318" s="211"/>
      <c r="K318" s="211"/>
      <c r="L318" s="216"/>
      <c r="M318" s="217"/>
      <c r="N318" s="218"/>
      <c r="O318" s="218"/>
      <c r="P318" s="218"/>
      <c r="Q318" s="218"/>
      <c r="R318" s="218"/>
      <c r="S318" s="218"/>
      <c r="T318" s="219"/>
      <c r="AT318" s="220" t="s">
        <v>156</v>
      </c>
      <c r="AU318" s="220" t="s">
        <v>81</v>
      </c>
      <c r="AV318" s="14" t="s">
        <v>81</v>
      </c>
      <c r="AW318" s="14" t="s">
        <v>33</v>
      </c>
      <c r="AX318" s="14" t="s">
        <v>72</v>
      </c>
      <c r="AY318" s="220" t="s">
        <v>141</v>
      </c>
    </row>
    <row r="319" spans="1:65" s="13" customFormat="1" ht="11.25">
      <c r="B319" s="199"/>
      <c r="C319" s="200"/>
      <c r="D319" s="201" t="s">
        <v>156</v>
      </c>
      <c r="E319" s="202" t="s">
        <v>19</v>
      </c>
      <c r="F319" s="203" t="s">
        <v>442</v>
      </c>
      <c r="G319" s="200"/>
      <c r="H319" s="202" t="s">
        <v>19</v>
      </c>
      <c r="I319" s="204"/>
      <c r="J319" s="200"/>
      <c r="K319" s="200"/>
      <c r="L319" s="205"/>
      <c r="M319" s="206"/>
      <c r="N319" s="207"/>
      <c r="O319" s="207"/>
      <c r="P319" s="207"/>
      <c r="Q319" s="207"/>
      <c r="R319" s="207"/>
      <c r="S319" s="207"/>
      <c r="T319" s="208"/>
      <c r="AT319" s="209" t="s">
        <v>156</v>
      </c>
      <c r="AU319" s="209" t="s">
        <v>81</v>
      </c>
      <c r="AV319" s="13" t="s">
        <v>79</v>
      </c>
      <c r="AW319" s="13" t="s">
        <v>33</v>
      </c>
      <c r="AX319" s="13" t="s">
        <v>72</v>
      </c>
      <c r="AY319" s="209" t="s">
        <v>141</v>
      </c>
    </row>
    <row r="320" spans="1:65" s="14" customFormat="1" ht="11.25">
      <c r="B320" s="210"/>
      <c r="C320" s="211"/>
      <c r="D320" s="201" t="s">
        <v>156</v>
      </c>
      <c r="E320" s="212" t="s">
        <v>19</v>
      </c>
      <c r="F320" s="213" t="s">
        <v>443</v>
      </c>
      <c r="G320" s="211"/>
      <c r="H320" s="214">
        <v>62.2</v>
      </c>
      <c r="I320" s="215"/>
      <c r="J320" s="211"/>
      <c r="K320" s="211"/>
      <c r="L320" s="216"/>
      <c r="M320" s="217"/>
      <c r="N320" s="218"/>
      <c r="O320" s="218"/>
      <c r="P320" s="218"/>
      <c r="Q320" s="218"/>
      <c r="R320" s="218"/>
      <c r="S320" s="218"/>
      <c r="T320" s="219"/>
      <c r="AT320" s="220" t="s">
        <v>156</v>
      </c>
      <c r="AU320" s="220" t="s">
        <v>81</v>
      </c>
      <c r="AV320" s="14" t="s">
        <v>81</v>
      </c>
      <c r="AW320" s="14" t="s">
        <v>33</v>
      </c>
      <c r="AX320" s="14" t="s">
        <v>72</v>
      </c>
      <c r="AY320" s="220" t="s">
        <v>141</v>
      </c>
    </row>
    <row r="321" spans="1:65" s="15" customFormat="1" ht="11.25">
      <c r="B321" s="221"/>
      <c r="C321" s="222"/>
      <c r="D321" s="201" t="s">
        <v>156</v>
      </c>
      <c r="E321" s="223" t="s">
        <v>19</v>
      </c>
      <c r="F321" s="224" t="s">
        <v>161</v>
      </c>
      <c r="G321" s="222"/>
      <c r="H321" s="225">
        <v>79.069999999999993</v>
      </c>
      <c r="I321" s="226"/>
      <c r="J321" s="222"/>
      <c r="K321" s="222"/>
      <c r="L321" s="227"/>
      <c r="M321" s="228"/>
      <c r="N321" s="229"/>
      <c r="O321" s="229"/>
      <c r="P321" s="229"/>
      <c r="Q321" s="229"/>
      <c r="R321" s="229"/>
      <c r="S321" s="229"/>
      <c r="T321" s="230"/>
      <c r="AT321" s="231" t="s">
        <v>156</v>
      </c>
      <c r="AU321" s="231" t="s">
        <v>81</v>
      </c>
      <c r="AV321" s="15" t="s">
        <v>152</v>
      </c>
      <c r="AW321" s="15" t="s">
        <v>33</v>
      </c>
      <c r="AX321" s="15" t="s">
        <v>79</v>
      </c>
      <c r="AY321" s="231" t="s">
        <v>141</v>
      </c>
    </row>
    <row r="322" spans="1:65" s="2" customFormat="1" ht="16.5" customHeight="1">
      <c r="A322" s="37"/>
      <c r="B322" s="38"/>
      <c r="C322" s="243" t="s">
        <v>444</v>
      </c>
      <c r="D322" s="243" t="s">
        <v>352</v>
      </c>
      <c r="E322" s="244" t="s">
        <v>431</v>
      </c>
      <c r="F322" s="245" t="s">
        <v>432</v>
      </c>
      <c r="G322" s="246" t="s">
        <v>149</v>
      </c>
      <c r="H322" s="247">
        <v>92.156000000000006</v>
      </c>
      <c r="I322" s="248"/>
      <c r="J322" s="249">
        <f>ROUND(I322*H322,2)</f>
        <v>0</v>
      </c>
      <c r="K322" s="245" t="s">
        <v>150</v>
      </c>
      <c r="L322" s="250"/>
      <c r="M322" s="251" t="s">
        <v>19</v>
      </c>
      <c r="N322" s="252" t="s">
        <v>43</v>
      </c>
      <c r="O322" s="67"/>
      <c r="P322" s="190">
        <f>O322*H322</f>
        <v>0</v>
      </c>
      <c r="Q322" s="190">
        <v>1.9E-3</v>
      </c>
      <c r="R322" s="190">
        <f>Q322*H322</f>
        <v>0.17509640000000001</v>
      </c>
      <c r="S322" s="190">
        <v>0</v>
      </c>
      <c r="T322" s="191">
        <f>S322*H322</f>
        <v>0</v>
      </c>
      <c r="U322" s="37"/>
      <c r="V322" s="37"/>
      <c r="W322" s="37"/>
      <c r="X322" s="37"/>
      <c r="Y322" s="37"/>
      <c r="Z322" s="37"/>
      <c r="AA322" s="37"/>
      <c r="AB322" s="37"/>
      <c r="AC322" s="37"/>
      <c r="AD322" s="37"/>
      <c r="AE322" s="37"/>
      <c r="AR322" s="192" t="s">
        <v>355</v>
      </c>
      <c r="AT322" s="192" t="s">
        <v>352</v>
      </c>
      <c r="AU322" s="192" t="s">
        <v>81</v>
      </c>
      <c r="AY322" s="20" t="s">
        <v>141</v>
      </c>
      <c r="BE322" s="193">
        <f>IF(N322="základní",J322,0)</f>
        <v>0</v>
      </c>
      <c r="BF322" s="193">
        <f>IF(N322="snížená",J322,0)</f>
        <v>0</v>
      </c>
      <c r="BG322" s="193">
        <f>IF(N322="zákl. přenesená",J322,0)</f>
        <v>0</v>
      </c>
      <c r="BH322" s="193">
        <f>IF(N322="sníž. přenesená",J322,0)</f>
        <v>0</v>
      </c>
      <c r="BI322" s="193">
        <f>IF(N322="nulová",J322,0)</f>
        <v>0</v>
      </c>
      <c r="BJ322" s="20" t="s">
        <v>79</v>
      </c>
      <c r="BK322" s="193">
        <f>ROUND(I322*H322,2)</f>
        <v>0</v>
      </c>
      <c r="BL322" s="20" t="s">
        <v>182</v>
      </c>
      <c r="BM322" s="192" t="s">
        <v>445</v>
      </c>
    </row>
    <row r="323" spans="1:65" s="14" customFormat="1" ht="11.25">
      <c r="B323" s="210"/>
      <c r="C323" s="211"/>
      <c r="D323" s="201" t="s">
        <v>156</v>
      </c>
      <c r="E323" s="211"/>
      <c r="F323" s="213" t="s">
        <v>446</v>
      </c>
      <c r="G323" s="211"/>
      <c r="H323" s="214">
        <v>92.156000000000006</v>
      </c>
      <c r="I323" s="215"/>
      <c r="J323" s="211"/>
      <c r="K323" s="211"/>
      <c r="L323" s="216"/>
      <c r="M323" s="217"/>
      <c r="N323" s="218"/>
      <c r="O323" s="218"/>
      <c r="P323" s="218"/>
      <c r="Q323" s="218"/>
      <c r="R323" s="218"/>
      <c r="S323" s="218"/>
      <c r="T323" s="219"/>
      <c r="AT323" s="220" t="s">
        <v>156</v>
      </c>
      <c r="AU323" s="220" t="s">
        <v>81</v>
      </c>
      <c r="AV323" s="14" t="s">
        <v>81</v>
      </c>
      <c r="AW323" s="14" t="s">
        <v>4</v>
      </c>
      <c r="AX323" s="14" t="s">
        <v>79</v>
      </c>
      <c r="AY323" s="220" t="s">
        <v>141</v>
      </c>
    </row>
    <row r="324" spans="1:65" s="2" customFormat="1" ht="37.9" customHeight="1">
      <c r="A324" s="37"/>
      <c r="B324" s="38"/>
      <c r="C324" s="181" t="s">
        <v>447</v>
      </c>
      <c r="D324" s="181" t="s">
        <v>146</v>
      </c>
      <c r="E324" s="182" t="s">
        <v>448</v>
      </c>
      <c r="F324" s="183" t="s">
        <v>449</v>
      </c>
      <c r="G324" s="184" t="s">
        <v>149</v>
      </c>
      <c r="H324" s="185">
        <v>13.48</v>
      </c>
      <c r="I324" s="186"/>
      <c r="J324" s="187">
        <f>ROUND(I324*H324,2)</f>
        <v>0</v>
      </c>
      <c r="K324" s="183" t="s">
        <v>150</v>
      </c>
      <c r="L324" s="42"/>
      <c r="M324" s="188" t="s">
        <v>19</v>
      </c>
      <c r="N324" s="189" t="s">
        <v>43</v>
      </c>
      <c r="O324" s="67"/>
      <c r="P324" s="190">
        <f>O324*H324</f>
        <v>0</v>
      </c>
      <c r="Q324" s="190">
        <v>4.2000000000000002E-4</v>
      </c>
      <c r="R324" s="190">
        <f>Q324*H324</f>
        <v>5.6616000000000001E-3</v>
      </c>
      <c r="S324" s="190">
        <v>0</v>
      </c>
      <c r="T324" s="191">
        <f>S324*H324</f>
        <v>0</v>
      </c>
      <c r="U324" s="37"/>
      <c r="V324" s="37"/>
      <c r="W324" s="37"/>
      <c r="X324" s="37"/>
      <c r="Y324" s="37"/>
      <c r="Z324" s="37"/>
      <c r="AA324" s="37"/>
      <c r="AB324" s="37"/>
      <c r="AC324" s="37"/>
      <c r="AD324" s="37"/>
      <c r="AE324" s="37"/>
      <c r="AR324" s="192" t="s">
        <v>182</v>
      </c>
      <c r="AT324" s="192" t="s">
        <v>146</v>
      </c>
      <c r="AU324" s="192" t="s">
        <v>81</v>
      </c>
      <c r="AY324" s="20" t="s">
        <v>141</v>
      </c>
      <c r="BE324" s="193">
        <f>IF(N324="základní",J324,0)</f>
        <v>0</v>
      </c>
      <c r="BF324" s="193">
        <f>IF(N324="snížená",J324,0)</f>
        <v>0</v>
      </c>
      <c r="BG324" s="193">
        <f>IF(N324="zákl. přenesená",J324,0)</f>
        <v>0</v>
      </c>
      <c r="BH324" s="193">
        <f>IF(N324="sníž. přenesená",J324,0)</f>
        <v>0</v>
      </c>
      <c r="BI324" s="193">
        <f>IF(N324="nulová",J324,0)</f>
        <v>0</v>
      </c>
      <c r="BJ324" s="20" t="s">
        <v>79</v>
      </c>
      <c r="BK324" s="193">
        <f>ROUND(I324*H324,2)</f>
        <v>0</v>
      </c>
      <c r="BL324" s="20" t="s">
        <v>182</v>
      </c>
      <c r="BM324" s="192" t="s">
        <v>450</v>
      </c>
    </row>
    <row r="325" spans="1:65" s="2" customFormat="1" ht="11.25">
      <c r="A325" s="37"/>
      <c r="B325" s="38"/>
      <c r="C325" s="39"/>
      <c r="D325" s="194" t="s">
        <v>154</v>
      </c>
      <c r="E325" s="39"/>
      <c r="F325" s="195" t="s">
        <v>451</v>
      </c>
      <c r="G325" s="39"/>
      <c r="H325" s="39"/>
      <c r="I325" s="196"/>
      <c r="J325" s="39"/>
      <c r="K325" s="39"/>
      <c r="L325" s="42"/>
      <c r="M325" s="197"/>
      <c r="N325" s="198"/>
      <c r="O325" s="67"/>
      <c r="P325" s="67"/>
      <c r="Q325" s="67"/>
      <c r="R325" s="67"/>
      <c r="S325" s="67"/>
      <c r="T325" s="68"/>
      <c r="U325" s="37"/>
      <c r="V325" s="37"/>
      <c r="W325" s="37"/>
      <c r="X325" s="37"/>
      <c r="Y325" s="37"/>
      <c r="Z325" s="37"/>
      <c r="AA325" s="37"/>
      <c r="AB325" s="37"/>
      <c r="AC325" s="37"/>
      <c r="AD325" s="37"/>
      <c r="AE325" s="37"/>
      <c r="AT325" s="20" t="s">
        <v>154</v>
      </c>
      <c r="AU325" s="20" t="s">
        <v>81</v>
      </c>
    </row>
    <row r="326" spans="1:65" s="13" customFormat="1" ht="11.25">
      <c r="B326" s="199"/>
      <c r="C326" s="200"/>
      <c r="D326" s="201" t="s">
        <v>156</v>
      </c>
      <c r="E326" s="202" t="s">
        <v>19</v>
      </c>
      <c r="F326" s="203" t="s">
        <v>440</v>
      </c>
      <c r="G326" s="200"/>
      <c r="H326" s="202" t="s">
        <v>19</v>
      </c>
      <c r="I326" s="204"/>
      <c r="J326" s="200"/>
      <c r="K326" s="200"/>
      <c r="L326" s="205"/>
      <c r="M326" s="206"/>
      <c r="N326" s="207"/>
      <c r="O326" s="207"/>
      <c r="P326" s="207"/>
      <c r="Q326" s="207"/>
      <c r="R326" s="207"/>
      <c r="S326" s="207"/>
      <c r="T326" s="208"/>
      <c r="AT326" s="209" t="s">
        <v>156</v>
      </c>
      <c r="AU326" s="209" t="s">
        <v>81</v>
      </c>
      <c r="AV326" s="13" t="s">
        <v>79</v>
      </c>
      <c r="AW326" s="13" t="s">
        <v>33</v>
      </c>
      <c r="AX326" s="13" t="s">
        <v>72</v>
      </c>
      <c r="AY326" s="209" t="s">
        <v>141</v>
      </c>
    </row>
    <row r="327" spans="1:65" s="14" customFormat="1" ht="11.25">
      <c r="B327" s="210"/>
      <c r="C327" s="211"/>
      <c r="D327" s="201" t="s">
        <v>156</v>
      </c>
      <c r="E327" s="212" t="s">
        <v>19</v>
      </c>
      <c r="F327" s="213" t="s">
        <v>452</v>
      </c>
      <c r="G327" s="211"/>
      <c r="H327" s="214">
        <v>9.48</v>
      </c>
      <c r="I327" s="215"/>
      <c r="J327" s="211"/>
      <c r="K327" s="211"/>
      <c r="L327" s="216"/>
      <c r="M327" s="217"/>
      <c r="N327" s="218"/>
      <c r="O327" s="218"/>
      <c r="P327" s="218"/>
      <c r="Q327" s="218"/>
      <c r="R327" s="218"/>
      <c r="S327" s="218"/>
      <c r="T327" s="219"/>
      <c r="AT327" s="220" t="s">
        <v>156</v>
      </c>
      <c r="AU327" s="220" t="s">
        <v>81</v>
      </c>
      <c r="AV327" s="14" t="s">
        <v>81</v>
      </c>
      <c r="AW327" s="14" t="s">
        <v>33</v>
      </c>
      <c r="AX327" s="14" t="s">
        <v>72</v>
      </c>
      <c r="AY327" s="220" t="s">
        <v>141</v>
      </c>
    </row>
    <row r="328" spans="1:65" s="13" customFormat="1" ht="11.25">
      <c r="B328" s="199"/>
      <c r="C328" s="200"/>
      <c r="D328" s="201" t="s">
        <v>156</v>
      </c>
      <c r="E328" s="202" t="s">
        <v>19</v>
      </c>
      <c r="F328" s="203" t="s">
        <v>442</v>
      </c>
      <c r="G328" s="200"/>
      <c r="H328" s="202" t="s">
        <v>19</v>
      </c>
      <c r="I328" s="204"/>
      <c r="J328" s="200"/>
      <c r="K328" s="200"/>
      <c r="L328" s="205"/>
      <c r="M328" s="206"/>
      <c r="N328" s="207"/>
      <c r="O328" s="207"/>
      <c r="P328" s="207"/>
      <c r="Q328" s="207"/>
      <c r="R328" s="207"/>
      <c r="S328" s="207"/>
      <c r="T328" s="208"/>
      <c r="AT328" s="209" t="s">
        <v>156</v>
      </c>
      <c r="AU328" s="209" t="s">
        <v>81</v>
      </c>
      <c r="AV328" s="13" t="s">
        <v>79</v>
      </c>
      <c r="AW328" s="13" t="s">
        <v>33</v>
      </c>
      <c r="AX328" s="13" t="s">
        <v>72</v>
      </c>
      <c r="AY328" s="209" t="s">
        <v>141</v>
      </c>
    </row>
    <row r="329" spans="1:65" s="14" customFormat="1" ht="11.25">
      <c r="B329" s="210"/>
      <c r="C329" s="211"/>
      <c r="D329" s="201" t="s">
        <v>156</v>
      </c>
      <c r="E329" s="212" t="s">
        <v>19</v>
      </c>
      <c r="F329" s="213" t="s">
        <v>453</v>
      </c>
      <c r="G329" s="211"/>
      <c r="H329" s="214">
        <v>4</v>
      </c>
      <c r="I329" s="215"/>
      <c r="J329" s="211"/>
      <c r="K329" s="211"/>
      <c r="L329" s="216"/>
      <c r="M329" s="217"/>
      <c r="N329" s="218"/>
      <c r="O329" s="218"/>
      <c r="P329" s="218"/>
      <c r="Q329" s="218"/>
      <c r="R329" s="218"/>
      <c r="S329" s="218"/>
      <c r="T329" s="219"/>
      <c r="AT329" s="220" t="s">
        <v>156</v>
      </c>
      <c r="AU329" s="220" t="s">
        <v>81</v>
      </c>
      <c r="AV329" s="14" t="s">
        <v>81</v>
      </c>
      <c r="AW329" s="14" t="s">
        <v>33</v>
      </c>
      <c r="AX329" s="14" t="s">
        <v>72</v>
      </c>
      <c r="AY329" s="220" t="s">
        <v>141</v>
      </c>
    </row>
    <row r="330" spans="1:65" s="15" customFormat="1" ht="11.25">
      <c r="B330" s="221"/>
      <c r="C330" s="222"/>
      <c r="D330" s="201" t="s">
        <v>156</v>
      </c>
      <c r="E330" s="223" t="s">
        <v>19</v>
      </c>
      <c r="F330" s="224" t="s">
        <v>161</v>
      </c>
      <c r="G330" s="222"/>
      <c r="H330" s="225">
        <v>13.48</v>
      </c>
      <c r="I330" s="226"/>
      <c r="J330" s="222"/>
      <c r="K330" s="222"/>
      <c r="L330" s="227"/>
      <c r="M330" s="228"/>
      <c r="N330" s="229"/>
      <c r="O330" s="229"/>
      <c r="P330" s="229"/>
      <c r="Q330" s="229"/>
      <c r="R330" s="229"/>
      <c r="S330" s="229"/>
      <c r="T330" s="230"/>
      <c r="AT330" s="231" t="s">
        <v>156</v>
      </c>
      <c r="AU330" s="231" t="s">
        <v>81</v>
      </c>
      <c r="AV330" s="15" t="s">
        <v>152</v>
      </c>
      <c r="AW330" s="15" t="s">
        <v>33</v>
      </c>
      <c r="AX330" s="15" t="s">
        <v>79</v>
      </c>
      <c r="AY330" s="231" t="s">
        <v>141</v>
      </c>
    </row>
    <row r="331" spans="1:65" s="2" customFormat="1" ht="16.5" customHeight="1">
      <c r="A331" s="37"/>
      <c r="B331" s="38"/>
      <c r="C331" s="243" t="s">
        <v>454</v>
      </c>
      <c r="D331" s="243" t="s">
        <v>352</v>
      </c>
      <c r="E331" s="244" t="s">
        <v>431</v>
      </c>
      <c r="F331" s="245" t="s">
        <v>432</v>
      </c>
      <c r="G331" s="246" t="s">
        <v>149</v>
      </c>
      <c r="H331" s="247">
        <v>15.711</v>
      </c>
      <c r="I331" s="248"/>
      <c r="J331" s="249">
        <f>ROUND(I331*H331,2)</f>
        <v>0</v>
      </c>
      <c r="K331" s="245" t="s">
        <v>150</v>
      </c>
      <c r="L331" s="250"/>
      <c r="M331" s="251" t="s">
        <v>19</v>
      </c>
      <c r="N331" s="252" t="s">
        <v>43</v>
      </c>
      <c r="O331" s="67"/>
      <c r="P331" s="190">
        <f>O331*H331</f>
        <v>0</v>
      </c>
      <c r="Q331" s="190">
        <v>1.9E-3</v>
      </c>
      <c r="R331" s="190">
        <f>Q331*H331</f>
        <v>2.98509E-2</v>
      </c>
      <c r="S331" s="190">
        <v>0</v>
      </c>
      <c r="T331" s="191">
        <f>S331*H331</f>
        <v>0</v>
      </c>
      <c r="U331" s="37"/>
      <c r="V331" s="37"/>
      <c r="W331" s="37"/>
      <c r="X331" s="37"/>
      <c r="Y331" s="37"/>
      <c r="Z331" s="37"/>
      <c r="AA331" s="37"/>
      <c r="AB331" s="37"/>
      <c r="AC331" s="37"/>
      <c r="AD331" s="37"/>
      <c r="AE331" s="37"/>
      <c r="AR331" s="192" t="s">
        <v>355</v>
      </c>
      <c r="AT331" s="192" t="s">
        <v>352</v>
      </c>
      <c r="AU331" s="192" t="s">
        <v>81</v>
      </c>
      <c r="AY331" s="20" t="s">
        <v>141</v>
      </c>
      <c r="BE331" s="193">
        <f>IF(N331="základní",J331,0)</f>
        <v>0</v>
      </c>
      <c r="BF331" s="193">
        <f>IF(N331="snížená",J331,0)</f>
        <v>0</v>
      </c>
      <c r="BG331" s="193">
        <f>IF(N331="zákl. přenesená",J331,0)</f>
        <v>0</v>
      </c>
      <c r="BH331" s="193">
        <f>IF(N331="sníž. přenesená",J331,0)</f>
        <v>0</v>
      </c>
      <c r="BI331" s="193">
        <f>IF(N331="nulová",J331,0)</f>
        <v>0</v>
      </c>
      <c r="BJ331" s="20" t="s">
        <v>79</v>
      </c>
      <c r="BK331" s="193">
        <f>ROUND(I331*H331,2)</f>
        <v>0</v>
      </c>
      <c r="BL331" s="20" t="s">
        <v>182</v>
      </c>
      <c r="BM331" s="192" t="s">
        <v>455</v>
      </c>
    </row>
    <row r="332" spans="1:65" s="14" customFormat="1" ht="11.25">
      <c r="B332" s="210"/>
      <c r="C332" s="211"/>
      <c r="D332" s="201" t="s">
        <v>156</v>
      </c>
      <c r="E332" s="211"/>
      <c r="F332" s="213" t="s">
        <v>456</v>
      </c>
      <c r="G332" s="211"/>
      <c r="H332" s="214">
        <v>15.711</v>
      </c>
      <c r="I332" s="215"/>
      <c r="J332" s="211"/>
      <c r="K332" s="211"/>
      <c r="L332" s="216"/>
      <c r="M332" s="217"/>
      <c r="N332" s="218"/>
      <c r="O332" s="218"/>
      <c r="P332" s="218"/>
      <c r="Q332" s="218"/>
      <c r="R332" s="218"/>
      <c r="S332" s="218"/>
      <c r="T332" s="219"/>
      <c r="AT332" s="220" t="s">
        <v>156</v>
      </c>
      <c r="AU332" s="220" t="s">
        <v>81</v>
      </c>
      <c r="AV332" s="14" t="s">
        <v>81</v>
      </c>
      <c r="AW332" s="14" t="s">
        <v>4</v>
      </c>
      <c r="AX332" s="14" t="s">
        <v>79</v>
      </c>
      <c r="AY332" s="220" t="s">
        <v>141</v>
      </c>
    </row>
    <row r="333" spans="1:65" s="2" customFormat="1" ht="16.5" customHeight="1">
      <c r="A333" s="37"/>
      <c r="B333" s="38"/>
      <c r="C333" s="181" t="s">
        <v>457</v>
      </c>
      <c r="D333" s="181" t="s">
        <v>146</v>
      </c>
      <c r="E333" s="182" t="s">
        <v>458</v>
      </c>
      <c r="F333" s="183" t="s">
        <v>459</v>
      </c>
      <c r="G333" s="184" t="s">
        <v>251</v>
      </c>
      <c r="H333" s="185">
        <v>9</v>
      </c>
      <c r="I333" s="186"/>
      <c r="J333" s="187">
        <f>ROUND(I333*H333,2)</f>
        <v>0</v>
      </c>
      <c r="K333" s="183" t="s">
        <v>150</v>
      </c>
      <c r="L333" s="42"/>
      <c r="M333" s="188" t="s">
        <v>19</v>
      </c>
      <c r="N333" s="189" t="s">
        <v>43</v>
      </c>
      <c r="O333" s="67"/>
      <c r="P333" s="190">
        <f>O333*H333</f>
        <v>0</v>
      </c>
      <c r="Q333" s="190">
        <v>2.1199999999999999E-3</v>
      </c>
      <c r="R333" s="190">
        <f>Q333*H333</f>
        <v>1.908E-2</v>
      </c>
      <c r="S333" s="190">
        <v>0</v>
      </c>
      <c r="T333" s="191">
        <f>S333*H333</f>
        <v>0</v>
      </c>
      <c r="U333" s="37"/>
      <c r="V333" s="37"/>
      <c r="W333" s="37"/>
      <c r="X333" s="37"/>
      <c r="Y333" s="37"/>
      <c r="Z333" s="37"/>
      <c r="AA333" s="37"/>
      <c r="AB333" s="37"/>
      <c r="AC333" s="37"/>
      <c r="AD333" s="37"/>
      <c r="AE333" s="37"/>
      <c r="AR333" s="192" t="s">
        <v>182</v>
      </c>
      <c r="AT333" s="192" t="s">
        <v>146</v>
      </c>
      <c r="AU333" s="192" t="s">
        <v>81</v>
      </c>
      <c r="AY333" s="20" t="s">
        <v>141</v>
      </c>
      <c r="BE333" s="193">
        <f>IF(N333="základní",J333,0)</f>
        <v>0</v>
      </c>
      <c r="BF333" s="193">
        <f>IF(N333="snížená",J333,0)</f>
        <v>0</v>
      </c>
      <c r="BG333" s="193">
        <f>IF(N333="zákl. přenesená",J333,0)</f>
        <v>0</v>
      </c>
      <c r="BH333" s="193">
        <f>IF(N333="sníž. přenesená",J333,0)</f>
        <v>0</v>
      </c>
      <c r="BI333" s="193">
        <f>IF(N333="nulová",J333,0)</f>
        <v>0</v>
      </c>
      <c r="BJ333" s="20" t="s">
        <v>79</v>
      </c>
      <c r="BK333" s="193">
        <f>ROUND(I333*H333,2)</f>
        <v>0</v>
      </c>
      <c r="BL333" s="20" t="s">
        <v>182</v>
      </c>
      <c r="BM333" s="192" t="s">
        <v>460</v>
      </c>
    </row>
    <row r="334" spans="1:65" s="2" customFormat="1" ht="11.25">
      <c r="A334" s="37"/>
      <c r="B334" s="38"/>
      <c r="C334" s="39"/>
      <c r="D334" s="194" t="s">
        <v>154</v>
      </c>
      <c r="E334" s="39"/>
      <c r="F334" s="195" t="s">
        <v>461</v>
      </c>
      <c r="G334" s="39"/>
      <c r="H334" s="39"/>
      <c r="I334" s="196"/>
      <c r="J334" s="39"/>
      <c r="K334" s="39"/>
      <c r="L334" s="42"/>
      <c r="M334" s="197"/>
      <c r="N334" s="198"/>
      <c r="O334" s="67"/>
      <c r="P334" s="67"/>
      <c r="Q334" s="67"/>
      <c r="R334" s="67"/>
      <c r="S334" s="67"/>
      <c r="T334" s="68"/>
      <c r="U334" s="37"/>
      <c r="V334" s="37"/>
      <c r="W334" s="37"/>
      <c r="X334" s="37"/>
      <c r="Y334" s="37"/>
      <c r="Z334" s="37"/>
      <c r="AA334" s="37"/>
      <c r="AB334" s="37"/>
      <c r="AC334" s="37"/>
      <c r="AD334" s="37"/>
      <c r="AE334" s="37"/>
      <c r="AT334" s="20" t="s">
        <v>154</v>
      </c>
      <c r="AU334" s="20" t="s">
        <v>81</v>
      </c>
    </row>
    <row r="335" spans="1:65" s="2" customFormat="1" ht="24.2" customHeight="1">
      <c r="A335" s="37"/>
      <c r="B335" s="38"/>
      <c r="C335" s="181" t="s">
        <v>462</v>
      </c>
      <c r="D335" s="181" t="s">
        <v>146</v>
      </c>
      <c r="E335" s="182" t="s">
        <v>463</v>
      </c>
      <c r="F335" s="183" t="s">
        <v>464</v>
      </c>
      <c r="G335" s="184" t="s">
        <v>251</v>
      </c>
      <c r="H335" s="185">
        <v>9</v>
      </c>
      <c r="I335" s="186"/>
      <c r="J335" s="187">
        <f>ROUND(I335*H335,2)</f>
        <v>0</v>
      </c>
      <c r="K335" s="183" t="s">
        <v>19</v>
      </c>
      <c r="L335" s="42"/>
      <c r="M335" s="188" t="s">
        <v>19</v>
      </c>
      <c r="N335" s="189" t="s">
        <v>43</v>
      </c>
      <c r="O335" s="67"/>
      <c r="P335" s="190">
        <f>O335*H335</f>
        <v>0</v>
      </c>
      <c r="Q335" s="190">
        <v>0.01</v>
      </c>
      <c r="R335" s="190">
        <f>Q335*H335</f>
        <v>0.09</v>
      </c>
      <c r="S335" s="190">
        <v>0</v>
      </c>
      <c r="T335" s="191">
        <f>S335*H335</f>
        <v>0</v>
      </c>
      <c r="U335" s="37"/>
      <c r="V335" s="37"/>
      <c r="W335" s="37"/>
      <c r="X335" s="37"/>
      <c r="Y335" s="37"/>
      <c r="Z335" s="37"/>
      <c r="AA335" s="37"/>
      <c r="AB335" s="37"/>
      <c r="AC335" s="37"/>
      <c r="AD335" s="37"/>
      <c r="AE335" s="37"/>
      <c r="AR335" s="192" t="s">
        <v>182</v>
      </c>
      <c r="AT335" s="192" t="s">
        <v>146</v>
      </c>
      <c r="AU335" s="192" t="s">
        <v>81</v>
      </c>
      <c r="AY335" s="20" t="s">
        <v>141</v>
      </c>
      <c r="BE335" s="193">
        <f>IF(N335="základní",J335,0)</f>
        <v>0</v>
      </c>
      <c r="BF335" s="193">
        <f>IF(N335="snížená",J335,0)</f>
        <v>0</v>
      </c>
      <c r="BG335" s="193">
        <f>IF(N335="zákl. přenesená",J335,0)</f>
        <v>0</v>
      </c>
      <c r="BH335" s="193">
        <f>IF(N335="sníž. přenesená",J335,0)</f>
        <v>0</v>
      </c>
      <c r="BI335" s="193">
        <f>IF(N335="nulová",J335,0)</f>
        <v>0</v>
      </c>
      <c r="BJ335" s="20" t="s">
        <v>79</v>
      </c>
      <c r="BK335" s="193">
        <f>ROUND(I335*H335,2)</f>
        <v>0</v>
      </c>
      <c r="BL335" s="20" t="s">
        <v>182</v>
      </c>
      <c r="BM335" s="192" t="s">
        <v>465</v>
      </c>
    </row>
    <row r="336" spans="1:65" s="2" customFormat="1" ht="16.5" customHeight="1">
      <c r="A336" s="37"/>
      <c r="B336" s="38"/>
      <c r="C336" s="181" t="s">
        <v>466</v>
      </c>
      <c r="D336" s="181" t="s">
        <v>146</v>
      </c>
      <c r="E336" s="182" t="s">
        <v>467</v>
      </c>
      <c r="F336" s="183" t="s">
        <v>468</v>
      </c>
      <c r="G336" s="184" t="s">
        <v>251</v>
      </c>
      <c r="H336" s="185">
        <v>5</v>
      </c>
      <c r="I336" s="186"/>
      <c r="J336" s="187">
        <f>ROUND(I336*H336,2)</f>
        <v>0</v>
      </c>
      <c r="K336" s="183" t="s">
        <v>150</v>
      </c>
      <c r="L336" s="42"/>
      <c r="M336" s="188" t="s">
        <v>19</v>
      </c>
      <c r="N336" s="189" t="s">
        <v>43</v>
      </c>
      <c r="O336" s="67"/>
      <c r="P336" s="190">
        <f>O336*H336</f>
        <v>0</v>
      </c>
      <c r="Q336" s="190">
        <v>2.9E-4</v>
      </c>
      <c r="R336" s="190">
        <f>Q336*H336</f>
        <v>1.4499999999999999E-3</v>
      </c>
      <c r="S336" s="190">
        <v>0</v>
      </c>
      <c r="T336" s="191">
        <f>S336*H336</f>
        <v>0</v>
      </c>
      <c r="U336" s="37"/>
      <c r="V336" s="37"/>
      <c r="W336" s="37"/>
      <c r="X336" s="37"/>
      <c r="Y336" s="37"/>
      <c r="Z336" s="37"/>
      <c r="AA336" s="37"/>
      <c r="AB336" s="37"/>
      <c r="AC336" s="37"/>
      <c r="AD336" s="37"/>
      <c r="AE336" s="37"/>
      <c r="AR336" s="192" t="s">
        <v>182</v>
      </c>
      <c r="AT336" s="192" t="s">
        <v>146</v>
      </c>
      <c r="AU336" s="192" t="s">
        <v>81</v>
      </c>
      <c r="AY336" s="20" t="s">
        <v>141</v>
      </c>
      <c r="BE336" s="193">
        <f>IF(N336="základní",J336,0)</f>
        <v>0</v>
      </c>
      <c r="BF336" s="193">
        <f>IF(N336="snížená",J336,0)</f>
        <v>0</v>
      </c>
      <c r="BG336" s="193">
        <f>IF(N336="zákl. přenesená",J336,0)</f>
        <v>0</v>
      </c>
      <c r="BH336" s="193">
        <f>IF(N336="sníž. přenesená",J336,0)</f>
        <v>0</v>
      </c>
      <c r="BI336" s="193">
        <f>IF(N336="nulová",J336,0)</f>
        <v>0</v>
      </c>
      <c r="BJ336" s="20" t="s">
        <v>79</v>
      </c>
      <c r="BK336" s="193">
        <f>ROUND(I336*H336,2)</f>
        <v>0</v>
      </c>
      <c r="BL336" s="20" t="s">
        <v>182</v>
      </c>
      <c r="BM336" s="192" t="s">
        <v>469</v>
      </c>
    </row>
    <row r="337" spans="1:65" s="2" customFormat="1" ht="11.25">
      <c r="A337" s="37"/>
      <c r="B337" s="38"/>
      <c r="C337" s="39"/>
      <c r="D337" s="194" t="s">
        <v>154</v>
      </c>
      <c r="E337" s="39"/>
      <c r="F337" s="195" t="s">
        <v>470</v>
      </c>
      <c r="G337" s="39"/>
      <c r="H337" s="39"/>
      <c r="I337" s="196"/>
      <c r="J337" s="39"/>
      <c r="K337" s="39"/>
      <c r="L337" s="42"/>
      <c r="M337" s="197"/>
      <c r="N337" s="198"/>
      <c r="O337" s="67"/>
      <c r="P337" s="67"/>
      <c r="Q337" s="67"/>
      <c r="R337" s="67"/>
      <c r="S337" s="67"/>
      <c r="T337" s="68"/>
      <c r="U337" s="37"/>
      <c r="V337" s="37"/>
      <c r="W337" s="37"/>
      <c r="X337" s="37"/>
      <c r="Y337" s="37"/>
      <c r="Z337" s="37"/>
      <c r="AA337" s="37"/>
      <c r="AB337" s="37"/>
      <c r="AC337" s="37"/>
      <c r="AD337" s="37"/>
      <c r="AE337" s="37"/>
      <c r="AT337" s="20" t="s">
        <v>154</v>
      </c>
      <c r="AU337" s="20" t="s">
        <v>81</v>
      </c>
    </row>
    <row r="338" spans="1:65" s="2" customFormat="1" ht="24.2" customHeight="1">
      <c r="A338" s="37"/>
      <c r="B338" s="38"/>
      <c r="C338" s="181" t="s">
        <v>471</v>
      </c>
      <c r="D338" s="181" t="s">
        <v>146</v>
      </c>
      <c r="E338" s="182" t="s">
        <v>472</v>
      </c>
      <c r="F338" s="183" t="s">
        <v>473</v>
      </c>
      <c r="G338" s="184" t="s">
        <v>251</v>
      </c>
      <c r="H338" s="185">
        <v>5</v>
      </c>
      <c r="I338" s="186"/>
      <c r="J338" s="187">
        <f>ROUND(I338*H338,2)</f>
        <v>0</v>
      </c>
      <c r="K338" s="183" t="s">
        <v>19</v>
      </c>
      <c r="L338" s="42"/>
      <c r="M338" s="188" t="s">
        <v>19</v>
      </c>
      <c r="N338" s="189" t="s">
        <v>43</v>
      </c>
      <c r="O338" s="67"/>
      <c r="P338" s="190">
        <f>O338*H338</f>
        <v>0</v>
      </c>
      <c r="Q338" s="190">
        <v>0.01</v>
      </c>
      <c r="R338" s="190">
        <f>Q338*H338</f>
        <v>0.05</v>
      </c>
      <c r="S338" s="190">
        <v>0</v>
      </c>
      <c r="T338" s="191">
        <f>S338*H338</f>
        <v>0</v>
      </c>
      <c r="U338" s="37"/>
      <c r="V338" s="37"/>
      <c r="W338" s="37"/>
      <c r="X338" s="37"/>
      <c r="Y338" s="37"/>
      <c r="Z338" s="37"/>
      <c r="AA338" s="37"/>
      <c r="AB338" s="37"/>
      <c r="AC338" s="37"/>
      <c r="AD338" s="37"/>
      <c r="AE338" s="37"/>
      <c r="AR338" s="192" t="s">
        <v>182</v>
      </c>
      <c r="AT338" s="192" t="s">
        <v>146</v>
      </c>
      <c r="AU338" s="192" t="s">
        <v>81</v>
      </c>
      <c r="AY338" s="20" t="s">
        <v>141</v>
      </c>
      <c r="BE338" s="193">
        <f>IF(N338="základní",J338,0)</f>
        <v>0</v>
      </c>
      <c r="BF338" s="193">
        <f>IF(N338="snížená",J338,0)</f>
        <v>0</v>
      </c>
      <c r="BG338" s="193">
        <f>IF(N338="zákl. přenesená",J338,0)</f>
        <v>0</v>
      </c>
      <c r="BH338" s="193">
        <f>IF(N338="sníž. přenesená",J338,0)</f>
        <v>0</v>
      </c>
      <c r="BI338" s="193">
        <f>IF(N338="nulová",J338,0)</f>
        <v>0</v>
      </c>
      <c r="BJ338" s="20" t="s">
        <v>79</v>
      </c>
      <c r="BK338" s="193">
        <f>ROUND(I338*H338,2)</f>
        <v>0</v>
      </c>
      <c r="BL338" s="20" t="s">
        <v>182</v>
      </c>
      <c r="BM338" s="192" t="s">
        <v>474</v>
      </c>
    </row>
    <row r="339" spans="1:65" s="2" customFormat="1" ht="24.2" customHeight="1">
      <c r="A339" s="37"/>
      <c r="B339" s="38"/>
      <c r="C339" s="181" t="s">
        <v>475</v>
      </c>
      <c r="D339" s="181" t="s">
        <v>146</v>
      </c>
      <c r="E339" s="182" t="s">
        <v>476</v>
      </c>
      <c r="F339" s="183" t="s">
        <v>477</v>
      </c>
      <c r="G339" s="184" t="s">
        <v>149</v>
      </c>
      <c r="H339" s="185">
        <v>62.68</v>
      </c>
      <c r="I339" s="186"/>
      <c r="J339" s="187">
        <f>ROUND(I339*H339,2)</f>
        <v>0</v>
      </c>
      <c r="K339" s="183" t="s">
        <v>150</v>
      </c>
      <c r="L339" s="42"/>
      <c r="M339" s="188" t="s">
        <v>19</v>
      </c>
      <c r="N339" s="189" t="s">
        <v>43</v>
      </c>
      <c r="O339" s="67"/>
      <c r="P339" s="190">
        <f>O339*H339</f>
        <v>0</v>
      </c>
      <c r="Q339" s="190">
        <v>0</v>
      </c>
      <c r="R339" s="190">
        <f>Q339*H339</f>
        <v>0</v>
      </c>
      <c r="S339" s="190">
        <v>0</v>
      </c>
      <c r="T339" s="191">
        <f>S339*H339</f>
        <v>0</v>
      </c>
      <c r="U339" s="37"/>
      <c r="V339" s="37"/>
      <c r="W339" s="37"/>
      <c r="X339" s="37"/>
      <c r="Y339" s="37"/>
      <c r="Z339" s="37"/>
      <c r="AA339" s="37"/>
      <c r="AB339" s="37"/>
      <c r="AC339" s="37"/>
      <c r="AD339" s="37"/>
      <c r="AE339" s="37"/>
      <c r="AR339" s="192" t="s">
        <v>182</v>
      </c>
      <c r="AT339" s="192" t="s">
        <v>146</v>
      </c>
      <c r="AU339" s="192" t="s">
        <v>81</v>
      </c>
      <c r="AY339" s="20" t="s">
        <v>141</v>
      </c>
      <c r="BE339" s="193">
        <f>IF(N339="základní",J339,0)</f>
        <v>0</v>
      </c>
      <c r="BF339" s="193">
        <f>IF(N339="snížená",J339,0)</f>
        <v>0</v>
      </c>
      <c r="BG339" s="193">
        <f>IF(N339="zákl. přenesená",J339,0)</f>
        <v>0</v>
      </c>
      <c r="BH339" s="193">
        <f>IF(N339="sníž. přenesená",J339,0)</f>
        <v>0</v>
      </c>
      <c r="BI339" s="193">
        <f>IF(N339="nulová",J339,0)</f>
        <v>0</v>
      </c>
      <c r="BJ339" s="20" t="s">
        <v>79</v>
      </c>
      <c r="BK339" s="193">
        <f>ROUND(I339*H339,2)</f>
        <v>0</v>
      </c>
      <c r="BL339" s="20" t="s">
        <v>182</v>
      </c>
      <c r="BM339" s="192" t="s">
        <v>478</v>
      </c>
    </row>
    <row r="340" spans="1:65" s="2" customFormat="1" ht="11.25">
      <c r="A340" s="37"/>
      <c r="B340" s="38"/>
      <c r="C340" s="39"/>
      <c r="D340" s="194" t="s">
        <v>154</v>
      </c>
      <c r="E340" s="39"/>
      <c r="F340" s="195" t="s">
        <v>479</v>
      </c>
      <c r="G340" s="39"/>
      <c r="H340" s="39"/>
      <c r="I340" s="196"/>
      <c r="J340" s="39"/>
      <c r="K340" s="39"/>
      <c r="L340" s="42"/>
      <c r="M340" s="197"/>
      <c r="N340" s="198"/>
      <c r="O340" s="67"/>
      <c r="P340" s="67"/>
      <c r="Q340" s="67"/>
      <c r="R340" s="67"/>
      <c r="S340" s="67"/>
      <c r="T340" s="68"/>
      <c r="U340" s="37"/>
      <c r="V340" s="37"/>
      <c r="W340" s="37"/>
      <c r="X340" s="37"/>
      <c r="Y340" s="37"/>
      <c r="Z340" s="37"/>
      <c r="AA340" s="37"/>
      <c r="AB340" s="37"/>
      <c r="AC340" s="37"/>
      <c r="AD340" s="37"/>
      <c r="AE340" s="37"/>
      <c r="AT340" s="20" t="s">
        <v>154</v>
      </c>
      <c r="AU340" s="20" t="s">
        <v>81</v>
      </c>
    </row>
    <row r="341" spans="1:65" s="13" customFormat="1" ht="11.25">
      <c r="B341" s="199"/>
      <c r="C341" s="200"/>
      <c r="D341" s="201" t="s">
        <v>156</v>
      </c>
      <c r="E341" s="202" t="s">
        <v>19</v>
      </c>
      <c r="F341" s="203" t="s">
        <v>480</v>
      </c>
      <c r="G341" s="200"/>
      <c r="H341" s="202" t="s">
        <v>19</v>
      </c>
      <c r="I341" s="204"/>
      <c r="J341" s="200"/>
      <c r="K341" s="200"/>
      <c r="L341" s="205"/>
      <c r="M341" s="206"/>
      <c r="N341" s="207"/>
      <c r="O341" s="207"/>
      <c r="P341" s="207"/>
      <c r="Q341" s="207"/>
      <c r="R341" s="207"/>
      <c r="S341" s="207"/>
      <c r="T341" s="208"/>
      <c r="AT341" s="209" t="s">
        <v>156</v>
      </c>
      <c r="AU341" s="209" t="s">
        <v>81</v>
      </c>
      <c r="AV341" s="13" t="s">
        <v>79</v>
      </c>
      <c r="AW341" s="13" t="s">
        <v>33</v>
      </c>
      <c r="AX341" s="13" t="s">
        <v>72</v>
      </c>
      <c r="AY341" s="209" t="s">
        <v>141</v>
      </c>
    </row>
    <row r="342" spans="1:65" s="14" customFormat="1" ht="11.25">
      <c r="B342" s="210"/>
      <c r="C342" s="211"/>
      <c r="D342" s="201" t="s">
        <v>156</v>
      </c>
      <c r="E342" s="212" t="s">
        <v>19</v>
      </c>
      <c r="F342" s="213" t="s">
        <v>481</v>
      </c>
      <c r="G342" s="211"/>
      <c r="H342" s="214">
        <v>20.67</v>
      </c>
      <c r="I342" s="215"/>
      <c r="J342" s="211"/>
      <c r="K342" s="211"/>
      <c r="L342" s="216"/>
      <c r="M342" s="217"/>
      <c r="N342" s="218"/>
      <c r="O342" s="218"/>
      <c r="P342" s="218"/>
      <c r="Q342" s="218"/>
      <c r="R342" s="218"/>
      <c r="S342" s="218"/>
      <c r="T342" s="219"/>
      <c r="AT342" s="220" t="s">
        <v>156</v>
      </c>
      <c r="AU342" s="220" t="s">
        <v>81</v>
      </c>
      <c r="AV342" s="14" t="s">
        <v>81</v>
      </c>
      <c r="AW342" s="14" t="s">
        <v>33</v>
      </c>
      <c r="AX342" s="14" t="s">
        <v>72</v>
      </c>
      <c r="AY342" s="220" t="s">
        <v>141</v>
      </c>
    </row>
    <row r="343" spans="1:65" s="13" customFormat="1" ht="11.25">
      <c r="B343" s="199"/>
      <c r="C343" s="200"/>
      <c r="D343" s="201" t="s">
        <v>156</v>
      </c>
      <c r="E343" s="202" t="s">
        <v>19</v>
      </c>
      <c r="F343" s="203" t="s">
        <v>482</v>
      </c>
      <c r="G343" s="200"/>
      <c r="H343" s="202" t="s">
        <v>19</v>
      </c>
      <c r="I343" s="204"/>
      <c r="J343" s="200"/>
      <c r="K343" s="200"/>
      <c r="L343" s="205"/>
      <c r="M343" s="206"/>
      <c r="N343" s="207"/>
      <c r="O343" s="207"/>
      <c r="P343" s="207"/>
      <c r="Q343" s="207"/>
      <c r="R343" s="207"/>
      <c r="S343" s="207"/>
      <c r="T343" s="208"/>
      <c r="AT343" s="209" t="s">
        <v>156</v>
      </c>
      <c r="AU343" s="209" t="s">
        <v>81</v>
      </c>
      <c r="AV343" s="13" t="s">
        <v>79</v>
      </c>
      <c r="AW343" s="13" t="s">
        <v>33</v>
      </c>
      <c r="AX343" s="13" t="s">
        <v>72</v>
      </c>
      <c r="AY343" s="209" t="s">
        <v>141</v>
      </c>
    </row>
    <row r="344" spans="1:65" s="14" customFormat="1" ht="11.25">
      <c r="B344" s="210"/>
      <c r="C344" s="211"/>
      <c r="D344" s="201" t="s">
        <v>156</v>
      </c>
      <c r="E344" s="212" t="s">
        <v>19</v>
      </c>
      <c r="F344" s="213" t="s">
        <v>483</v>
      </c>
      <c r="G344" s="211"/>
      <c r="H344" s="214">
        <v>18.605</v>
      </c>
      <c r="I344" s="215"/>
      <c r="J344" s="211"/>
      <c r="K344" s="211"/>
      <c r="L344" s="216"/>
      <c r="M344" s="217"/>
      <c r="N344" s="218"/>
      <c r="O344" s="218"/>
      <c r="P344" s="218"/>
      <c r="Q344" s="218"/>
      <c r="R344" s="218"/>
      <c r="S344" s="218"/>
      <c r="T344" s="219"/>
      <c r="AT344" s="220" t="s">
        <v>156</v>
      </c>
      <c r="AU344" s="220" t="s">
        <v>81</v>
      </c>
      <c r="AV344" s="14" t="s">
        <v>81</v>
      </c>
      <c r="AW344" s="14" t="s">
        <v>33</v>
      </c>
      <c r="AX344" s="14" t="s">
        <v>72</v>
      </c>
      <c r="AY344" s="220" t="s">
        <v>141</v>
      </c>
    </row>
    <row r="345" spans="1:65" s="13" customFormat="1" ht="11.25">
      <c r="B345" s="199"/>
      <c r="C345" s="200"/>
      <c r="D345" s="201" t="s">
        <v>156</v>
      </c>
      <c r="E345" s="202" t="s">
        <v>19</v>
      </c>
      <c r="F345" s="203" t="s">
        <v>484</v>
      </c>
      <c r="G345" s="200"/>
      <c r="H345" s="202" t="s">
        <v>19</v>
      </c>
      <c r="I345" s="204"/>
      <c r="J345" s="200"/>
      <c r="K345" s="200"/>
      <c r="L345" s="205"/>
      <c r="M345" s="206"/>
      <c r="N345" s="207"/>
      <c r="O345" s="207"/>
      <c r="P345" s="207"/>
      <c r="Q345" s="207"/>
      <c r="R345" s="207"/>
      <c r="S345" s="207"/>
      <c r="T345" s="208"/>
      <c r="AT345" s="209" t="s">
        <v>156</v>
      </c>
      <c r="AU345" s="209" t="s">
        <v>81</v>
      </c>
      <c r="AV345" s="13" t="s">
        <v>79</v>
      </c>
      <c r="AW345" s="13" t="s">
        <v>33</v>
      </c>
      <c r="AX345" s="13" t="s">
        <v>72</v>
      </c>
      <c r="AY345" s="209" t="s">
        <v>141</v>
      </c>
    </row>
    <row r="346" spans="1:65" s="14" customFormat="1" ht="11.25">
      <c r="B346" s="210"/>
      <c r="C346" s="211"/>
      <c r="D346" s="201" t="s">
        <v>156</v>
      </c>
      <c r="E346" s="212" t="s">
        <v>19</v>
      </c>
      <c r="F346" s="213" t="s">
        <v>485</v>
      </c>
      <c r="G346" s="211"/>
      <c r="H346" s="214">
        <v>2.42</v>
      </c>
      <c r="I346" s="215"/>
      <c r="J346" s="211"/>
      <c r="K346" s="211"/>
      <c r="L346" s="216"/>
      <c r="M346" s="217"/>
      <c r="N346" s="218"/>
      <c r="O346" s="218"/>
      <c r="P346" s="218"/>
      <c r="Q346" s="218"/>
      <c r="R346" s="218"/>
      <c r="S346" s="218"/>
      <c r="T346" s="219"/>
      <c r="AT346" s="220" t="s">
        <v>156</v>
      </c>
      <c r="AU346" s="220" t="s">
        <v>81</v>
      </c>
      <c r="AV346" s="14" t="s">
        <v>81</v>
      </c>
      <c r="AW346" s="14" t="s">
        <v>33</v>
      </c>
      <c r="AX346" s="14" t="s">
        <v>72</v>
      </c>
      <c r="AY346" s="220" t="s">
        <v>141</v>
      </c>
    </row>
    <row r="347" spans="1:65" s="13" customFormat="1" ht="11.25">
      <c r="B347" s="199"/>
      <c r="C347" s="200"/>
      <c r="D347" s="201" t="s">
        <v>156</v>
      </c>
      <c r="E347" s="202" t="s">
        <v>19</v>
      </c>
      <c r="F347" s="203" t="s">
        <v>486</v>
      </c>
      <c r="G347" s="200"/>
      <c r="H347" s="202" t="s">
        <v>19</v>
      </c>
      <c r="I347" s="204"/>
      <c r="J347" s="200"/>
      <c r="K347" s="200"/>
      <c r="L347" s="205"/>
      <c r="M347" s="206"/>
      <c r="N347" s="207"/>
      <c r="O347" s="207"/>
      <c r="P347" s="207"/>
      <c r="Q347" s="207"/>
      <c r="R347" s="207"/>
      <c r="S347" s="207"/>
      <c r="T347" s="208"/>
      <c r="AT347" s="209" t="s">
        <v>156</v>
      </c>
      <c r="AU347" s="209" t="s">
        <v>81</v>
      </c>
      <c r="AV347" s="13" t="s">
        <v>79</v>
      </c>
      <c r="AW347" s="13" t="s">
        <v>33</v>
      </c>
      <c r="AX347" s="13" t="s">
        <v>72</v>
      </c>
      <c r="AY347" s="209" t="s">
        <v>141</v>
      </c>
    </row>
    <row r="348" spans="1:65" s="14" customFormat="1" ht="11.25">
      <c r="B348" s="210"/>
      <c r="C348" s="211"/>
      <c r="D348" s="201" t="s">
        <v>156</v>
      </c>
      <c r="E348" s="212" t="s">
        <v>19</v>
      </c>
      <c r="F348" s="213" t="s">
        <v>487</v>
      </c>
      <c r="G348" s="211"/>
      <c r="H348" s="214">
        <v>20.984999999999999</v>
      </c>
      <c r="I348" s="215"/>
      <c r="J348" s="211"/>
      <c r="K348" s="211"/>
      <c r="L348" s="216"/>
      <c r="M348" s="217"/>
      <c r="N348" s="218"/>
      <c r="O348" s="218"/>
      <c r="P348" s="218"/>
      <c r="Q348" s="218"/>
      <c r="R348" s="218"/>
      <c r="S348" s="218"/>
      <c r="T348" s="219"/>
      <c r="AT348" s="220" t="s">
        <v>156</v>
      </c>
      <c r="AU348" s="220" t="s">
        <v>81</v>
      </c>
      <c r="AV348" s="14" t="s">
        <v>81</v>
      </c>
      <c r="AW348" s="14" t="s">
        <v>33</v>
      </c>
      <c r="AX348" s="14" t="s">
        <v>72</v>
      </c>
      <c r="AY348" s="220" t="s">
        <v>141</v>
      </c>
    </row>
    <row r="349" spans="1:65" s="15" customFormat="1" ht="11.25">
      <c r="B349" s="221"/>
      <c r="C349" s="222"/>
      <c r="D349" s="201" t="s">
        <v>156</v>
      </c>
      <c r="E349" s="223" t="s">
        <v>19</v>
      </c>
      <c r="F349" s="224" t="s">
        <v>161</v>
      </c>
      <c r="G349" s="222"/>
      <c r="H349" s="225">
        <v>62.68</v>
      </c>
      <c r="I349" s="226"/>
      <c r="J349" s="222"/>
      <c r="K349" s="222"/>
      <c r="L349" s="227"/>
      <c r="M349" s="228"/>
      <c r="N349" s="229"/>
      <c r="O349" s="229"/>
      <c r="P349" s="229"/>
      <c r="Q349" s="229"/>
      <c r="R349" s="229"/>
      <c r="S349" s="229"/>
      <c r="T349" s="230"/>
      <c r="AT349" s="231" t="s">
        <v>156</v>
      </c>
      <c r="AU349" s="231" t="s">
        <v>81</v>
      </c>
      <c r="AV349" s="15" t="s">
        <v>152</v>
      </c>
      <c r="AW349" s="15" t="s">
        <v>33</v>
      </c>
      <c r="AX349" s="15" t="s">
        <v>79</v>
      </c>
      <c r="AY349" s="231" t="s">
        <v>141</v>
      </c>
    </row>
    <row r="350" spans="1:65" s="2" customFormat="1" ht="24.2" customHeight="1">
      <c r="A350" s="37"/>
      <c r="B350" s="38"/>
      <c r="C350" s="181" t="s">
        <v>488</v>
      </c>
      <c r="D350" s="181" t="s">
        <v>146</v>
      </c>
      <c r="E350" s="182" t="s">
        <v>489</v>
      </c>
      <c r="F350" s="183" t="s">
        <v>490</v>
      </c>
      <c r="G350" s="184" t="s">
        <v>208</v>
      </c>
      <c r="H350" s="185">
        <v>206.7</v>
      </c>
      <c r="I350" s="186"/>
      <c r="J350" s="187">
        <f>ROUND(I350*H350,2)</f>
        <v>0</v>
      </c>
      <c r="K350" s="183" t="s">
        <v>150</v>
      </c>
      <c r="L350" s="42"/>
      <c r="M350" s="188" t="s">
        <v>19</v>
      </c>
      <c r="N350" s="189" t="s">
        <v>43</v>
      </c>
      <c r="O350" s="67"/>
      <c r="P350" s="190">
        <f>O350*H350</f>
        <v>0</v>
      </c>
      <c r="Q350" s="190">
        <v>5.9999999999999995E-4</v>
      </c>
      <c r="R350" s="190">
        <f>Q350*H350</f>
        <v>0.12401999999999998</v>
      </c>
      <c r="S350" s="190">
        <v>0</v>
      </c>
      <c r="T350" s="191">
        <f>S350*H350</f>
        <v>0</v>
      </c>
      <c r="U350" s="37"/>
      <c r="V350" s="37"/>
      <c r="W350" s="37"/>
      <c r="X350" s="37"/>
      <c r="Y350" s="37"/>
      <c r="Z350" s="37"/>
      <c r="AA350" s="37"/>
      <c r="AB350" s="37"/>
      <c r="AC350" s="37"/>
      <c r="AD350" s="37"/>
      <c r="AE350" s="37"/>
      <c r="AR350" s="192" t="s">
        <v>182</v>
      </c>
      <c r="AT350" s="192" t="s">
        <v>146</v>
      </c>
      <c r="AU350" s="192" t="s">
        <v>81</v>
      </c>
      <c r="AY350" s="20" t="s">
        <v>141</v>
      </c>
      <c r="BE350" s="193">
        <f>IF(N350="základní",J350,0)</f>
        <v>0</v>
      </c>
      <c r="BF350" s="193">
        <f>IF(N350="snížená",J350,0)</f>
        <v>0</v>
      </c>
      <c r="BG350" s="193">
        <f>IF(N350="zákl. přenesená",J350,0)</f>
        <v>0</v>
      </c>
      <c r="BH350" s="193">
        <f>IF(N350="sníž. přenesená",J350,0)</f>
        <v>0</v>
      </c>
      <c r="BI350" s="193">
        <f>IF(N350="nulová",J350,0)</f>
        <v>0</v>
      </c>
      <c r="BJ350" s="20" t="s">
        <v>79</v>
      </c>
      <c r="BK350" s="193">
        <f>ROUND(I350*H350,2)</f>
        <v>0</v>
      </c>
      <c r="BL350" s="20" t="s">
        <v>182</v>
      </c>
      <c r="BM350" s="192" t="s">
        <v>491</v>
      </c>
    </row>
    <row r="351" spans="1:65" s="2" customFormat="1" ht="11.25">
      <c r="A351" s="37"/>
      <c r="B351" s="38"/>
      <c r="C351" s="39"/>
      <c r="D351" s="194" t="s">
        <v>154</v>
      </c>
      <c r="E351" s="39"/>
      <c r="F351" s="195" t="s">
        <v>492</v>
      </c>
      <c r="G351" s="39"/>
      <c r="H351" s="39"/>
      <c r="I351" s="196"/>
      <c r="J351" s="39"/>
      <c r="K351" s="39"/>
      <c r="L351" s="42"/>
      <c r="M351" s="197"/>
      <c r="N351" s="198"/>
      <c r="O351" s="67"/>
      <c r="P351" s="67"/>
      <c r="Q351" s="67"/>
      <c r="R351" s="67"/>
      <c r="S351" s="67"/>
      <c r="T351" s="68"/>
      <c r="U351" s="37"/>
      <c r="V351" s="37"/>
      <c r="W351" s="37"/>
      <c r="X351" s="37"/>
      <c r="Y351" s="37"/>
      <c r="Z351" s="37"/>
      <c r="AA351" s="37"/>
      <c r="AB351" s="37"/>
      <c r="AC351" s="37"/>
      <c r="AD351" s="37"/>
      <c r="AE351" s="37"/>
      <c r="AT351" s="20" t="s">
        <v>154</v>
      </c>
      <c r="AU351" s="20" t="s">
        <v>81</v>
      </c>
    </row>
    <row r="352" spans="1:65" s="14" customFormat="1" ht="11.25">
      <c r="B352" s="210"/>
      <c r="C352" s="211"/>
      <c r="D352" s="201" t="s">
        <v>156</v>
      </c>
      <c r="E352" s="212" t="s">
        <v>19</v>
      </c>
      <c r="F352" s="213" t="s">
        <v>493</v>
      </c>
      <c r="G352" s="211"/>
      <c r="H352" s="214">
        <v>74.099999999999994</v>
      </c>
      <c r="I352" s="215"/>
      <c r="J352" s="211"/>
      <c r="K352" s="211"/>
      <c r="L352" s="216"/>
      <c r="M352" s="217"/>
      <c r="N352" s="218"/>
      <c r="O352" s="218"/>
      <c r="P352" s="218"/>
      <c r="Q352" s="218"/>
      <c r="R352" s="218"/>
      <c r="S352" s="218"/>
      <c r="T352" s="219"/>
      <c r="AT352" s="220" t="s">
        <v>156</v>
      </c>
      <c r="AU352" s="220" t="s">
        <v>81</v>
      </c>
      <c r="AV352" s="14" t="s">
        <v>81</v>
      </c>
      <c r="AW352" s="14" t="s">
        <v>33</v>
      </c>
      <c r="AX352" s="14" t="s">
        <v>72</v>
      </c>
      <c r="AY352" s="220" t="s">
        <v>141</v>
      </c>
    </row>
    <row r="353" spans="1:65" s="14" customFormat="1" ht="11.25">
      <c r="B353" s="210"/>
      <c r="C353" s="211"/>
      <c r="D353" s="201" t="s">
        <v>156</v>
      </c>
      <c r="E353" s="212" t="s">
        <v>19</v>
      </c>
      <c r="F353" s="213" t="s">
        <v>494</v>
      </c>
      <c r="G353" s="211"/>
      <c r="H353" s="214">
        <v>61.5</v>
      </c>
      <c r="I353" s="215"/>
      <c r="J353" s="211"/>
      <c r="K353" s="211"/>
      <c r="L353" s="216"/>
      <c r="M353" s="217"/>
      <c r="N353" s="218"/>
      <c r="O353" s="218"/>
      <c r="P353" s="218"/>
      <c r="Q353" s="218"/>
      <c r="R353" s="218"/>
      <c r="S353" s="218"/>
      <c r="T353" s="219"/>
      <c r="AT353" s="220" t="s">
        <v>156</v>
      </c>
      <c r="AU353" s="220" t="s">
        <v>81</v>
      </c>
      <c r="AV353" s="14" t="s">
        <v>81</v>
      </c>
      <c r="AW353" s="14" t="s">
        <v>33</v>
      </c>
      <c r="AX353" s="14" t="s">
        <v>72</v>
      </c>
      <c r="AY353" s="220" t="s">
        <v>141</v>
      </c>
    </row>
    <row r="354" spans="1:65" s="14" customFormat="1" ht="11.25">
      <c r="B354" s="210"/>
      <c r="C354" s="211"/>
      <c r="D354" s="201" t="s">
        <v>156</v>
      </c>
      <c r="E354" s="212" t="s">
        <v>19</v>
      </c>
      <c r="F354" s="213" t="s">
        <v>495</v>
      </c>
      <c r="G354" s="211"/>
      <c r="H354" s="214">
        <v>71.099999999999994</v>
      </c>
      <c r="I354" s="215"/>
      <c r="J354" s="211"/>
      <c r="K354" s="211"/>
      <c r="L354" s="216"/>
      <c r="M354" s="217"/>
      <c r="N354" s="218"/>
      <c r="O354" s="218"/>
      <c r="P354" s="218"/>
      <c r="Q354" s="218"/>
      <c r="R354" s="218"/>
      <c r="S354" s="218"/>
      <c r="T354" s="219"/>
      <c r="AT354" s="220" t="s">
        <v>156</v>
      </c>
      <c r="AU354" s="220" t="s">
        <v>81</v>
      </c>
      <c r="AV354" s="14" t="s">
        <v>81</v>
      </c>
      <c r="AW354" s="14" t="s">
        <v>33</v>
      </c>
      <c r="AX354" s="14" t="s">
        <v>72</v>
      </c>
      <c r="AY354" s="220" t="s">
        <v>141</v>
      </c>
    </row>
    <row r="355" spans="1:65" s="15" customFormat="1" ht="11.25">
      <c r="B355" s="221"/>
      <c r="C355" s="222"/>
      <c r="D355" s="201" t="s">
        <v>156</v>
      </c>
      <c r="E355" s="223" t="s">
        <v>19</v>
      </c>
      <c r="F355" s="224" t="s">
        <v>161</v>
      </c>
      <c r="G355" s="222"/>
      <c r="H355" s="225">
        <v>206.7</v>
      </c>
      <c r="I355" s="226"/>
      <c r="J355" s="222"/>
      <c r="K355" s="222"/>
      <c r="L355" s="227"/>
      <c r="M355" s="228"/>
      <c r="N355" s="229"/>
      <c r="O355" s="229"/>
      <c r="P355" s="229"/>
      <c r="Q355" s="229"/>
      <c r="R355" s="229"/>
      <c r="S355" s="229"/>
      <c r="T355" s="230"/>
      <c r="AT355" s="231" t="s">
        <v>156</v>
      </c>
      <c r="AU355" s="231" t="s">
        <v>81</v>
      </c>
      <c r="AV355" s="15" t="s">
        <v>152</v>
      </c>
      <c r="AW355" s="15" t="s">
        <v>33</v>
      </c>
      <c r="AX355" s="15" t="s">
        <v>79</v>
      </c>
      <c r="AY355" s="231" t="s">
        <v>141</v>
      </c>
    </row>
    <row r="356" spans="1:65" s="2" customFormat="1" ht="24.2" customHeight="1">
      <c r="A356" s="37"/>
      <c r="B356" s="38"/>
      <c r="C356" s="181" t="s">
        <v>496</v>
      </c>
      <c r="D356" s="181" t="s">
        <v>146</v>
      </c>
      <c r="E356" s="182" t="s">
        <v>497</v>
      </c>
      <c r="F356" s="183" t="s">
        <v>498</v>
      </c>
      <c r="G356" s="184" t="s">
        <v>208</v>
      </c>
      <c r="H356" s="185">
        <v>186.05</v>
      </c>
      <c r="I356" s="186"/>
      <c r="J356" s="187">
        <f>ROUND(I356*H356,2)</f>
        <v>0</v>
      </c>
      <c r="K356" s="183" t="s">
        <v>150</v>
      </c>
      <c r="L356" s="42"/>
      <c r="M356" s="188" t="s">
        <v>19</v>
      </c>
      <c r="N356" s="189" t="s">
        <v>43</v>
      </c>
      <c r="O356" s="67"/>
      <c r="P356" s="190">
        <f>O356*H356</f>
        <v>0</v>
      </c>
      <c r="Q356" s="190">
        <v>5.9999999999999995E-4</v>
      </c>
      <c r="R356" s="190">
        <f>Q356*H356</f>
        <v>0.11162999999999999</v>
      </c>
      <c r="S356" s="190">
        <v>0</v>
      </c>
      <c r="T356" s="191">
        <f>S356*H356</f>
        <v>0</v>
      </c>
      <c r="U356" s="37"/>
      <c r="V356" s="37"/>
      <c r="W356" s="37"/>
      <c r="X356" s="37"/>
      <c r="Y356" s="37"/>
      <c r="Z356" s="37"/>
      <c r="AA356" s="37"/>
      <c r="AB356" s="37"/>
      <c r="AC356" s="37"/>
      <c r="AD356" s="37"/>
      <c r="AE356" s="37"/>
      <c r="AR356" s="192" t="s">
        <v>182</v>
      </c>
      <c r="AT356" s="192" t="s">
        <v>146</v>
      </c>
      <c r="AU356" s="192" t="s">
        <v>81</v>
      </c>
      <c r="AY356" s="20" t="s">
        <v>141</v>
      </c>
      <c r="BE356" s="193">
        <f>IF(N356="základní",J356,0)</f>
        <v>0</v>
      </c>
      <c r="BF356" s="193">
        <f>IF(N356="snížená",J356,0)</f>
        <v>0</v>
      </c>
      <c r="BG356" s="193">
        <f>IF(N356="zákl. přenesená",J356,0)</f>
        <v>0</v>
      </c>
      <c r="BH356" s="193">
        <f>IF(N356="sníž. přenesená",J356,0)</f>
        <v>0</v>
      </c>
      <c r="BI356" s="193">
        <f>IF(N356="nulová",J356,0)</f>
        <v>0</v>
      </c>
      <c r="BJ356" s="20" t="s">
        <v>79</v>
      </c>
      <c r="BK356" s="193">
        <f>ROUND(I356*H356,2)</f>
        <v>0</v>
      </c>
      <c r="BL356" s="20" t="s">
        <v>182</v>
      </c>
      <c r="BM356" s="192" t="s">
        <v>499</v>
      </c>
    </row>
    <row r="357" spans="1:65" s="2" customFormat="1" ht="11.25">
      <c r="A357" s="37"/>
      <c r="B357" s="38"/>
      <c r="C357" s="39"/>
      <c r="D357" s="194" t="s">
        <v>154</v>
      </c>
      <c r="E357" s="39"/>
      <c r="F357" s="195" t="s">
        <v>500</v>
      </c>
      <c r="G357" s="39"/>
      <c r="H357" s="39"/>
      <c r="I357" s="196"/>
      <c r="J357" s="39"/>
      <c r="K357" s="39"/>
      <c r="L357" s="42"/>
      <c r="M357" s="197"/>
      <c r="N357" s="198"/>
      <c r="O357" s="67"/>
      <c r="P357" s="67"/>
      <c r="Q357" s="67"/>
      <c r="R357" s="67"/>
      <c r="S357" s="67"/>
      <c r="T357" s="68"/>
      <c r="U357" s="37"/>
      <c r="V357" s="37"/>
      <c r="W357" s="37"/>
      <c r="X357" s="37"/>
      <c r="Y357" s="37"/>
      <c r="Z357" s="37"/>
      <c r="AA357" s="37"/>
      <c r="AB357" s="37"/>
      <c r="AC357" s="37"/>
      <c r="AD357" s="37"/>
      <c r="AE357" s="37"/>
      <c r="AT357" s="20" t="s">
        <v>154</v>
      </c>
      <c r="AU357" s="20" t="s">
        <v>81</v>
      </c>
    </row>
    <row r="358" spans="1:65" s="14" customFormat="1" ht="11.25">
      <c r="B358" s="210"/>
      <c r="C358" s="211"/>
      <c r="D358" s="201" t="s">
        <v>156</v>
      </c>
      <c r="E358" s="212" t="s">
        <v>19</v>
      </c>
      <c r="F358" s="213" t="s">
        <v>501</v>
      </c>
      <c r="G358" s="211"/>
      <c r="H358" s="214">
        <v>62.75</v>
      </c>
      <c r="I358" s="215"/>
      <c r="J358" s="211"/>
      <c r="K358" s="211"/>
      <c r="L358" s="216"/>
      <c r="M358" s="217"/>
      <c r="N358" s="218"/>
      <c r="O358" s="218"/>
      <c r="P358" s="218"/>
      <c r="Q358" s="218"/>
      <c r="R358" s="218"/>
      <c r="S358" s="218"/>
      <c r="T358" s="219"/>
      <c r="AT358" s="220" t="s">
        <v>156</v>
      </c>
      <c r="AU358" s="220" t="s">
        <v>81</v>
      </c>
      <c r="AV358" s="14" t="s">
        <v>81</v>
      </c>
      <c r="AW358" s="14" t="s">
        <v>33</v>
      </c>
      <c r="AX358" s="14" t="s">
        <v>72</v>
      </c>
      <c r="AY358" s="220" t="s">
        <v>141</v>
      </c>
    </row>
    <row r="359" spans="1:65" s="14" customFormat="1" ht="11.25">
      <c r="B359" s="210"/>
      <c r="C359" s="211"/>
      <c r="D359" s="201" t="s">
        <v>156</v>
      </c>
      <c r="E359" s="212" t="s">
        <v>19</v>
      </c>
      <c r="F359" s="213" t="s">
        <v>502</v>
      </c>
      <c r="G359" s="211"/>
      <c r="H359" s="214">
        <v>69.3</v>
      </c>
      <c r="I359" s="215"/>
      <c r="J359" s="211"/>
      <c r="K359" s="211"/>
      <c r="L359" s="216"/>
      <c r="M359" s="217"/>
      <c r="N359" s="218"/>
      <c r="O359" s="218"/>
      <c r="P359" s="218"/>
      <c r="Q359" s="218"/>
      <c r="R359" s="218"/>
      <c r="S359" s="218"/>
      <c r="T359" s="219"/>
      <c r="AT359" s="220" t="s">
        <v>156</v>
      </c>
      <c r="AU359" s="220" t="s">
        <v>81</v>
      </c>
      <c r="AV359" s="14" t="s">
        <v>81</v>
      </c>
      <c r="AW359" s="14" t="s">
        <v>33</v>
      </c>
      <c r="AX359" s="14" t="s">
        <v>72</v>
      </c>
      <c r="AY359" s="220" t="s">
        <v>141</v>
      </c>
    </row>
    <row r="360" spans="1:65" s="14" customFormat="1" ht="11.25">
      <c r="B360" s="210"/>
      <c r="C360" s="211"/>
      <c r="D360" s="201" t="s">
        <v>156</v>
      </c>
      <c r="E360" s="212" t="s">
        <v>19</v>
      </c>
      <c r="F360" s="213" t="s">
        <v>503</v>
      </c>
      <c r="G360" s="211"/>
      <c r="H360" s="214">
        <v>54</v>
      </c>
      <c r="I360" s="215"/>
      <c r="J360" s="211"/>
      <c r="K360" s="211"/>
      <c r="L360" s="216"/>
      <c r="M360" s="217"/>
      <c r="N360" s="218"/>
      <c r="O360" s="218"/>
      <c r="P360" s="218"/>
      <c r="Q360" s="218"/>
      <c r="R360" s="218"/>
      <c r="S360" s="218"/>
      <c r="T360" s="219"/>
      <c r="AT360" s="220" t="s">
        <v>156</v>
      </c>
      <c r="AU360" s="220" t="s">
        <v>81</v>
      </c>
      <c r="AV360" s="14" t="s">
        <v>81</v>
      </c>
      <c r="AW360" s="14" t="s">
        <v>33</v>
      </c>
      <c r="AX360" s="14" t="s">
        <v>72</v>
      </c>
      <c r="AY360" s="220" t="s">
        <v>141</v>
      </c>
    </row>
    <row r="361" spans="1:65" s="15" customFormat="1" ht="11.25">
      <c r="B361" s="221"/>
      <c r="C361" s="222"/>
      <c r="D361" s="201" t="s">
        <v>156</v>
      </c>
      <c r="E361" s="223" t="s">
        <v>19</v>
      </c>
      <c r="F361" s="224" t="s">
        <v>161</v>
      </c>
      <c r="G361" s="222"/>
      <c r="H361" s="225">
        <v>186.05</v>
      </c>
      <c r="I361" s="226"/>
      <c r="J361" s="222"/>
      <c r="K361" s="222"/>
      <c r="L361" s="227"/>
      <c r="M361" s="228"/>
      <c r="N361" s="229"/>
      <c r="O361" s="229"/>
      <c r="P361" s="229"/>
      <c r="Q361" s="229"/>
      <c r="R361" s="229"/>
      <c r="S361" s="229"/>
      <c r="T361" s="230"/>
      <c r="AT361" s="231" t="s">
        <v>156</v>
      </c>
      <c r="AU361" s="231" t="s">
        <v>81</v>
      </c>
      <c r="AV361" s="15" t="s">
        <v>152</v>
      </c>
      <c r="AW361" s="15" t="s">
        <v>33</v>
      </c>
      <c r="AX361" s="15" t="s">
        <v>79</v>
      </c>
      <c r="AY361" s="231" t="s">
        <v>141</v>
      </c>
    </row>
    <row r="362" spans="1:65" s="2" customFormat="1" ht="24.2" customHeight="1">
      <c r="A362" s="37"/>
      <c r="B362" s="38"/>
      <c r="C362" s="181" t="s">
        <v>504</v>
      </c>
      <c r="D362" s="181" t="s">
        <v>146</v>
      </c>
      <c r="E362" s="182" t="s">
        <v>505</v>
      </c>
      <c r="F362" s="183" t="s">
        <v>506</v>
      </c>
      <c r="G362" s="184" t="s">
        <v>208</v>
      </c>
      <c r="H362" s="185">
        <v>24.2</v>
      </c>
      <c r="I362" s="186"/>
      <c r="J362" s="187">
        <f>ROUND(I362*H362,2)</f>
        <v>0</v>
      </c>
      <c r="K362" s="183" t="s">
        <v>150</v>
      </c>
      <c r="L362" s="42"/>
      <c r="M362" s="188" t="s">
        <v>19</v>
      </c>
      <c r="N362" s="189" t="s">
        <v>43</v>
      </c>
      <c r="O362" s="67"/>
      <c r="P362" s="190">
        <f>O362*H362</f>
        <v>0</v>
      </c>
      <c r="Q362" s="190">
        <v>5.4000000000000001E-4</v>
      </c>
      <c r="R362" s="190">
        <f>Q362*H362</f>
        <v>1.3068E-2</v>
      </c>
      <c r="S362" s="190">
        <v>0</v>
      </c>
      <c r="T362" s="191">
        <f>S362*H362</f>
        <v>0</v>
      </c>
      <c r="U362" s="37"/>
      <c r="V362" s="37"/>
      <c r="W362" s="37"/>
      <c r="X362" s="37"/>
      <c r="Y362" s="37"/>
      <c r="Z362" s="37"/>
      <c r="AA362" s="37"/>
      <c r="AB362" s="37"/>
      <c r="AC362" s="37"/>
      <c r="AD362" s="37"/>
      <c r="AE362" s="37"/>
      <c r="AR362" s="192" t="s">
        <v>182</v>
      </c>
      <c r="AT362" s="192" t="s">
        <v>146</v>
      </c>
      <c r="AU362" s="192" t="s">
        <v>81</v>
      </c>
      <c r="AY362" s="20" t="s">
        <v>141</v>
      </c>
      <c r="BE362" s="193">
        <f>IF(N362="základní",J362,0)</f>
        <v>0</v>
      </c>
      <c r="BF362" s="193">
        <f>IF(N362="snížená",J362,0)</f>
        <v>0</v>
      </c>
      <c r="BG362" s="193">
        <f>IF(N362="zákl. přenesená",J362,0)</f>
        <v>0</v>
      </c>
      <c r="BH362" s="193">
        <f>IF(N362="sníž. přenesená",J362,0)</f>
        <v>0</v>
      </c>
      <c r="BI362" s="193">
        <f>IF(N362="nulová",J362,0)</f>
        <v>0</v>
      </c>
      <c r="BJ362" s="20" t="s">
        <v>79</v>
      </c>
      <c r="BK362" s="193">
        <f>ROUND(I362*H362,2)</f>
        <v>0</v>
      </c>
      <c r="BL362" s="20" t="s">
        <v>182</v>
      </c>
      <c r="BM362" s="192" t="s">
        <v>507</v>
      </c>
    </row>
    <row r="363" spans="1:65" s="2" customFormat="1" ht="11.25">
      <c r="A363" s="37"/>
      <c r="B363" s="38"/>
      <c r="C363" s="39"/>
      <c r="D363" s="194" t="s">
        <v>154</v>
      </c>
      <c r="E363" s="39"/>
      <c r="F363" s="195" t="s">
        <v>508</v>
      </c>
      <c r="G363" s="39"/>
      <c r="H363" s="39"/>
      <c r="I363" s="196"/>
      <c r="J363" s="39"/>
      <c r="K363" s="39"/>
      <c r="L363" s="42"/>
      <c r="M363" s="197"/>
      <c r="N363" s="198"/>
      <c r="O363" s="67"/>
      <c r="P363" s="67"/>
      <c r="Q363" s="67"/>
      <c r="R363" s="67"/>
      <c r="S363" s="67"/>
      <c r="T363" s="68"/>
      <c r="U363" s="37"/>
      <c r="V363" s="37"/>
      <c r="W363" s="37"/>
      <c r="X363" s="37"/>
      <c r="Y363" s="37"/>
      <c r="Z363" s="37"/>
      <c r="AA363" s="37"/>
      <c r="AB363" s="37"/>
      <c r="AC363" s="37"/>
      <c r="AD363" s="37"/>
      <c r="AE363" s="37"/>
      <c r="AT363" s="20" t="s">
        <v>154</v>
      </c>
      <c r="AU363" s="20" t="s">
        <v>81</v>
      </c>
    </row>
    <row r="364" spans="1:65" s="14" customFormat="1" ht="11.25">
      <c r="B364" s="210"/>
      <c r="C364" s="211"/>
      <c r="D364" s="201" t="s">
        <v>156</v>
      </c>
      <c r="E364" s="212" t="s">
        <v>19</v>
      </c>
      <c r="F364" s="213" t="s">
        <v>509</v>
      </c>
      <c r="G364" s="211"/>
      <c r="H364" s="214">
        <v>24.2</v>
      </c>
      <c r="I364" s="215"/>
      <c r="J364" s="211"/>
      <c r="K364" s="211"/>
      <c r="L364" s="216"/>
      <c r="M364" s="217"/>
      <c r="N364" s="218"/>
      <c r="O364" s="218"/>
      <c r="P364" s="218"/>
      <c r="Q364" s="218"/>
      <c r="R364" s="218"/>
      <c r="S364" s="218"/>
      <c r="T364" s="219"/>
      <c r="AT364" s="220" t="s">
        <v>156</v>
      </c>
      <c r="AU364" s="220" t="s">
        <v>81</v>
      </c>
      <c r="AV364" s="14" t="s">
        <v>81</v>
      </c>
      <c r="AW364" s="14" t="s">
        <v>33</v>
      </c>
      <c r="AX364" s="14" t="s">
        <v>72</v>
      </c>
      <c r="AY364" s="220" t="s">
        <v>141</v>
      </c>
    </row>
    <row r="365" spans="1:65" s="15" customFormat="1" ht="11.25">
      <c r="B365" s="221"/>
      <c r="C365" s="222"/>
      <c r="D365" s="201" t="s">
        <v>156</v>
      </c>
      <c r="E365" s="223" t="s">
        <v>19</v>
      </c>
      <c r="F365" s="224" t="s">
        <v>161</v>
      </c>
      <c r="G365" s="222"/>
      <c r="H365" s="225">
        <v>24.2</v>
      </c>
      <c r="I365" s="226"/>
      <c r="J365" s="222"/>
      <c r="K365" s="222"/>
      <c r="L365" s="227"/>
      <c r="M365" s="228"/>
      <c r="N365" s="229"/>
      <c r="O365" s="229"/>
      <c r="P365" s="229"/>
      <c r="Q365" s="229"/>
      <c r="R365" s="229"/>
      <c r="S365" s="229"/>
      <c r="T365" s="230"/>
      <c r="AT365" s="231" t="s">
        <v>156</v>
      </c>
      <c r="AU365" s="231" t="s">
        <v>81</v>
      </c>
      <c r="AV365" s="15" t="s">
        <v>152</v>
      </c>
      <c r="AW365" s="15" t="s">
        <v>33</v>
      </c>
      <c r="AX365" s="15" t="s">
        <v>79</v>
      </c>
      <c r="AY365" s="231" t="s">
        <v>141</v>
      </c>
    </row>
    <row r="366" spans="1:65" s="2" customFormat="1" ht="21.75" customHeight="1">
      <c r="A366" s="37"/>
      <c r="B366" s="38"/>
      <c r="C366" s="181" t="s">
        <v>510</v>
      </c>
      <c r="D366" s="181" t="s">
        <v>146</v>
      </c>
      <c r="E366" s="182" t="s">
        <v>511</v>
      </c>
      <c r="F366" s="183" t="s">
        <v>512</v>
      </c>
      <c r="G366" s="184" t="s">
        <v>208</v>
      </c>
      <c r="H366" s="185">
        <v>24.2</v>
      </c>
      <c r="I366" s="186"/>
      <c r="J366" s="187">
        <f>ROUND(I366*H366,2)</f>
        <v>0</v>
      </c>
      <c r="K366" s="183" t="s">
        <v>150</v>
      </c>
      <c r="L366" s="42"/>
      <c r="M366" s="188" t="s">
        <v>19</v>
      </c>
      <c r="N366" s="189" t="s">
        <v>43</v>
      </c>
      <c r="O366" s="67"/>
      <c r="P366" s="190">
        <f>O366*H366</f>
        <v>0</v>
      </c>
      <c r="Q366" s="190">
        <v>5.4000000000000001E-4</v>
      </c>
      <c r="R366" s="190">
        <f>Q366*H366</f>
        <v>1.3068E-2</v>
      </c>
      <c r="S366" s="190">
        <v>0</v>
      </c>
      <c r="T366" s="191">
        <f>S366*H366</f>
        <v>0</v>
      </c>
      <c r="U366" s="37"/>
      <c r="V366" s="37"/>
      <c r="W366" s="37"/>
      <c r="X366" s="37"/>
      <c r="Y366" s="37"/>
      <c r="Z366" s="37"/>
      <c r="AA366" s="37"/>
      <c r="AB366" s="37"/>
      <c r="AC366" s="37"/>
      <c r="AD366" s="37"/>
      <c r="AE366" s="37"/>
      <c r="AR366" s="192" t="s">
        <v>182</v>
      </c>
      <c r="AT366" s="192" t="s">
        <v>146</v>
      </c>
      <c r="AU366" s="192" t="s">
        <v>81</v>
      </c>
      <c r="AY366" s="20" t="s">
        <v>141</v>
      </c>
      <c r="BE366" s="193">
        <f>IF(N366="základní",J366,0)</f>
        <v>0</v>
      </c>
      <c r="BF366" s="193">
        <f>IF(N366="snížená",J366,0)</f>
        <v>0</v>
      </c>
      <c r="BG366" s="193">
        <f>IF(N366="zákl. přenesená",J366,0)</f>
        <v>0</v>
      </c>
      <c r="BH366" s="193">
        <f>IF(N366="sníž. přenesená",J366,0)</f>
        <v>0</v>
      </c>
      <c r="BI366" s="193">
        <f>IF(N366="nulová",J366,0)</f>
        <v>0</v>
      </c>
      <c r="BJ366" s="20" t="s">
        <v>79</v>
      </c>
      <c r="BK366" s="193">
        <f>ROUND(I366*H366,2)</f>
        <v>0</v>
      </c>
      <c r="BL366" s="20" t="s">
        <v>182</v>
      </c>
      <c r="BM366" s="192" t="s">
        <v>513</v>
      </c>
    </row>
    <row r="367" spans="1:65" s="2" customFormat="1" ht="11.25">
      <c r="A367" s="37"/>
      <c r="B367" s="38"/>
      <c r="C367" s="39"/>
      <c r="D367" s="194" t="s">
        <v>154</v>
      </c>
      <c r="E367" s="39"/>
      <c r="F367" s="195" t="s">
        <v>514</v>
      </c>
      <c r="G367" s="39"/>
      <c r="H367" s="39"/>
      <c r="I367" s="196"/>
      <c r="J367" s="39"/>
      <c r="K367" s="39"/>
      <c r="L367" s="42"/>
      <c r="M367" s="197"/>
      <c r="N367" s="198"/>
      <c r="O367" s="67"/>
      <c r="P367" s="67"/>
      <c r="Q367" s="67"/>
      <c r="R367" s="67"/>
      <c r="S367" s="67"/>
      <c r="T367" s="68"/>
      <c r="U367" s="37"/>
      <c r="V367" s="37"/>
      <c r="W367" s="37"/>
      <c r="X367" s="37"/>
      <c r="Y367" s="37"/>
      <c r="Z367" s="37"/>
      <c r="AA367" s="37"/>
      <c r="AB367" s="37"/>
      <c r="AC367" s="37"/>
      <c r="AD367" s="37"/>
      <c r="AE367" s="37"/>
      <c r="AT367" s="20" t="s">
        <v>154</v>
      </c>
      <c r="AU367" s="20" t="s">
        <v>81</v>
      </c>
    </row>
    <row r="368" spans="1:65" s="14" customFormat="1" ht="11.25">
      <c r="B368" s="210"/>
      <c r="C368" s="211"/>
      <c r="D368" s="201" t="s">
        <v>156</v>
      </c>
      <c r="E368" s="212" t="s">
        <v>19</v>
      </c>
      <c r="F368" s="213" t="s">
        <v>509</v>
      </c>
      <c r="G368" s="211"/>
      <c r="H368" s="214">
        <v>24.2</v>
      </c>
      <c r="I368" s="215"/>
      <c r="J368" s="211"/>
      <c r="K368" s="211"/>
      <c r="L368" s="216"/>
      <c r="M368" s="217"/>
      <c r="N368" s="218"/>
      <c r="O368" s="218"/>
      <c r="P368" s="218"/>
      <c r="Q368" s="218"/>
      <c r="R368" s="218"/>
      <c r="S368" s="218"/>
      <c r="T368" s="219"/>
      <c r="AT368" s="220" t="s">
        <v>156</v>
      </c>
      <c r="AU368" s="220" t="s">
        <v>81</v>
      </c>
      <c r="AV368" s="14" t="s">
        <v>81</v>
      </c>
      <c r="AW368" s="14" t="s">
        <v>33</v>
      </c>
      <c r="AX368" s="14" t="s">
        <v>72</v>
      </c>
      <c r="AY368" s="220" t="s">
        <v>141</v>
      </c>
    </row>
    <row r="369" spans="1:65" s="15" customFormat="1" ht="11.25">
      <c r="B369" s="221"/>
      <c r="C369" s="222"/>
      <c r="D369" s="201" t="s">
        <v>156</v>
      </c>
      <c r="E369" s="223" t="s">
        <v>19</v>
      </c>
      <c r="F369" s="224" t="s">
        <v>161</v>
      </c>
      <c r="G369" s="222"/>
      <c r="H369" s="225">
        <v>24.2</v>
      </c>
      <c r="I369" s="226"/>
      <c r="J369" s="222"/>
      <c r="K369" s="222"/>
      <c r="L369" s="227"/>
      <c r="M369" s="228"/>
      <c r="N369" s="229"/>
      <c r="O369" s="229"/>
      <c r="P369" s="229"/>
      <c r="Q369" s="229"/>
      <c r="R369" s="229"/>
      <c r="S369" s="229"/>
      <c r="T369" s="230"/>
      <c r="AT369" s="231" t="s">
        <v>156</v>
      </c>
      <c r="AU369" s="231" t="s">
        <v>81</v>
      </c>
      <c r="AV369" s="15" t="s">
        <v>152</v>
      </c>
      <c r="AW369" s="15" t="s">
        <v>33</v>
      </c>
      <c r="AX369" s="15" t="s">
        <v>79</v>
      </c>
      <c r="AY369" s="231" t="s">
        <v>141</v>
      </c>
    </row>
    <row r="370" spans="1:65" s="2" customFormat="1" ht="24.2" customHeight="1">
      <c r="A370" s="37"/>
      <c r="B370" s="38"/>
      <c r="C370" s="181" t="s">
        <v>515</v>
      </c>
      <c r="D370" s="181" t="s">
        <v>146</v>
      </c>
      <c r="E370" s="182" t="s">
        <v>516</v>
      </c>
      <c r="F370" s="183" t="s">
        <v>517</v>
      </c>
      <c r="G370" s="184" t="s">
        <v>149</v>
      </c>
      <c r="H370" s="185">
        <v>34.975000000000001</v>
      </c>
      <c r="I370" s="186"/>
      <c r="J370" s="187">
        <f>ROUND(I370*H370,2)</f>
        <v>0</v>
      </c>
      <c r="K370" s="183" t="s">
        <v>150</v>
      </c>
      <c r="L370" s="42"/>
      <c r="M370" s="188" t="s">
        <v>19</v>
      </c>
      <c r="N370" s="189" t="s">
        <v>43</v>
      </c>
      <c r="O370" s="67"/>
      <c r="P370" s="190">
        <f>O370*H370</f>
        <v>0</v>
      </c>
      <c r="Q370" s="190">
        <v>1.0800000000000001E-2</v>
      </c>
      <c r="R370" s="190">
        <f>Q370*H370</f>
        <v>0.37773000000000001</v>
      </c>
      <c r="S370" s="190">
        <v>0</v>
      </c>
      <c r="T370" s="191">
        <f>S370*H370</f>
        <v>0</v>
      </c>
      <c r="U370" s="37"/>
      <c r="V370" s="37"/>
      <c r="W370" s="37"/>
      <c r="X370" s="37"/>
      <c r="Y370" s="37"/>
      <c r="Z370" s="37"/>
      <c r="AA370" s="37"/>
      <c r="AB370" s="37"/>
      <c r="AC370" s="37"/>
      <c r="AD370" s="37"/>
      <c r="AE370" s="37"/>
      <c r="AR370" s="192" t="s">
        <v>182</v>
      </c>
      <c r="AT370" s="192" t="s">
        <v>146</v>
      </c>
      <c r="AU370" s="192" t="s">
        <v>81</v>
      </c>
      <c r="AY370" s="20" t="s">
        <v>141</v>
      </c>
      <c r="BE370" s="193">
        <f>IF(N370="základní",J370,0)</f>
        <v>0</v>
      </c>
      <c r="BF370" s="193">
        <f>IF(N370="snížená",J370,0)</f>
        <v>0</v>
      </c>
      <c r="BG370" s="193">
        <f>IF(N370="zákl. přenesená",J370,0)</f>
        <v>0</v>
      </c>
      <c r="BH370" s="193">
        <f>IF(N370="sníž. přenesená",J370,0)</f>
        <v>0</v>
      </c>
      <c r="BI370" s="193">
        <f>IF(N370="nulová",J370,0)</f>
        <v>0</v>
      </c>
      <c r="BJ370" s="20" t="s">
        <v>79</v>
      </c>
      <c r="BK370" s="193">
        <f>ROUND(I370*H370,2)</f>
        <v>0</v>
      </c>
      <c r="BL370" s="20" t="s">
        <v>182</v>
      </c>
      <c r="BM370" s="192" t="s">
        <v>518</v>
      </c>
    </row>
    <row r="371" spans="1:65" s="2" customFormat="1" ht="11.25">
      <c r="A371" s="37"/>
      <c r="B371" s="38"/>
      <c r="C371" s="39"/>
      <c r="D371" s="194" t="s">
        <v>154</v>
      </c>
      <c r="E371" s="39"/>
      <c r="F371" s="195" t="s">
        <v>519</v>
      </c>
      <c r="G371" s="39"/>
      <c r="H371" s="39"/>
      <c r="I371" s="196"/>
      <c r="J371" s="39"/>
      <c r="K371" s="39"/>
      <c r="L371" s="42"/>
      <c r="M371" s="197"/>
      <c r="N371" s="198"/>
      <c r="O371" s="67"/>
      <c r="P371" s="67"/>
      <c r="Q371" s="67"/>
      <c r="R371" s="67"/>
      <c r="S371" s="67"/>
      <c r="T371" s="68"/>
      <c r="U371" s="37"/>
      <c r="V371" s="37"/>
      <c r="W371" s="37"/>
      <c r="X371" s="37"/>
      <c r="Y371" s="37"/>
      <c r="Z371" s="37"/>
      <c r="AA371" s="37"/>
      <c r="AB371" s="37"/>
      <c r="AC371" s="37"/>
      <c r="AD371" s="37"/>
      <c r="AE371" s="37"/>
      <c r="AT371" s="20" t="s">
        <v>154</v>
      </c>
      <c r="AU371" s="20" t="s">
        <v>81</v>
      </c>
    </row>
    <row r="372" spans="1:65" s="13" customFormat="1" ht="11.25">
      <c r="B372" s="199"/>
      <c r="C372" s="200"/>
      <c r="D372" s="201" t="s">
        <v>156</v>
      </c>
      <c r="E372" s="202" t="s">
        <v>19</v>
      </c>
      <c r="F372" s="203" t="s">
        <v>520</v>
      </c>
      <c r="G372" s="200"/>
      <c r="H372" s="202" t="s">
        <v>19</v>
      </c>
      <c r="I372" s="204"/>
      <c r="J372" s="200"/>
      <c r="K372" s="200"/>
      <c r="L372" s="205"/>
      <c r="M372" s="206"/>
      <c r="N372" s="207"/>
      <c r="O372" s="207"/>
      <c r="P372" s="207"/>
      <c r="Q372" s="207"/>
      <c r="R372" s="207"/>
      <c r="S372" s="207"/>
      <c r="T372" s="208"/>
      <c r="AT372" s="209" t="s">
        <v>156</v>
      </c>
      <c r="AU372" s="209" t="s">
        <v>81</v>
      </c>
      <c r="AV372" s="13" t="s">
        <v>79</v>
      </c>
      <c r="AW372" s="13" t="s">
        <v>33</v>
      </c>
      <c r="AX372" s="13" t="s">
        <v>72</v>
      </c>
      <c r="AY372" s="209" t="s">
        <v>141</v>
      </c>
    </row>
    <row r="373" spans="1:65" s="14" customFormat="1" ht="11.25">
      <c r="B373" s="210"/>
      <c r="C373" s="211"/>
      <c r="D373" s="201" t="s">
        <v>156</v>
      </c>
      <c r="E373" s="212" t="s">
        <v>19</v>
      </c>
      <c r="F373" s="213" t="s">
        <v>521</v>
      </c>
      <c r="G373" s="211"/>
      <c r="H373" s="214">
        <v>34.975000000000001</v>
      </c>
      <c r="I373" s="215"/>
      <c r="J373" s="211"/>
      <c r="K373" s="211"/>
      <c r="L373" s="216"/>
      <c r="M373" s="217"/>
      <c r="N373" s="218"/>
      <c r="O373" s="218"/>
      <c r="P373" s="218"/>
      <c r="Q373" s="218"/>
      <c r="R373" s="218"/>
      <c r="S373" s="218"/>
      <c r="T373" s="219"/>
      <c r="AT373" s="220" t="s">
        <v>156</v>
      </c>
      <c r="AU373" s="220" t="s">
        <v>81</v>
      </c>
      <c r="AV373" s="14" t="s">
        <v>81</v>
      </c>
      <c r="AW373" s="14" t="s">
        <v>33</v>
      </c>
      <c r="AX373" s="14" t="s">
        <v>72</v>
      </c>
      <c r="AY373" s="220" t="s">
        <v>141</v>
      </c>
    </row>
    <row r="374" spans="1:65" s="15" customFormat="1" ht="11.25">
      <c r="B374" s="221"/>
      <c r="C374" s="222"/>
      <c r="D374" s="201" t="s">
        <v>156</v>
      </c>
      <c r="E374" s="223" t="s">
        <v>19</v>
      </c>
      <c r="F374" s="224" t="s">
        <v>161</v>
      </c>
      <c r="G374" s="222"/>
      <c r="H374" s="225">
        <v>34.975000000000001</v>
      </c>
      <c r="I374" s="226"/>
      <c r="J374" s="222"/>
      <c r="K374" s="222"/>
      <c r="L374" s="227"/>
      <c r="M374" s="228"/>
      <c r="N374" s="229"/>
      <c r="O374" s="229"/>
      <c r="P374" s="229"/>
      <c r="Q374" s="229"/>
      <c r="R374" s="229"/>
      <c r="S374" s="229"/>
      <c r="T374" s="230"/>
      <c r="AT374" s="231" t="s">
        <v>156</v>
      </c>
      <c r="AU374" s="231" t="s">
        <v>81</v>
      </c>
      <c r="AV374" s="15" t="s">
        <v>152</v>
      </c>
      <c r="AW374" s="15" t="s">
        <v>33</v>
      </c>
      <c r="AX374" s="15" t="s">
        <v>79</v>
      </c>
      <c r="AY374" s="231" t="s">
        <v>141</v>
      </c>
    </row>
    <row r="375" spans="1:65" s="2" customFormat="1" ht="24.2" customHeight="1">
      <c r="A375" s="37"/>
      <c r="B375" s="38"/>
      <c r="C375" s="181" t="s">
        <v>522</v>
      </c>
      <c r="D375" s="181" t="s">
        <v>146</v>
      </c>
      <c r="E375" s="182" t="s">
        <v>523</v>
      </c>
      <c r="F375" s="183" t="s">
        <v>524</v>
      </c>
      <c r="G375" s="184" t="s">
        <v>149</v>
      </c>
      <c r="H375" s="185">
        <v>75.021000000000001</v>
      </c>
      <c r="I375" s="186"/>
      <c r="J375" s="187">
        <f>ROUND(I375*H375,2)</f>
        <v>0</v>
      </c>
      <c r="K375" s="183" t="s">
        <v>150</v>
      </c>
      <c r="L375" s="42"/>
      <c r="M375" s="188" t="s">
        <v>19</v>
      </c>
      <c r="N375" s="189" t="s">
        <v>43</v>
      </c>
      <c r="O375" s="67"/>
      <c r="P375" s="190">
        <f>O375*H375</f>
        <v>0</v>
      </c>
      <c r="Q375" s="190">
        <v>6.1199999999999996E-3</v>
      </c>
      <c r="R375" s="190">
        <f>Q375*H375</f>
        <v>0.45912851999999998</v>
      </c>
      <c r="S375" s="190">
        <v>0</v>
      </c>
      <c r="T375" s="191">
        <f>S375*H375</f>
        <v>0</v>
      </c>
      <c r="U375" s="37"/>
      <c r="V375" s="37"/>
      <c r="W375" s="37"/>
      <c r="X375" s="37"/>
      <c r="Y375" s="37"/>
      <c r="Z375" s="37"/>
      <c r="AA375" s="37"/>
      <c r="AB375" s="37"/>
      <c r="AC375" s="37"/>
      <c r="AD375" s="37"/>
      <c r="AE375" s="37"/>
      <c r="AR375" s="192" t="s">
        <v>182</v>
      </c>
      <c r="AT375" s="192" t="s">
        <v>146</v>
      </c>
      <c r="AU375" s="192" t="s">
        <v>81</v>
      </c>
      <c r="AY375" s="20" t="s">
        <v>141</v>
      </c>
      <c r="BE375" s="193">
        <f>IF(N375="základní",J375,0)</f>
        <v>0</v>
      </c>
      <c r="BF375" s="193">
        <f>IF(N375="snížená",J375,0)</f>
        <v>0</v>
      </c>
      <c r="BG375" s="193">
        <f>IF(N375="zákl. přenesená",J375,0)</f>
        <v>0</v>
      </c>
      <c r="BH375" s="193">
        <f>IF(N375="sníž. přenesená",J375,0)</f>
        <v>0</v>
      </c>
      <c r="BI375" s="193">
        <f>IF(N375="nulová",J375,0)</f>
        <v>0</v>
      </c>
      <c r="BJ375" s="20" t="s">
        <v>79</v>
      </c>
      <c r="BK375" s="193">
        <f>ROUND(I375*H375,2)</f>
        <v>0</v>
      </c>
      <c r="BL375" s="20" t="s">
        <v>182</v>
      </c>
      <c r="BM375" s="192" t="s">
        <v>525</v>
      </c>
    </row>
    <row r="376" spans="1:65" s="2" customFormat="1" ht="11.25">
      <c r="A376" s="37"/>
      <c r="B376" s="38"/>
      <c r="C376" s="39"/>
      <c r="D376" s="194" t="s">
        <v>154</v>
      </c>
      <c r="E376" s="39"/>
      <c r="F376" s="195" t="s">
        <v>526</v>
      </c>
      <c r="G376" s="39"/>
      <c r="H376" s="39"/>
      <c r="I376" s="196"/>
      <c r="J376" s="39"/>
      <c r="K376" s="39"/>
      <c r="L376" s="42"/>
      <c r="M376" s="197"/>
      <c r="N376" s="198"/>
      <c r="O376" s="67"/>
      <c r="P376" s="67"/>
      <c r="Q376" s="67"/>
      <c r="R376" s="67"/>
      <c r="S376" s="67"/>
      <c r="T376" s="68"/>
      <c r="U376" s="37"/>
      <c r="V376" s="37"/>
      <c r="W376" s="37"/>
      <c r="X376" s="37"/>
      <c r="Y376" s="37"/>
      <c r="Z376" s="37"/>
      <c r="AA376" s="37"/>
      <c r="AB376" s="37"/>
      <c r="AC376" s="37"/>
      <c r="AD376" s="37"/>
      <c r="AE376" s="37"/>
      <c r="AT376" s="20" t="s">
        <v>154</v>
      </c>
      <c r="AU376" s="20" t="s">
        <v>81</v>
      </c>
    </row>
    <row r="377" spans="1:65" s="13" customFormat="1" ht="11.25">
      <c r="B377" s="199"/>
      <c r="C377" s="200"/>
      <c r="D377" s="201" t="s">
        <v>156</v>
      </c>
      <c r="E377" s="202" t="s">
        <v>19</v>
      </c>
      <c r="F377" s="203" t="s">
        <v>527</v>
      </c>
      <c r="G377" s="200"/>
      <c r="H377" s="202" t="s">
        <v>19</v>
      </c>
      <c r="I377" s="204"/>
      <c r="J377" s="200"/>
      <c r="K377" s="200"/>
      <c r="L377" s="205"/>
      <c r="M377" s="206"/>
      <c r="N377" s="207"/>
      <c r="O377" s="207"/>
      <c r="P377" s="207"/>
      <c r="Q377" s="207"/>
      <c r="R377" s="207"/>
      <c r="S377" s="207"/>
      <c r="T377" s="208"/>
      <c r="AT377" s="209" t="s">
        <v>156</v>
      </c>
      <c r="AU377" s="209" t="s">
        <v>81</v>
      </c>
      <c r="AV377" s="13" t="s">
        <v>79</v>
      </c>
      <c r="AW377" s="13" t="s">
        <v>33</v>
      </c>
      <c r="AX377" s="13" t="s">
        <v>72</v>
      </c>
      <c r="AY377" s="209" t="s">
        <v>141</v>
      </c>
    </row>
    <row r="378" spans="1:65" s="14" customFormat="1" ht="11.25">
      <c r="B378" s="210"/>
      <c r="C378" s="211"/>
      <c r="D378" s="201" t="s">
        <v>156</v>
      </c>
      <c r="E378" s="212" t="s">
        <v>19</v>
      </c>
      <c r="F378" s="213" t="s">
        <v>528</v>
      </c>
      <c r="G378" s="211"/>
      <c r="H378" s="214">
        <v>11.305</v>
      </c>
      <c r="I378" s="215"/>
      <c r="J378" s="211"/>
      <c r="K378" s="211"/>
      <c r="L378" s="216"/>
      <c r="M378" s="217"/>
      <c r="N378" s="218"/>
      <c r="O378" s="218"/>
      <c r="P378" s="218"/>
      <c r="Q378" s="218"/>
      <c r="R378" s="218"/>
      <c r="S378" s="218"/>
      <c r="T378" s="219"/>
      <c r="AT378" s="220" t="s">
        <v>156</v>
      </c>
      <c r="AU378" s="220" t="s">
        <v>81</v>
      </c>
      <c r="AV378" s="14" t="s">
        <v>81</v>
      </c>
      <c r="AW378" s="14" t="s">
        <v>33</v>
      </c>
      <c r="AX378" s="14" t="s">
        <v>72</v>
      </c>
      <c r="AY378" s="220" t="s">
        <v>141</v>
      </c>
    </row>
    <row r="379" spans="1:65" s="14" customFormat="1" ht="11.25">
      <c r="B379" s="210"/>
      <c r="C379" s="211"/>
      <c r="D379" s="201" t="s">
        <v>156</v>
      </c>
      <c r="E379" s="212" t="s">
        <v>19</v>
      </c>
      <c r="F379" s="213" t="s">
        <v>529</v>
      </c>
      <c r="G379" s="211"/>
      <c r="H379" s="214">
        <v>39.383000000000003</v>
      </c>
      <c r="I379" s="215"/>
      <c r="J379" s="211"/>
      <c r="K379" s="211"/>
      <c r="L379" s="216"/>
      <c r="M379" s="217"/>
      <c r="N379" s="218"/>
      <c r="O379" s="218"/>
      <c r="P379" s="218"/>
      <c r="Q379" s="218"/>
      <c r="R379" s="218"/>
      <c r="S379" s="218"/>
      <c r="T379" s="219"/>
      <c r="AT379" s="220" t="s">
        <v>156</v>
      </c>
      <c r="AU379" s="220" t="s">
        <v>81</v>
      </c>
      <c r="AV379" s="14" t="s">
        <v>81</v>
      </c>
      <c r="AW379" s="14" t="s">
        <v>33</v>
      </c>
      <c r="AX379" s="14" t="s">
        <v>72</v>
      </c>
      <c r="AY379" s="220" t="s">
        <v>141</v>
      </c>
    </row>
    <row r="380" spans="1:65" s="14" customFormat="1" ht="11.25">
      <c r="B380" s="210"/>
      <c r="C380" s="211"/>
      <c r="D380" s="201" t="s">
        <v>156</v>
      </c>
      <c r="E380" s="212" t="s">
        <v>19</v>
      </c>
      <c r="F380" s="213" t="s">
        <v>530</v>
      </c>
      <c r="G380" s="211"/>
      <c r="H380" s="214">
        <v>24.332999999999998</v>
      </c>
      <c r="I380" s="215"/>
      <c r="J380" s="211"/>
      <c r="K380" s="211"/>
      <c r="L380" s="216"/>
      <c r="M380" s="217"/>
      <c r="N380" s="218"/>
      <c r="O380" s="218"/>
      <c r="P380" s="218"/>
      <c r="Q380" s="218"/>
      <c r="R380" s="218"/>
      <c r="S380" s="218"/>
      <c r="T380" s="219"/>
      <c r="AT380" s="220" t="s">
        <v>156</v>
      </c>
      <c r="AU380" s="220" t="s">
        <v>81</v>
      </c>
      <c r="AV380" s="14" t="s">
        <v>81</v>
      </c>
      <c r="AW380" s="14" t="s">
        <v>33</v>
      </c>
      <c r="AX380" s="14" t="s">
        <v>72</v>
      </c>
      <c r="AY380" s="220" t="s">
        <v>141</v>
      </c>
    </row>
    <row r="381" spans="1:65" s="15" customFormat="1" ht="11.25">
      <c r="B381" s="221"/>
      <c r="C381" s="222"/>
      <c r="D381" s="201" t="s">
        <v>156</v>
      </c>
      <c r="E381" s="223" t="s">
        <v>19</v>
      </c>
      <c r="F381" s="224" t="s">
        <v>161</v>
      </c>
      <c r="G381" s="222"/>
      <c r="H381" s="225">
        <v>75.021000000000001</v>
      </c>
      <c r="I381" s="226"/>
      <c r="J381" s="222"/>
      <c r="K381" s="222"/>
      <c r="L381" s="227"/>
      <c r="M381" s="228"/>
      <c r="N381" s="229"/>
      <c r="O381" s="229"/>
      <c r="P381" s="229"/>
      <c r="Q381" s="229"/>
      <c r="R381" s="229"/>
      <c r="S381" s="229"/>
      <c r="T381" s="230"/>
      <c r="AT381" s="231" t="s">
        <v>156</v>
      </c>
      <c r="AU381" s="231" t="s">
        <v>81</v>
      </c>
      <c r="AV381" s="15" t="s">
        <v>152</v>
      </c>
      <c r="AW381" s="15" t="s">
        <v>33</v>
      </c>
      <c r="AX381" s="15" t="s">
        <v>79</v>
      </c>
      <c r="AY381" s="231" t="s">
        <v>141</v>
      </c>
    </row>
    <row r="382" spans="1:65" s="2" customFormat="1" ht="16.5" customHeight="1">
      <c r="A382" s="37"/>
      <c r="B382" s="38"/>
      <c r="C382" s="243" t="s">
        <v>531</v>
      </c>
      <c r="D382" s="243" t="s">
        <v>352</v>
      </c>
      <c r="E382" s="244" t="s">
        <v>532</v>
      </c>
      <c r="F382" s="245" t="s">
        <v>533</v>
      </c>
      <c r="G382" s="246" t="s">
        <v>149</v>
      </c>
      <c r="H382" s="247">
        <v>82.522999999999996</v>
      </c>
      <c r="I382" s="248"/>
      <c r="J382" s="249">
        <f>ROUND(I382*H382,2)</f>
        <v>0</v>
      </c>
      <c r="K382" s="245" t="s">
        <v>150</v>
      </c>
      <c r="L382" s="250"/>
      <c r="M382" s="251" t="s">
        <v>19</v>
      </c>
      <c r="N382" s="252" t="s">
        <v>43</v>
      </c>
      <c r="O382" s="67"/>
      <c r="P382" s="190">
        <f>O382*H382</f>
        <v>0</v>
      </c>
      <c r="Q382" s="190">
        <v>1.5E-3</v>
      </c>
      <c r="R382" s="190">
        <f>Q382*H382</f>
        <v>0.12378449999999999</v>
      </c>
      <c r="S382" s="190">
        <v>0</v>
      </c>
      <c r="T382" s="191">
        <f>S382*H382</f>
        <v>0</v>
      </c>
      <c r="U382" s="37"/>
      <c r="V382" s="37"/>
      <c r="W382" s="37"/>
      <c r="X382" s="37"/>
      <c r="Y382" s="37"/>
      <c r="Z382" s="37"/>
      <c r="AA382" s="37"/>
      <c r="AB382" s="37"/>
      <c r="AC382" s="37"/>
      <c r="AD382" s="37"/>
      <c r="AE382" s="37"/>
      <c r="AR382" s="192" t="s">
        <v>355</v>
      </c>
      <c r="AT382" s="192" t="s">
        <v>352</v>
      </c>
      <c r="AU382" s="192" t="s">
        <v>81</v>
      </c>
      <c r="AY382" s="20" t="s">
        <v>141</v>
      </c>
      <c r="BE382" s="193">
        <f>IF(N382="základní",J382,0)</f>
        <v>0</v>
      </c>
      <c r="BF382" s="193">
        <f>IF(N382="snížená",J382,0)</f>
        <v>0</v>
      </c>
      <c r="BG382" s="193">
        <f>IF(N382="zákl. přenesená",J382,0)</f>
        <v>0</v>
      </c>
      <c r="BH382" s="193">
        <f>IF(N382="sníž. přenesená",J382,0)</f>
        <v>0</v>
      </c>
      <c r="BI382" s="193">
        <f>IF(N382="nulová",J382,0)</f>
        <v>0</v>
      </c>
      <c r="BJ382" s="20" t="s">
        <v>79</v>
      </c>
      <c r="BK382" s="193">
        <f>ROUND(I382*H382,2)</f>
        <v>0</v>
      </c>
      <c r="BL382" s="20" t="s">
        <v>182</v>
      </c>
      <c r="BM382" s="192" t="s">
        <v>534</v>
      </c>
    </row>
    <row r="383" spans="1:65" s="14" customFormat="1" ht="11.25">
      <c r="B383" s="210"/>
      <c r="C383" s="211"/>
      <c r="D383" s="201" t="s">
        <v>156</v>
      </c>
      <c r="E383" s="211"/>
      <c r="F383" s="213" t="s">
        <v>535</v>
      </c>
      <c r="G383" s="211"/>
      <c r="H383" s="214">
        <v>82.522999999999996</v>
      </c>
      <c r="I383" s="215"/>
      <c r="J383" s="211"/>
      <c r="K383" s="211"/>
      <c r="L383" s="216"/>
      <c r="M383" s="217"/>
      <c r="N383" s="218"/>
      <c r="O383" s="218"/>
      <c r="P383" s="218"/>
      <c r="Q383" s="218"/>
      <c r="R383" s="218"/>
      <c r="S383" s="218"/>
      <c r="T383" s="219"/>
      <c r="AT383" s="220" t="s">
        <v>156</v>
      </c>
      <c r="AU383" s="220" t="s">
        <v>81</v>
      </c>
      <c r="AV383" s="14" t="s">
        <v>81</v>
      </c>
      <c r="AW383" s="14" t="s">
        <v>4</v>
      </c>
      <c r="AX383" s="14" t="s">
        <v>79</v>
      </c>
      <c r="AY383" s="220" t="s">
        <v>141</v>
      </c>
    </row>
    <row r="384" spans="1:65" s="2" customFormat="1" ht="24.2" customHeight="1">
      <c r="A384" s="37"/>
      <c r="B384" s="38"/>
      <c r="C384" s="181" t="s">
        <v>536</v>
      </c>
      <c r="D384" s="181" t="s">
        <v>146</v>
      </c>
      <c r="E384" s="182" t="s">
        <v>537</v>
      </c>
      <c r="F384" s="183" t="s">
        <v>538</v>
      </c>
      <c r="G384" s="184" t="s">
        <v>208</v>
      </c>
      <c r="H384" s="185">
        <v>114.35</v>
      </c>
      <c r="I384" s="186"/>
      <c r="J384" s="187">
        <f>ROUND(I384*H384,2)</f>
        <v>0</v>
      </c>
      <c r="K384" s="183" t="s">
        <v>150</v>
      </c>
      <c r="L384" s="42"/>
      <c r="M384" s="188" t="s">
        <v>19</v>
      </c>
      <c r="N384" s="189" t="s">
        <v>43</v>
      </c>
      <c r="O384" s="67"/>
      <c r="P384" s="190">
        <f>O384*H384</f>
        <v>0</v>
      </c>
      <c r="Q384" s="190">
        <v>1.6000000000000001E-4</v>
      </c>
      <c r="R384" s="190">
        <f>Q384*H384</f>
        <v>1.8296E-2</v>
      </c>
      <c r="S384" s="190">
        <v>0</v>
      </c>
      <c r="T384" s="191">
        <f>S384*H384</f>
        <v>0</v>
      </c>
      <c r="U384" s="37"/>
      <c r="V384" s="37"/>
      <c r="W384" s="37"/>
      <c r="X384" s="37"/>
      <c r="Y384" s="37"/>
      <c r="Z384" s="37"/>
      <c r="AA384" s="37"/>
      <c r="AB384" s="37"/>
      <c r="AC384" s="37"/>
      <c r="AD384" s="37"/>
      <c r="AE384" s="37"/>
      <c r="AR384" s="192" t="s">
        <v>182</v>
      </c>
      <c r="AT384" s="192" t="s">
        <v>146</v>
      </c>
      <c r="AU384" s="192" t="s">
        <v>81</v>
      </c>
      <c r="AY384" s="20" t="s">
        <v>141</v>
      </c>
      <c r="BE384" s="193">
        <f>IF(N384="základní",J384,0)</f>
        <v>0</v>
      </c>
      <c r="BF384" s="193">
        <f>IF(N384="snížená",J384,0)</f>
        <v>0</v>
      </c>
      <c r="BG384" s="193">
        <f>IF(N384="zákl. přenesená",J384,0)</f>
        <v>0</v>
      </c>
      <c r="BH384" s="193">
        <f>IF(N384="sníž. přenesená",J384,0)</f>
        <v>0</v>
      </c>
      <c r="BI384" s="193">
        <f>IF(N384="nulová",J384,0)</f>
        <v>0</v>
      </c>
      <c r="BJ384" s="20" t="s">
        <v>79</v>
      </c>
      <c r="BK384" s="193">
        <f>ROUND(I384*H384,2)</f>
        <v>0</v>
      </c>
      <c r="BL384" s="20" t="s">
        <v>182</v>
      </c>
      <c r="BM384" s="192" t="s">
        <v>539</v>
      </c>
    </row>
    <row r="385" spans="1:65" s="2" customFormat="1" ht="11.25">
      <c r="A385" s="37"/>
      <c r="B385" s="38"/>
      <c r="C385" s="39"/>
      <c r="D385" s="194" t="s">
        <v>154</v>
      </c>
      <c r="E385" s="39"/>
      <c r="F385" s="195" t="s">
        <v>540</v>
      </c>
      <c r="G385" s="39"/>
      <c r="H385" s="39"/>
      <c r="I385" s="196"/>
      <c r="J385" s="39"/>
      <c r="K385" s="39"/>
      <c r="L385" s="42"/>
      <c r="M385" s="197"/>
      <c r="N385" s="198"/>
      <c r="O385" s="67"/>
      <c r="P385" s="67"/>
      <c r="Q385" s="67"/>
      <c r="R385" s="67"/>
      <c r="S385" s="67"/>
      <c r="T385" s="68"/>
      <c r="U385" s="37"/>
      <c r="V385" s="37"/>
      <c r="W385" s="37"/>
      <c r="X385" s="37"/>
      <c r="Y385" s="37"/>
      <c r="Z385" s="37"/>
      <c r="AA385" s="37"/>
      <c r="AB385" s="37"/>
      <c r="AC385" s="37"/>
      <c r="AD385" s="37"/>
      <c r="AE385" s="37"/>
      <c r="AT385" s="20" t="s">
        <v>154</v>
      </c>
      <c r="AU385" s="20" t="s">
        <v>81</v>
      </c>
    </row>
    <row r="386" spans="1:65" s="13" customFormat="1" ht="11.25">
      <c r="B386" s="199"/>
      <c r="C386" s="200"/>
      <c r="D386" s="201" t="s">
        <v>156</v>
      </c>
      <c r="E386" s="202" t="s">
        <v>19</v>
      </c>
      <c r="F386" s="203" t="s">
        <v>541</v>
      </c>
      <c r="G386" s="200"/>
      <c r="H386" s="202" t="s">
        <v>19</v>
      </c>
      <c r="I386" s="204"/>
      <c r="J386" s="200"/>
      <c r="K386" s="200"/>
      <c r="L386" s="205"/>
      <c r="M386" s="206"/>
      <c r="N386" s="207"/>
      <c r="O386" s="207"/>
      <c r="P386" s="207"/>
      <c r="Q386" s="207"/>
      <c r="R386" s="207"/>
      <c r="S386" s="207"/>
      <c r="T386" s="208"/>
      <c r="AT386" s="209" t="s">
        <v>156</v>
      </c>
      <c r="AU386" s="209" t="s">
        <v>81</v>
      </c>
      <c r="AV386" s="13" t="s">
        <v>79</v>
      </c>
      <c r="AW386" s="13" t="s">
        <v>33</v>
      </c>
      <c r="AX386" s="13" t="s">
        <v>72</v>
      </c>
      <c r="AY386" s="209" t="s">
        <v>141</v>
      </c>
    </row>
    <row r="387" spans="1:65" s="14" customFormat="1" ht="11.25">
      <c r="B387" s="210"/>
      <c r="C387" s="211"/>
      <c r="D387" s="201" t="s">
        <v>156</v>
      </c>
      <c r="E387" s="212" t="s">
        <v>19</v>
      </c>
      <c r="F387" s="213" t="s">
        <v>542</v>
      </c>
      <c r="G387" s="211"/>
      <c r="H387" s="214">
        <v>44.4</v>
      </c>
      <c r="I387" s="215"/>
      <c r="J387" s="211"/>
      <c r="K387" s="211"/>
      <c r="L387" s="216"/>
      <c r="M387" s="217"/>
      <c r="N387" s="218"/>
      <c r="O387" s="218"/>
      <c r="P387" s="218"/>
      <c r="Q387" s="218"/>
      <c r="R387" s="218"/>
      <c r="S387" s="218"/>
      <c r="T387" s="219"/>
      <c r="AT387" s="220" t="s">
        <v>156</v>
      </c>
      <c r="AU387" s="220" t="s">
        <v>81</v>
      </c>
      <c r="AV387" s="14" t="s">
        <v>81</v>
      </c>
      <c r="AW387" s="14" t="s">
        <v>33</v>
      </c>
      <c r="AX387" s="14" t="s">
        <v>72</v>
      </c>
      <c r="AY387" s="220" t="s">
        <v>141</v>
      </c>
    </row>
    <row r="388" spans="1:65" s="13" customFormat="1" ht="11.25">
      <c r="B388" s="199"/>
      <c r="C388" s="200"/>
      <c r="D388" s="201" t="s">
        <v>156</v>
      </c>
      <c r="E388" s="202" t="s">
        <v>19</v>
      </c>
      <c r="F388" s="203" t="s">
        <v>543</v>
      </c>
      <c r="G388" s="200"/>
      <c r="H388" s="202" t="s">
        <v>19</v>
      </c>
      <c r="I388" s="204"/>
      <c r="J388" s="200"/>
      <c r="K388" s="200"/>
      <c r="L388" s="205"/>
      <c r="M388" s="206"/>
      <c r="N388" s="207"/>
      <c r="O388" s="207"/>
      <c r="P388" s="207"/>
      <c r="Q388" s="207"/>
      <c r="R388" s="207"/>
      <c r="S388" s="207"/>
      <c r="T388" s="208"/>
      <c r="AT388" s="209" t="s">
        <v>156</v>
      </c>
      <c r="AU388" s="209" t="s">
        <v>81</v>
      </c>
      <c r="AV388" s="13" t="s">
        <v>79</v>
      </c>
      <c r="AW388" s="13" t="s">
        <v>33</v>
      </c>
      <c r="AX388" s="13" t="s">
        <v>72</v>
      </c>
      <c r="AY388" s="209" t="s">
        <v>141</v>
      </c>
    </row>
    <row r="389" spans="1:65" s="14" customFormat="1" ht="11.25">
      <c r="B389" s="210"/>
      <c r="C389" s="211"/>
      <c r="D389" s="201" t="s">
        <v>156</v>
      </c>
      <c r="E389" s="212" t="s">
        <v>19</v>
      </c>
      <c r="F389" s="213" t="s">
        <v>544</v>
      </c>
      <c r="G389" s="211"/>
      <c r="H389" s="214">
        <v>69.95</v>
      </c>
      <c r="I389" s="215"/>
      <c r="J389" s="211"/>
      <c r="K389" s="211"/>
      <c r="L389" s="216"/>
      <c r="M389" s="217"/>
      <c r="N389" s="218"/>
      <c r="O389" s="218"/>
      <c r="P389" s="218"/>
      <c r="Q389" s="218"/>
      <c r="R389" s="218"/>
      <c r="S389" s="218"/>
      <c r="T389" s="219"/>
      <c r="AT389" s="220" t="s">
        <v>156</v>
      </c>
      <c r="AU389" s="220" t="s">
        <v>81</v>
      </c>
      <c r="AV389" s="14" t="s">
        <v>81</v>
      </c>
      <c r="AW389" s="14" t="s">
        <v>33</v>
      </c>
      <c r="AX389" s="14" t="s">
        <v>72</v>
      </c>
      <c r="AY389" s="220" t="s">
        <v>141</v>
      </c>
    </row>
    <row r="390" spans="1:65" s="15" customFormat="1" ht="11.25">
      <c r="B390" s="221"/>
      <c r="C390" s="222"/>
      <c r="D390" s="201" t="s">
        <v>156</v>
      </c>
      <c r="E390" s="223" t="s">
        <v>19</v>
      </c>
      <c r="F390" s="224" t="s">
        <v>161</v>
      </c>
      <c r="G390" s="222"/>
      <c r="H390" s="225">
        <v>114.35</v>
      </c>
      <c r="I390" s="226"/>
      <c r="J390" s="222"/>
      <c r="K390" s="222"/>
      <c r="L390" s="227"/>
      <c r="M390" s="228"/>
      <c r="N390" s="229"/>
      <c r="O390" s="229"/>
      <c r="P390" s="229"/>
      <c r="Q390" s="229"/>
      <c r="R390" s="229"/>
      <c r="S390" s="229"/>
      <c r="T390" s="230"/>
      <c r="AT390" s="231" t="s">
        <v>156</v>
      </c>
      <c r="AU390" s="231" t="s">
        <v>81</v>
      </c>
      <c r="AV390" s="15" t="s">
        <v>152</v>
      </c>
      <c r="AW390" s="15" t="s">
        <v>33</v>
      </c>
      <c r="AX390" s="15" t="s">
        <v>79</v>
      </c>
      <c r="AY390" s="231" t="s">
        <v>141</v>
      </c>
    </row>
    <row r="391" spans="1:65" s="13" customFormat="1" ht="11.25">
      <c r="B391" s="199"/>
      <c r="C391" s="200"/>
      <c r="D391" s="201" t="s">
        <v>156</v>
      </c>
      <c r="E391" s="202" t="s">
        <v>19</v>
      </c>
      <c r="F391" s="203" t="s">
        <v>545</v>
      </c>
      <c r="G391" s="200"/>
      <c r="H391" s="202" t="s">
        <v>19</v>
      </c>
      <c r="I391" s="204"/>
      <c r="J391" s="200"/>
      <c r="K391" s="200"/>
      <c r="L391" s="205"/>
      <c r="M391" s="206"/>
      <c r="N391" s="207"/>
      <c r="O391" s="207"/>
      <c r="P391" s="207"/>
      <c r="Q391" s="207"/>
      <c r="R391" s="207"/>
      <c r="S391" s="207"/>
      <c r="T391" s="208"/>
      <c r="AT391" s="209" t="s">
        <v>156</v>
      </c>
      <c r="AU391" s="209" t="s">
        <v>81</v>
      </c>
      <c r="AV391" s="13" t="s">
        <v>79</v>
      </c>
      <c r="AW391" s="13" t="s">
        <v>33</v>
      </c>
      <c r="AX391" s="13" t="s">
        <v>72</v>
      </c>
      <c r="AY391" s="209" t="s">
        <v>141</v>
      </c>
    </row>
    <row r="392" spans="1:65" s="13" customFormat="1" ht="11.25">
      <c r="B392" s="199"/>
      <c r="C392" s="200"/>
      <c r="D392" s="201" t="s">
        <v>156</v>
      </c>
      <c r="E392" s="202" t="s">
        <v>19</v>
      </c>
      <c r="F392" s="203" t="s">
        <v>546</v>
      </c>
      <c r="G392" s="200"/>
      <c r="H392" s="202" t="s">
        <v>19</v>
      </c>
      <c r="I392" s="204"/>
      <c r="J392" s="200"/>
      <c r="K392" s="200"/>
      <c r="L392" s="205"/>
      <c r="M392" s="206"/>
      <c r="N392" s="207"/>
      <c r="O392" s="207"/>
      <c r="P392" s="207"/>
      <c r="Q392" s="207"/>
      <c r="R392" s="207"/>
      <c r="S392" s="207"/>
      <c r="T392" s="208"/>
      <c r="AT392" s="209" t="s">
        <v>156</v>
      </c>
      <c r="AU392" s="209" t="s">
        <v>81</v>
      </c>
      <c r="AV392" s="13" t="s">
        <v>79</v>
      </c>
      <c r="AW392" s="13" t="s">
        <v>33</v>
      </c>
      <c r="AX392" s="13" t="s">
        <v>72</v>
      </c>
      <c r="AY392" s="209" t="s">
        <v>141</v>
      </c>
    </row>
    <row r="393" spans="1:65" s="2" customFormat="1" ht="16.5" customHeight="1">
      <c r="A393" s="37"/>
      <c r="B393" s="38"/>
      <c r="C393" s="243" t="s">
        <v>547</v>
      </c>
      <c r="D393" s="243" t="s">
        <v>352</v>
      </c>
      <c r="E393" s="244" t="s">
        <v>548</v>
      </c>
      <c r="F393" s="245" t="s">
        <v>549</v>
      </c>
      <c r="G393" s="246" t="s">
        <v>236</v>
      </c>
      <c r="H393" s="247">
        <v>0.68899999999999995</v>
      </c>
      <c r="I393" s="248"/>
      <c r="J393" s="249">
        <f>ROUND(I393*H393,2)</f>
        <v>0</v>
      </c>
      <c r="K393" s="245" t="s">
        <v>150</v>
      </c>
      <c r="L393" s="250"/>
      <c r="M393" s="251" t="s">
        <v>19</v>
      </c>
      <c r="N393" s="252" t="s">
        <v>43</v>
      </c>
      <c r="O393" s="67"/>
      <c r="P393" s="190">
        <f>O393*H393</f>
        <v>0</v>
      </c>
      <c r="Q393" s="190">
        <v>0.03</v>
      </c>
      <c r="R393" s="190">
        <f>Q393*H393</f>
        <v>2.0669999999999997E-2</v>
      </c>
      <c r="S393" s="190">
        <v>0</v>
      </c>
      <c r="T393" s="191">
        <f>S393*H393</f>
        <v>0</v>
      </c>
      <c r="U393" s="37"/>
      <c r="V393" s="37"/>
      <c r="W393" s="37"/>
      <c r="X393" s="37"/>
      <c r="Y393" s="37"/>
      <c r="Z393" s="37"/>
      <c r="AA393" s="37"/>
      <c r="AB393" s="37"/>
      <c r="AC393" s="37"/>
      <c r="AD393" s="37"/>
      <c r="AE393" s="37"/>
      <c r="AR393" s="192" t="s">
        <v>355</v>
      </c>
      <c r="AT393" s="192" t="s">
        <v>352</v>
      </c>
      <c r="AU393" s="192" t="s">
        <v>81</v>
      </c>
      <c r="AY393" s="20" t="s">
        <v>141</v>
      </c>
      <c r="BE393" s="193">
        <f>IF(N393="základní",J393,0)</f>
        <v>0</v>
      </c>
      <c r="BF393" s="193">
        <f>IF(N393="snížená",J393,0)</f>
        <v>0</v>
      </c>
      <c r="BG393" s="193">
        <f>IF(N393="zákl. přenesená",J393,0)</f>
        <v>0</v>
      </c>
      <c r="BH393" s="193">
        <f>IF(N393="sníž. přenesená",J393,0)</f>
        <v>0</v>
      </c>
      <c r="BI393" s="193">
        <f>IF(N393="nulová",J393,0)</f>
        <v>0</v>
      </c>
      <c r="BJ393" s="20" t="s">
        <v>79</v>
      </c>
      <c r="BK393" s="193">
        <f>ROUND(I393*H393,2)</f>
        <v>0</v>
      </c>
      <c r="BL393" s="20" t="s">
        <v>182</v>
      </c>
      <c r="BM393" s="192" t="s">
        <v>550</v>
      </c>
    </row>
    <row r="394" spans="1:65" s="14" customFormat="1" ht="11.25">
      <c r="B394" s="210"/>
      <c r="C394" s="211"/>
      <c r="D394" s="201" t="s">
        <v>156</v>
      </c>
      <c r="E394" s="211"/>
      <c r="F394" s="213" t="s">
        <v>551</v>
      </c>
      <c r="G394" s="211"/>
      <c r="H394" s="214">
        <v>0.68899999999999995</v>
      </c>
      <c r="I394" s="215"/>
      <c r="J394" s="211"/>
      <c r="K394" s="211"/>
      <c r="L394" s="216"/>
      <c r="M394" s="217"/>
      <c r="N394" s="218"/>
      <c r="O394" s="218"/>
      <c r="P394" s="218"/>
      <c r="Q394" s="218"/>
      <c r="R394" s="218"/>
      <c r="S394" s="218"/>
      <c r="T394" s="219"/>
      <c r="AT394" s="220" t="s">
        <v>156</v>
      </c>
      <c r="AU394" s="220" t="s">
        <v>81</v>
      </c>
      <c r="AV394" s="14" t="s">
        <v>81</v>
      </c>
      <c r="AW394" s="14" t="s">
        <v>4</v>
      </c>
      <c r="AX394" s="14" t="s">
        <v>79</v>
      </c>
      <c r="AY394" s="220" t="s">
        <v>141</v>
      </c>
    </row>
    <row r="395" spans="1:65" s="2" customFormat="1" ht="16.5" customHeight="1">
      <c r="A395" s="37"/>
      <c r="B395" s="38"/>
      <c r="C395" s="243" t="s">
        <v>552</v>
      </c>
      <c r="D395" s="243" t="s">
        <v>352</v>
      </c>
      <c r="E395" s="244" t="s">
        <v>553</v>
      </c>
      <c r="F395" s="245" t="s">
        <v>554</v>
      </c>
      <c r="G395" s="246" t="s">
        <v>149</v>
      </c>
      <c r="H395" s="247">
        <v>25.707000000000001</v>
      </c>
      <c r="I395" s="248"/>
      <c r="J395" s="249">
        <f>ROUND(I395*H395,2)</f>
        <v>0</v>
      </c>
      <c r="K395" s="245" t="s">
        <v>150</v>
      </c>
      <c r="L395" s="250"/>
      <c r="M395" s="251" t="s">
        <v>19</v>
      </c>
      <c r="N395" s="252" t="s">
        <v>43</v>
      </c>
      <c r="O395" s="67"/>
      <c r="P395" s="190">
        <f>O395*H395</f>
        <v>0</v>
      </c>
      <c r="Q395" s="190">
        <v>8.9999999999999998E-4</v>
      </c>
      <c r="R395" s="190">
        <f>Q395*H395</f>
        <v>2.3136299999999999E-2</v>
      </c>
      <c r="S395" s="190">
        <v>0</v>
      </c>
      <c r="T395" s="191">
        <f>S395*H395</f>
        <v>0</v>
      </c>
      <c r="U395" s="37"/>
      <c r="V395" s="37"/>
      <c r="W395" s="37"/>
      <c r="X395" s="37"/>
      <c r="Y395" s="37"/>
      <c r="Z395" s="37"/>
      <c r="AA395" s="37"/>
      <c r="AB395" s="37"/>
      <c r="AC395" s="37"/>
      <c r="AD395" s="37"/>
      <c r="AE395" s="37"/>
      <c r="AR395" s="192" t="s">
        <v>355</v>
      </c>
      <c r="AT395" s="192" t="s">
        <v>352</v>
      </c>
      <c r="AU395" s="192" t="s">
        <v>81</v>
      </c>
      <c r="AY395" s="20" t="s">
        <v>141</v>
      </c>
      <c r="BE395" s="193">
        <f>IF(N395="základní",J395,0)</f>
        <v>0</v>
      </c>
      <c r="BF395" s="193">
        <f>IF(N395="snížená",J395,0)</f>
        <v>0</v>
      </c>
      <c r="BG395" s="193">
        <f>IF(N395="zákl. přenesená",J395,0)</f>
        <v>0</v>
      </c>
      <c r="BH395" s="193">
        <f>IF(N395="sníž. přenesená",J395,0)</f>
        <v>0</v>
      </c>
      <c r="BI395" s="193">
        <f>IF(N395="nulová",J395,0)</f>
        <v>0</v>
      </c>
      <c r="BJ395" s="20" t="s">
        <v>79</v>
      </c>
      <c r="BK395" s="193">
        <f>ROUND(I395*H395,2)</f>
        <v>0</v>
      </c>
      <c r="BL395" s="20" t="s">
        <v>182</v>
      </c>
      <c r="BM395" s="192" t="s">
        <v>555</v>
      </c>
    </row>
    <row r="396" spans="1:65" s="14" customFormat="1" ht="11.25">
      <c r="B396" s="210"/>
      <c r="C396" s="211"/>
      <c r="D396" s="201" t="s">
        <v>156</v>
      </c>
      <c r="E396" s="211"/>
      <c r="F396" s="213" t="s">
        <v>556</v>
      </c>
      <c r="G396" s="211"/>
      <c r="H396" s="214">
        <v>25.707000000000001</v>
      </c>
      <c r="I396" s="215"/>
      <c r="J396" s="211"/>
      <c r="K396" s="211"/>
      <c r="L396" s="216"/>
      <c r="M396" s="217"/>
      <c r="N396" s="218"/>
      <c r="O396" s="218"/>
      <c r="P396" s="218"/>
      <c r="Q396" s="218"/>
      <c r="R396" s="218"/>
      <c r="S396" s="218"/>
      <c r="T396" s="219"/>
      <c r="AT396" s="220" t="s">
        <v>156</v>
      </c>
      <c r="AU396" s="220" t="s">
        <v>81</v>
      </c>
      <c r="AV396" s="14" t="s">
        <v>81</v>
      </c>
      <c r="AW396" s="14" t="s">
        <v>4</v>
      </c>
      <c r="AX396" s="14" t="s">
        <v>79</v>
      </c>
      <c r="AY396" s="220" t="s">
        <v>141</v>
      </c>
    </row>
    <row r="397" spans="1:65" s="2" customFormat="1" ht="24.2" customHeight="1">
      <c r="A397" s="37"/>
      <c r="B397" s="38"/>
      <c r="C397" s="181" t="s">
        <v>557</v>
      </c>
      <c r="D397" s="181" t="s">
        <v>146</v>
      </c>
      <c r="E397" s="182" t="s">
        <v>558</v>
      </c>
      <c r="F397" s="183" t="s">
        <v>559</v>
      </c>
      <c r="G397" s="184" t="s">
        <v>149</v>
      </c>
      <c r="H397" s="185">
        <v>44.463000000000001</v>
      </c>
      <c r="I397" s="186"/>
      <c r="J397" s="187">
        <f>ROUND(I397*H397,2)</f>
        <v>0</v>
      </c>
      <c r="K397" s="183" t="s">
        <v>150</v>
      </c>
      <c r="L397" s="42"/>
      <c r="M397" s="188" t="s">
        <v>19</v>
      </c>
      <c r="N397" s="189" t="s">
        <v>43</v>
      </c>
      <c r="O397" s="67"/>
      <c r="P397" s="190">
        <f>O397*H397</f>
        <v>0</v>
      </c>
      <c r="Q397" s="190">
        <v>1.396E-2</v>
      </c>
      <c r="R397" s="190">
        <f>Q397*H397</f>
        <v>0.62070347999999997</v>
      </c>
      <c r="S397" s="190">
        <v>0</v>
      </c>
      <c r="T397" s="191">
        <f>S397*H397</f>
        <v>0</v>
      </c>
      <c r="U397" s="37"/>
      <c r="V397" s="37"/>
      <c r="W397" s="37"/>
      <c r="X397" s="37"/>
      <c r="Y397" s="37"/>
      <c r="Z397" s="37"/>
      <c r="AA397" s="37"/>
      <c r="AB397" s="37"/>
      <c r="AC397" s="37"/>
      <c r="AD397" s="37"/>
      <c r="AE397" s="37"/>
      <c r="AR397" s="192" t="s">
        <v>182</v>
      </c>
      <c r="AT397" s="192" t="s">
        <v>146</v>
      </c>
      <c r="AU397" s="192" t="s">
        <v>81</v>
      </c>
      <c r="AY397" s="20" t="s">
        <v>141</v>
      </c>
      <c r="BE397" s="193">
        <f>IF(N397="základní",J397,0)</f>
        <v>0</v>
      </c>
      <c r="BF397" s="193">
        <f>IF(N397="snížená",J397,0)</f>
        <v>0</v>
      </c>
      <c r="BG397" s="193">
        <f>IF(N397="zákl. přenesená",J397,0)</f>
        <v>0</v>
      </c>
      <c r="BH397" s="193">
        <f>IF(N397="sníž. přenesená",J397,0)</f>
        <v>0</v>
      </c>
      <c r="BI397" s="193">
        <f>IF(N397="nulová",J397,0)</f>
        <v>0</v>
      </c>
      <c r="BJ397" s="20" t="s">
        <v>79</v>
      </c>
      <c r="BK397" s="193">
        <f>ROUND(I397*H397,2)</f>
        <v>0</v>
      </c>
      <c r="BL397" s="20" t="s">
        <v>182</v>
      </c>
      <c r="BM397" s="192" t="s">
        <v>560</v>
      </c>
    </row>
    <row r="398" spans="1:65" s="2" customFormat="1" ht="11.25">
      <c r="A398" s="37"/>
      <c r="B398" s="38"/>
      <c r="C398" s="39"/>
      <c r="D398" s="194" t="s">
        <v>154</v>
      </c>
      <c r="E398" s="39"/>
      <c r="F398" s="195" t="s">
        <v>561</v>
      </c>
      <c r="G398" s="39"/>
      <c r="H398" s="39"/>
      <c r="I398" s="196"/>
      <c r="J398" s="39"/>
      <c r="K398" s="39"/>
      <c r="L398" s="42"/>
      <c r="M398" s="197"/>
      <c r="N398" s="198"/>
      <c r="O398" s="67"/>
      <c r="P398" s="67"/>
      <c r="Q398" s="67"/>
      <c r="R398" s="67"/>
      <c r="S398" s="67"/>
      <c r="T398" s="68"/>
      <c r="U398" s="37"/>
      <c r="V398" s="37"/>
      <c r="W398" s="37"/>
      <c r="X398" s="37"/>
      <c r="Y398" s="37"/>
      <c r="Z398" s="37"/>
      <c r="AA398" s="37"/>
      <c r="AB398" s="37"/>
      <c r="AC398" s="37"/>
      <c r="AD398" s="37"/>
      <c r="AE398" s="37"/>
      <c r="AT398" s="20" t="s">
        <v>154</v>
      </c>
      <c r="AU398" s="20" t="s">
        <v>81</v>
      </c>
    </row>
    <row r="399" spans="1:65" s="13" customFormat="1" ht="11.25">
      <c r="B399" s="199"/>
      <c r="C399" s="200"/>
      <c r="D399" s="201" t="s">
        <v>156</v>
      </c>
      <c r="E399" s="202" t="s">
        <v>19</v>
      </c>
      <c r="F399" s="203" t="s">
        <v>562</v>
      </c>
      <c r="G399" s="200"/>
      <c r="H399" s="202" t="s">
        <v>19</v>
      </c>
      <c r="I399" s="204"/>
      <c r="J399" s="200"/>
      <c r="K399" s="200"/>
      <c r="L399" s="205"/>
      <c r="M399" s="206"/>
      <c r="N399" s="207"/>
      <c r="O399" s="207"/>
      <c r="P399" s="207"/>
      <c r="Q399" s="207"/>
      <c r="R399" s="207"/>
      <c r="S399" s="207"/>
      <c r="T399" s="208"/>
      <c r="AT399" s="209" t="s">
        <v>156</v>
      </c>
      <c r="AU399" s="209" t="s">
        <v>81</v>
      </c>
      <c r="AV399" s="13" t="s">
        <v>79</v>
      </c>
      <c r="AW399" s="13" t="s">
        <v>33</v>
      </c>
      <c r="AX399" s="13" t="s">
        <v>72</v>
      </c>
      <c r="AY399" s="209" t="s">
        <v>141</v>
      </c>
    </row>
    <row r="400" spans="1:65" s="14" customFormat="1" ht="11.25">
      <c r="B400" s="210"/>
      <c r="C400" s="211"/>
      <c r="D400" s="201" t="s">
        <v>156</v>
      </c>
      <c r="E400" s="212" t="s">
        <v>19</v>
      </c>
      <c r="F400" s="213" t="s">
        <v>563</v>
      </c>
      <c r="G400" s="211"/>
      <c r="H400" s="214">
        <v>19.98</v>
      </c>
      <c r="I400" s="215"/>
      <c r="J400" s="211"/>
      <c r="K400" s="211"/>
      <c r="L400" s="216"/>
      <c r="M400" s="217"/>
      <c r="N400" s="218"/>
      <c r="O400" s="218"/>
      <c r="P400" s="218"/>
      <c r="Q400" s="218"/>
      <c r="R400" s="218"/>
      <c r="S400" s="218"/>
      <c r="T400" s="219"/>
      <c r="AT400" s="220" t="s">
        <v>156</v>
      </c>
      <c r="AU400" s="220" t="s">
        <v>81</v>
      </c>
      <c r="AV400" s="14" t="s">
        <v>81</v>
      </c>
      <c r="AW400" s="14" t="s">
        <v>33</v>
      </c>
      <c r="AX400" s="14" t="s">
        <v>72</v>
      </c>
      <c r="AY400" s="220" t="s">
        <v>141</v>
      </c>
    </row>
    <row r="401" spans="1:65" s="13" customFormat="1" ht="11.25">
      <c r="B401" s="199"/>
      <c r="C401" s="200"/>
      <c r="D401" s="201" t="s">
        <v>156</v>
      </c>
      <c r="E401" s="202" t="s">
        <v>19</v>
      </c>
      <c r="F401" s="203" t="s">
        <v>564</v>
      </c>
      <c r="G401" s="200"/>
      <c r="H401" s="202" t="s">
        <v>19</v>
      </c>
      <c r="I401" s="204"/>
      <c r="J401" s="200"/>
      <c r="K401" s="200"/>
      <c r="L401" s="205"/>
      <c r="M401" s="206"/>
      <c r="N401" s="207"/>
      <c r="O401" s="207"/>
      <c r="P401" s="207"/>
      <c r="Q401" s="207"/>
      <c r="R401" s="207"/>
      <c r="S401" s="207"/>
      <c r="T401" s="208"/>
      <c r="AT401" s="209" t="s">
        <v>156</v>
      </c>
      <c r="AU401" s="209" t="s">
        <v>81</v>
      </c>
      <c r="AV401" s="13" t="s">
        <v>79</v>
      </c>
      <c r="AW401" s="13" t="s">
        <v>33</v>
      </c>
      <c r="AX401" s="13" t="s">
        <v>72</v>
      </c>
      <c r="AY401" s="209" t="s">
        <v>141</v>
      </c>
    </row>
    <row r="402" spans="1:65" s="14" customFormat="1" ht="11.25">
      <c r="B402" s="210"/>
      <c r="C402" s="211"/>
      <c r="D402" s="201" t="s">
        <v>156</v>
      </c>
      <c r="E402" s="212" t="s">
        <v>19</v>
      </c>
      <c r="F402" s="213" t="s">
        <v>565</v>
      </c>
      <c r="G402" s="211"/>
      <c r="H402" s="214">
        <v>24.483000000000001</v>
      </c>
      <c r="I402" s="215"/>
      <c r="J402" s="211"/>
      <c r="K402" s="211"/>
      <c r="L402" s="216"/>
      <c r="M402" s="217"/>
      <c r="N402" s="218"/>
      <c r="O402" s="218"/>
      <c r="P402" s="218"/>
      <c r="Q402" s="218"/>
      <c r="R402" s="218"/>
      <c r="S402" s="218"/>
      <c r="T402" s="219"/>
      <c r="AT402" s="220" t="s">
        <v>156</v>
      </c>
      <c r="AU402" s="220" t="s">
        <v>81</v>
      </c>
      <c r="AV402" s="14" t="s">
        <v>81</v>
      </c>
      <c r="AW402" s="14" t="s">
        <v>33</v>
      </c>
      <c r="AX402" s="14" t="s">
        <v>72</v>
      </c>
      <c r="AY402" s="220" t="s">
        <v>141</v>
      </c>
    </row>
    <row r="403" spans="1:65" s="15" customFormat="1" ht="11.25">
      <c r="B403" s="221"/>
      <c r="C403" s="222"/>
      <c r="D403" s="201" t="s">
        <v>156</v>
      </c>
      <c r="E403" s="223" t="s">
        <v>19</v>
      </c>
      <c r="F403" s="224" t="s">
        <v>161</v>
      </c>
      <c r="G403" s="222"/>
      <c r="H403" s="225">
        <v>44.463000000000001</v>
      </c>
      <c r="I403" s="226"/>
      <c r="J403" s="222"/>
      <c r="K403" s="222"/>
      <c r="L403" s="227"/>
      <c r="M403" s="228"/>
      <c r="N403" s="229"/>
      <c r="O403" s="229"/>
      <c r="P403" s="229"/>
      <c r="Q403" s="229"/>
      <c r="R403" s="229"/>
      <c r="S403" s="229"/>
      <c r="T403" s="230"/>
      <c r="AT403" s="231" t="s">
        <v>156</v>
      </c>
      <c r="AU403" s="231" t="s">
        <v>81</v>
      </c>
      <c r="AV403" s="15" t="s">
        <v>152</v>
      </c>
      <c r="AW403" s="15" t="s">
        <v>33</v>
      </c>
      <c r="AX403" s="15" t="s">
        <v>79</v>
      </c>
      <c r="AY403" s="231" t="s">
        <v>141</v>
      </c>
    </row>
    <row r="404" spans="1:65" s="2" customFormat="1" ht="16.5" customHeight="1">
      <c r="A404" s="37"/>
      <c r="B404" s="38"/>
      <c r="C404" s="243" t="s">
        <v>144</v>
      </c>
      <c r="D404" s="243" t="s">
        <v>352</v>
      </c>
      <c r="E404" s="244" t="s">
        <v>566</v>
      </c>
      <c r="F404" s="245" t="s">
        <v>567</v>
      </c>
      <c r="G404" s="246" t="s">
        <v>149</v>
      </c>
      <c r="H404" s="247">
        <v>-44.463000000000001</v>
      </c>
      <c r="I404" s="248"/>
      <c r="J404" s="249">
        <f>ROUND(I404*H404,2)</f>
        <v>0</v>
      </c>
      <c r="K404" s="245" t="s">
        <v>150</v>
      </c>
      <c r="L404" s="250"/>
      <c r="M404" s="251" t="s">
        <v>19</v>
      </c>
      <c r="N404" s="252" t="s">
        <v>43</v>
      </c>
      <c r="O404" s="67"/>
      <c r="P404" s="190">
        <f>O404*H404</f>
        <v>0</v>
      </c>
      <c r="Q404" s="190">
        <v>1.2800000000000001E-2</v>
      </c>
      <c r="R404" s="190">
        <f>Q404*H404</f>
        <v>-0.56912640000000003</v>
      </c>
      <c r="S404" s="190">
        <v>0</v>
      </c>
      <c r="T404" s="191">
        <f>S404*H404</f>
        <v>0</v>
      </c>
      <c r="U404" s="37"/>
      <c r="V404" s="37"/>
      <c r="W404" s="37"/>
      <c r="X404" s="37"/>
      <c r="Y404" s="37"/>
      <c r="Z404" s="37"/>
      <c r="AA404" s="37"/>
      <c r="AB404" s="37"/>
      <c r="AC404" s="37"/>
      <c r="AD404" s="37"/>
      <c r="AE404" s="37"/>
      <c r="AR404" s="192" t="s">
        <v>355</v>
      </c>
      <c r="AT404" s="192" t="s">
        <v>352</v>
      </c>
      <c r="AU404" s="192" t="s">
        <v>81</v>
      </c>
      <c r="AY404" s="20" t="s">
        <v>141</v>
      </c>
      <c r="BE404" s="193">
        <f>IF(N404="základní",J404,0)</f>
        <v>0</v>
      </c>
      <c r="BF404" s="193">
        <f>IF(N404="snížená",J404,0)</f>
        <v>0</v>
      </c>
      <c r="BG404" s="193">
        <f>IF(N404="zákl. přenesená",J404,0)</f>
        <v>0</v>
      </c>
      <c r="BH404" s="193">
        <f>IF(N404="sníž. přenesená",J404,0)</f>
        <v>0</v>
      </c>
      <c r="BI404" s="193">
        <f>IF(N404="nulová",J404,0)</f>
        <v>0</v>
      </c>
      <c r="BJ404" s="20" t="s">
        <v>79</v>
      </c>
      <c r="BK404" s="193">
        <f>ROUND(I404*H404,2)</f>
        <v>0</v>
      </c>
      <c r="BL404" s="20" t="s">
        <v>182</v>
      </c>
      <c r="BM404" s="192" t="s">
        <v>568</v>
      </c>
    </row>
    <row r="405" spans="1:65" s="2" customFormat="1" ht="16.5" customHeight="1">
      <c r="A405" s="37"/>
      <c r="B405" s="38"/>
      <c r="C405" s="243" t="s">
        <v>162</v>
      </c>
      <c r="D405" s="243" t="s">
        <v>352</v>
      </c>
      <c r="E405" s="244" t="s">
        <v>569</v>
      </c>
      <c r="F405" s="245" t="s">
        <v>570</v>
      </c>
      <c r="G405" s="246" t="s">
        <v>149</v>
      </c>
      <c r="H405" s="247">
        <v>48.908999999999999</v>
      </c>
      <c r="I405" s="248"/>
      <c r="J405" s="249">
        <f>ROUND(I405*H405,2)</f>
        <v>0</v>
      </c>
      <c r="K405" s="245" t="s">
        <v>150</v>
      </c>
      <c r="L405" s="250"/>
      <c r="M405" s="251" t="s">
        <v>19</v>
      </c>
      <c r="N405" s="252" t="s">
        <v>43</v>
      </c>
      <c r="O405" s="67"/>
      <c r="P405" s="190">
        <f>O405*H405</f>
        <v>0</v>
      </c>
      <c r="Q405" s="190">
        <v>1.49E-2</v>
      </c>
      <c r="R405" s="190">
        <f>Q405*H405</f>
        <v>0.72874410000000001</v>
      </c>
      <c r="S405" s="190">
        <v>0</v>
      </c>
      <c r="T405" s="191">
        <f>S405*H405</f>
        <v>0</v>
      </c>
      <c r="U405" s="37"/>
      <c r="V405" s="37"/>
      <c r="W405" s="37"/>
      <c r="X405" s="37"/>
      <c r="Y405" s="37"/>
      <c r="Z405" s="37"/>
      <c r="AA405" s="37"/>
      <c r="AB405" s="37"/>
      <c r="AC405" s="37"/>
      <c r="AD405" s="37"/>
      <c r="AE405" s="37"/>
      <c r="AR405" s="192" t="s">
        <v>355</v>
      </c>
      <c r="AT405" s="192" t="s">
        <v>352</v>
      </c>
      <c r="AU405" s="192" t="s">
        <v>81</v>
      </c>
      <c r="AY405" s="20" t="s">
        <v>141</v>
      </c>
      <c r="BE405" s="193">
        <f>IF(N405="základní",J405,0)</f>
        <v>0</v>
      </c>
      <c r="BF405" s="193">
        <f>IF(N405="snížená",J405,0)</f>
        <v>0</v>
      </c>
      <c r="BG405" s="193">
        <f>IF(N405="zákl. přenesená",J405,0)</f>
        <v>0</v>
      </c>
      <c r="BH405" s="193">
        <f>IF(N405="sníž. přenesená",J405,0)</f>
        <v>0</v>
      </c>
      <c r="BI405" s="193">
        <f>IF(N405="nulová",J405,0)</f>
        <v>0</v>
      </c>
      <c r="BJ405" s="20" t="s">
        <v>79</v>
      </c>
      <c r="BK405" s="193">
        <f>ROUND(I405*H405,2)</f>
        <v>0</v>
      </c>
      <c r="BL405" s="20" t="s">
        <v>182</v>
      </c>
      <c r="BM405" s="192" t="s">
        <v>571</v>
      </c>
    </row>
    <row r="406" spans="1:65" s="14" customFormat="1" ht="11.25">
      <c r="B406" s="210"/>
      <c r="C406" s="211"/>
      <c r="D406" s="201" t="s">
        <v>156</v>
      </c>
      <c r="E406" s="211"/>
      <c r="F406" s="213" t="s">
        <v>572</v>
      </c>
      <c r="G406" s="211"/>
      <c r="H406" s="214">
        <v>48.908999999999999</v>
      </c>
      <c r="I406" s="215"/>
      <c r="J406" s="211"/>
      <c r="K406" s="211"/>
      <c r="L406" s="216"/>
      <c r="M406" s="217"/>
      <c r="N406" s="218"/>
      <c r="O406" s="218"/>
      <c r="P406" s="218"/>
      <c r="Q406" s="218"/>
      <c r="R406" s="218"/>
      <c r="S406" s="218"/>
      <c r="T406" s="219"/>
      <c r="AT406" s="220" t="s">
        <v>156</v>
      </c>
      <c r="AU406" s="220" t="s">
        <v>81</v>
      </c>
      <c r="AV406" s="14" t="s">
        <v>81</v>
      </c>
      <c r="AW406" s="14" t="s">
        <v>4</v>
      </c>
      <c r="AX406" s="14" t="s">
        <v>79</v>
      </c>
      <c r="AY406" s="220" t="s">
        <v>141</v>
      </c>
    </row>
    <row r="407" spans="1:65" s="2" customFormat="1" ht="21.75" customHeight="1">
      <c r="A407" s="37"/>
      <c r="B407" s="38"/>
      <c r="C407" s="181" t="s">
        <v>573</v>
      </c>
      <c r="D407" s="181" t="s">
        <v>146</v>
      </c>
      <c r="E407" s="182" t="s">
        <v>574</v>
      </c>
      <c r="F407" s="183" t="s">
        <v>575</v>
      </c>
      <c r="G407" s="184" t="s">
        <v>236</v>
      </c>
      <c r="H407" s="185">
        <v>0.93400000000000005</v>
      </c>
      <c r="I407" s="186"/>
      <c r="J407" s="187">
        <f>ROUND(I407*H407,2)</f>
        <v>0</v>
      </c>
      <c r="K407" s="183" t="s">
        <v>150</v>
      </c>
      <c r="L407" s="42"/>
      <c r="M407" s="188" t="s">
        <v>19</v>
      </c>
      <c r="N407" s="189" t="s">
        <v>43</v>
      </c>
      <c r="O407" s="67"/>
      <c r="P407" s="190">
        <f>O407*H407</f>
        <v>0</v>
      </c>
      <c r="Q407" s="190">
        <v>2.3300000000000001E-2</v>
      </c>
      <c r="R407" s="190">
        <f>Q407*H407</f>
        <v>2.1762200000000002E-2</v>
      </c>
      <c r="S407" s="190">
        <v>0</v>
      </c>
      <c r="T407" s="191">
        <f>S407*H407</f>
        <v>0</v>
      </c>
      <c r="U407" s="37"/>
      <c r="V407" s="37"/>
      <c r="W407" s="37"/>
      <c r="X407" s="37"/>
      <c r="Y407" s="37"/>
      <c r="Z407" s="37"/>
      <c r="AA407" s="37"/>
      <c r="AB407" s="37"/>
      <c r="AC407" s="37"/>
      <c r="AD407" s="37"/>
      <c r="AE407" s="37"/>
      <c r="AR407" s="192" t="s">
        <v>182</v>
      </c>
      <c r="AT407" s="192" t="s">
        <v>146</v>
      </c>
      <c r="AU407" s="192" t="s">
        <v>81</v>
      </c>
      <c r="AY407" s="20" t="s">
        <v>141</v>
      </c>
      <c r="BE407" s="193">
        <f>IF(N407="základní",J407,0)</f>
        <v>0</v>
      </c>
      <c r="BF407" s="193">
        <f>IF(N407="snížená",J407,0)</f>
        <v>0</v>
      </c>
      <c r="BG407" s="193">
        <f>IF(N407="zákl. přenesená",J407,0)</f>
        <v>0</v>
      </c>
      <c r="BH407" s="193">
        <f>IF(N407="sníž. přenesená",J407,0)</f>
        <v>0</v>
      </c>
      <c r="BI407" s="193">
        <f>IF(N407="nulová",J407,0)</f>
        <v>0</v>
      </c>
      <c r="BJ407" s="20" t="s">
        <v>79</v>
      </c>
      <c r="BK407" s="193">
        <f>ROUND(I407*H407,2)</f>
        <v>0</v>
      </c>
      <c r="BL407" s="20" t="s">
        <v>182</v>
      </c>
      <c r="BM407" s="192" t="s">
        <v>576</v>
      </c>
    </row>
    <row r="408" spans="1:65" s="2" customFormat="1" ht="11.25">
      <c r="A408" s="37"/>
      <c r="B408" s="38"/>
      <c r="C408" s="39"/>
      <c r="D408" s="194" t="s">
        <v>154</v>
      </c>
      <c r="E408" s="39"/>
      <c r="F408" s="195" t="s">
        <v>577</v>
      </c>
      <c r="G408" s="39"/>
      <c r="H408" s="39"/>
      <c r="I408" s="196"/>
      <c r="J408" s="39"/>
      <c r="K408" s="39"/>
      <c r="L408" s="42"/>
      <c r="M408" s="197"/>
      <c r="N408" s="198"/>
      <c r="O408" s="67"/>
      <c r="P408" s="67"/>
      <c r="Q408" s="67"/>
      <c r="R408" s="67"/>
      <c r="S408" s="67"/>
      <c r="T408" s="68"/>
      <c r="U408" s="37"/>
      <c r="V408" s="37"/>
      <c r="W408" s="37"/>
      <c r="X408" s="37"/>
      <c r="Y408" s="37"/>
      <c r="Z408" s="37"/>
      <c r="AA408" s="37"/>
      <c r="AB408" s="37"/>
      <c r="AC408" s="37"/>
      <c r="AD408" s="37"/>
      <c r="AE408" s="37"/>
      <c r="AT408" s="20" t="s">
        <v>154</v>
      </c>
      <c r="AU408" s="20" t="s">
        <v>81</v>
      </c>
    </row>
    <row r="409" spans="1:65" s="14" customFormat="1" ht="11.25">
      <c r="B409" s="210"/>
      <c r="C409" s="211"/>
      <c r="D409" s="201" t="s">
        <v>156</v>
      </c>
      <c r="E409" s="212" t="s">
        <v>19</v>
      </c>
      <c r="F409" s="213" t="s">
        <v>578</v>
      </c>
      <c r="G409" s="211"/>
      <c r="H409" s="214">
        <v>0.93400000000000005</v>
      </c>
      <c r="I409" s="215"/>
      <c r="J409" s="211"/>
      <c r="K409" s="211"/>
      <c r="L409" s="216"/>
      <c r="M409" s="217"/>
      <c r="N409" s="218"/>
      <c r="O409" s="218"/>
      <c r="P409" s="218"/>
      <c r="Q409" s="218"/>
      <c r="R409" s="218"/>
      <c r="S409" s="218"/>
      <c r="T409" s="219"/>
      <c r="AT409" s="220" t="s">
        <v>156</v>
      </c>
      <c r="AU409" s="220" t="s">
        <v>81</v>
      </c>
      <c r="AV409" s="14" t="s">
        <v>81</v>
      </c>
      <c r="AW409" s="14" t="s">
        <v>33</v>
      </c>
      <c r="AX409" s="14" t="s">
        <v>72</v>
      </c>
      <c r="AY409" s="220" t="s">
        <v>141</v>
      </c>
    </row>
    <row r="410" spans="1:65" s="15" customFormat="1" ht="11.25">
      <c r="B410" s="221"/>
      <c r="C410" s="222"/>
      <c r="D410" s="201" t="s">
        <v>156</v>
      </c>
      <c r="E410" s="223" t="s">
        <v>19</v>
      </c>
      <c r="F410" s="224" t="s">
        <v>161</v>
      </c>
      <c r="G410" s="222"/>
      <c r="H410" s="225">
        <v>0.93400000000000005</v>
      </c>
      <c r="I410" s="226"/>
      <c r="J410" s="222"/>
      <c r="K410" s="222"/>
      <c r="L410" s="227"/>
      <c r="M410" s="228"/>
      <c r="N410" s="229"/>
      <c r="O410" s="229"/>
      <c r="P410" s="229"/>
      <c r="Q410" s="229"/>
      <c r="R410" s="229"/>
      <c r="S410" s="229"/>
      <c r="T410" s="230"/>
      <c r="AT410" s="231" t="s">
        <v>156</v>
      </c>
      <c r="AU410" s="231" t="s">
        <v>81</v>
      </c>
      <c r="AV410" s="15" t="s">
        <v>152</v>
      </c>
      <c r="AW410" s="15" t="s">
        <v>33</v>
      </c>
      <c r="AX410" s="15" t="s">
        <v>79</v>
      </c>
      <c r="AY410" s="231" t="s">
        <v>141</v>
      </c>
    </row>
    <row r="411" spans="1:65" s="2" customFormat="1" ht="24.2" customHeight="1">
      <c r="A411" s="37"/>
      <c r="B411" s="38"/>
      <c r="C411" s="181" t="s">
        <v>579</v>
      </c>
      <c r="D411" s="181" t="s">
        <v>146</v>
      </c>
      <c r="E411" s="182" t="s">
        <v>580</v>
      </c>
      <c r="F411" s="183" t="s">
        <v>581</v>
      </c>
      <c r="G411" s="184" t="s">
        <v>284</v>
      </c>
      <c r="H411" s="185">
        <v>14.552</v>
      </c>
      <c r="I411" s="186"/>
      <c r="J411" s="187">
        <f>ROUND(I411*H411,2)</f>
        <v>0</v>
      </c>
      <c r="K411" s="183" t="s">
        <v>150</v>
      </c>
      <c r="L411" s="42"/>
      <c r="M411" s="188" t="s">
        <v>19</v>
      </c>
      <c r="N411" s="189" t="s">
        <v>43</v>
      </c>
      <c r="O411" s="67"/>
      <c r="P411" s="190">
        <f>O411*H411</f>
        <v>0</v>
      </c>
      <c r="Q411" s="190">
        <v>0</v>
      </c>
      <c r="R411" s="190">
        <f>Q411*H411</f>
        <v>0</v>
      </c>
      <c r="S411" s="190">
        <v>0</v>
      </c>
      <c r="T411" s="191">
        <f>S411*H411</f>
        <v>0</v>
      </c>
      <c r="U411" s="37"/>
      <c r="V411" s="37"/>
      <c r="W411" s="37"/>
      <c r="X411" s="37"/>
      <c r="Y411" s="37"/>
      <c r="Z411" s="37"/>
      <c r="AA411" s="37"/>
      <c r="AB411" s="37"/>
      <c r="AC411" s="37"/>
      <c r="AD411" s="37"/>
      <c r="AE411" s="37"/>
      <c r="AR411" s="192" t="s">
        <v>182</v>
      </c>
      <c r="AT411" s="192" t="s">
        <v>146</v>
      </c>
      <c r="AU411" s="192" t="s">
        <v>81</v>
      </c>
      <c r="AY411" s="20" t="s">
        <v>141</v>
      </c>
      <c r="BE411" s="193">
        <f>IF(N411="základní",J411,0)</f>
        <v>0</v>
      </c>
      <c r="BF411" s="193">
        <f>IF(N411="snížená",J411,0)</f>
        <v>0</v>
      </c>
      <c r="BG411" s="193">
        <f>IF(N411="zákl. přenesená",J411,0)</f>
        <v>0</v>
      </c>
      <c r="BH411" s="193">
        <f>IF(N411="sníž. přenesená",J411,0)</f>
        <v>0</v>
      </c>
      <c r="BI411" s="193">
        <f>IF(N411="nulová",J411,0)</f>
        <v>0</v>
      </c>
      <c r="BJ411" s="20" t="s">
        <v>79</v>
      </c>
      <c r="BK411" s="193">
        <f>ROUND(I411*H411,2)</f>
        <v>0</v>
      </c>
      <c r="BL411" s="20" t="s">
        <v>182</v>
      </c>
      <c r="BM411" s="192" t="s">
        <v>582</v>
      </c>
    </row>
    <row r="412" spans="1:65" s="2" customFormat="1" ht="11.25">
      <c r="A412" s="37"/>
      <c r="B412" s="38"/>
      <c r="C412" s="39"/>
      <c r="D412" s="194" t="s">
        <v>154</v>
      </c>
      <c r="E412" s="39"/>
      <c r="F412" s="195" t="s">
        <v>583</v>
      </c>
      <c r="G412" s="39"/>
      <c r="H412" s="39"/>
      <c r="I412" s="196"/>
      <c r="J412" s="39"/>
      <c r="K412" s="39"/>
      <c r="L412" s="42"/>
      <c r="M412" s="197"/>
      <c r="N412" s="198"/>
      <c r="O412" s="67"/>
      <c r="P412" s="67"/>
      <c r="Q412" s="67"/>
      <c r="R412" s="67"/>
      <c r="S412" s="67"/>
      <c r="T412" s="68"/>
      <c r="U412" s="37"/>
      <c r="V412" s="37"/>
      <c r="W412" s="37"/>
      <c r="X412" s="37"/>
      <c r="Y412" s="37"/>
      <c r="Z412" s="37"/>
      <c r="AA412" s="37"/>
      <c r="AB412" s="37"/>
      <c r="AC412" s="37"/>
      <c r="AD412" s="37"/>
      <c r="AE412" s="37"/>
      <c r="AT412" s="20" t="s">
        <v>154</v>
      </c>
      <c r="AU412" s="20" t="s">
        <v>81</v>
      </c>
    </row>
    <row r="413" spans="1:65" s="2" customFormat="1" ht="24.2" customHeight="1">
      <c r="A413" s="37"/>
      <c r="B413" s="38"/>
      <c r="C413" s="181" t="s">
        <v>584</v>
      </c>
      <c r="D413" s="181" t="s">
        <v>146</v>
      </c>
      <c r="E413" s="182" t="s">
        <v>585</v>
      </c>
      <c r="F413" s="183" t="s">
        <v>586</v>
      </c>
      <c r="G413" s="184" t="s">
        <v>284</v>
      </c>
      <c r="H413" s="185">
        <v>14.552</v>
      </c>
      <c r="I413" s="186"/>
      <c r="J413" s="187">
        <f>ROUND(I413*H413,2)</f>
        <v>0</v>
      </c>
      <c r="K413" s="183" t="s">
        <v>150</v>
      </c>
      <c r="L413" s="42"/>
      <c r="M413" s="188" t="s">
        <v>19</v>
      </c>
      <c r="N413" s="189" t="s">
        <v>43</v>
      </c>
      <c r="O413" s="67"/>
      <c r="P413" s="190">
        <f>O413*H413</f>
        <v>0</v>
      </c>
      <c r="Q413" s="190">
        <v>0</v>
      </c>
      <c r="R413" s="190">
        <f>Q413*H413</f>
        <v>0</v>
      </c>
      <c r="S413" s="190">
        <v>0</v>
      </c>
      <c r="T413" s="191">
        <f>S413*H413</f>
        <v>0</v>
      </c>
      <c r="U413" s="37"/>
      <c r="V413" s="37"/>
      <c r="W413" s="37"/>
      <c r="X413" s="37"/>
      <c r="Y413" s="37"/>
      <c r="Z413" s="37"/>
      <c r="AA413" s="37"/>
      <c r="AB413" s="37"/>
      <c r="AC413" s="37"/>
      <c r="AD413" s="37"/>
      <c r="AE413" s="37"/>
      <c r="AR413" s="192" t="s">
        <v>182</v>
      </c>
      <c r="AT413" s="192" t="s">
        <v>146</v>
      </c>
      <c r="AU413" s="192" t="s">
        <v>81</v>
      </c>
      <c r="AY413" s="20" t="s">
        <v>141</v>
      </c>
      <c r="BE413" s="193">
        <f>IF(N413="základní",J413,0)</f>
        <v>0</v>
      </c>
      <c r="BF413" s="193">
        <f>IF(N413="snížená",J413,0)</f>
        <v>0</v>
      </c>
      <c r="BG413" s="193">
        <f>IF(N413="zákl. přenesená",J413,0)</f>
        <v>0</v>
      </c>
      <c r="BH413" s="193">
        <f>IF(N413="sníž. přenesená",J413,0)</f>
        <v>0</v>
      </c>
      <c r="BI413" s="193">
        <f>IF(N413="nulová",J413,0)</f>
        <v>0</v>
      </c>
      <c r="BJ413" s="20" t="s">
        <v>79</v>
      </c>
      <c r="BK413" s="193">
        <f>ROUND(I413*H413,2)</f>
        <v>0</v>
      </c>
      <c r="BL413" s="20" t="s">
        <v>182</v>
      </c>
      <c r="BM413" s="192" t="s">
        <v>587</v>
      </c>
    </row>
    <row r="414" spans="1:65" s="2" customFormat="1" ht="11.25">
      <c r="A414" s="37"/>
      <c r="B414" s="38"/>
      <c r="C414" s="39"/>
      <c r="D414" s="194" t="s">
        <v>154</v>
      </c>
      <c r="E414" s="39"/>
      <c r="F414" s="195" t="s">
        <v>588</v>
      </c>
      <c r="G414" s="39"/>
      <c r="H414" s="39"/>
      <c r="I414" s="196"/>
      <c r="J414" s="39"/>
      <c r="K414" s="39"/>
      <c r="L414" s="42"/>
      <c r="M414" s="197"/>
      <c r="N414" s="198"/>
      <c r="O414" s="67"/>
      <c r="P414" s="67"/>
      <c r="Q414" s="67"/>
      <c r="R414" s="67"/>
      <c r="S414" s="67"/>
      <c r="T414" s="68"/>
      <c r="U414" s="37"/>
      <c r="V414" s="37"/>
      <c r="W414" s="37"/>
      <c r="X414" s="37"/>
      <c r="Y414" s="37"/>
      <c r="Z414" s="37"/>
      <c r="AA414" s="37"/>
      <c r="AB414" s="37"/>
      <c r="AC414" s="37"/>
      <c r="AD414" s="37"/>
      <c r="AE414" s="37"/>
      <c r="AT414" s="20" t="s">
        <v>154</v>
      </c>
      <c r="AU414" s="20" t="s">
        <v>81</v>
      </c>
    </row>
    <row r="415" spans="1:65" s="12" customFormat="1" ht="22.9" customHeight="1">
      <c r="B415" s="165"/>
      <c r="C415" s="166"/>
      <c r="D415" s="167" t="s">
        <v>71</v>
      </c>
      <c r="E415" s="179" t="s">
        <v>589</v>
      </c>
      <c r="F415" s="179" t="s">
        <v>590</v>
      </c>
      <c r="G415" s="166"/>
      <c r="H415" s="166"/>
      <c r="I415" s="169"/>
      <c r="J415" s="180">
        <f>BK415</f>
        <v>0</v>
      </c>
      <c r="K415" s="166"/>
      <c r="L415" s="171"/>
      <c r="M415" s="172"/>
      <c r="N415" s="173"/>
      <c r="O415" s="173"/>
      <c r="P415" s="174">
        <f>SUM(P416:P423)</f>
        <v>0</v>
      </c>
      <c r="Q415" s="173"/>
      <c r="R415" s="174">
        <f>SUM(R416:R423)</f>
        <v>0.18191599999999999</v>
      </c>
      <c r="S415" s="173"/>
      <c r="T415" s="175">
        <f>SUM(T416:T423)</f>
        <v>0</v>
      </c>
      <c r="AR415" s="176" t="s">
        <v>81</v>
      </c>
      <c r="AT415" s="177" t="s">
        <v>71</v>
      </c>
      <c r="AU415" s="177" t="s">
        <v>79</v>
      </c>
      <c r="AY415" s="176" t="s">
        <v>141</v>
      </c>
      <c r="BK415" s="178">
        <f>SUM(BK416:BK423)</f>
        <v>0</v>
      </c>
    </row>
    <row r="416" spans="1:65" s="2" customFormat="1" ht="24.2" customHeight="1">
      <c r="A416" s="37"/>
      <c r="B416" s="38"/>
      <c r="C416" s="181" t="s">
        <v>591</v>
      </c>
      <c r="D416" s="181" t="s">
        <v>146</v>
      </c>
      <c r="E416" s="182" t="s">
        <v>592</v>
      </c>
      <c r="F416" s="183" t="s">
        <v>593</v>
      </c>
      <c r="G416" s="184" t="s">
        <v>208</v>
      </c>
      <c r="H416" s="185">
        <v>31.15</v>
      </c>
      <c r="I416" s="186"/>
      <c r="J416" s="187">
        <f>ROUND(I416*H416,2)</f>
        <v>0</v>
      </c>
      <c r="K416" s="183" t="s">
        <v>150</v>
      </c>
      <c r="L416" s="42"/>
      <c r="M416" s="188" t="s">
        <v>19</v>
      </c>
      <c r="N416" s="189" t="s">
        <v>43</v>
      </c>
      <c r="O416" s="67"/>
      <c r="P416" s="190">
        <f>O416*H416</f>
        <v>0</v>
      </c>
      <c r="Q416" s="190">
        <v>5.8399999999999997E-3</v>
      </c>
      <c r="R416" s="190">
        <f>Q416*H416</f>
        <v>0.18191599999999999</v>
      </c>
      <c r="S416" s="190">
        <v>0</v>
      </c>
      <c r="T416" s="191">
        <f>S416*H416</f>
        <v>0</v>
      </c>
      <c r="U416" s="37"/>
      <c r="V416" s="37"/>
      <c r="W416" s="37"/>
      <c r="X416" s="37"/>
      <c r="Y416" s="37"/>
      <c r="Z416" s="37"/>
      <c r="AA416" s="37"/>
      <c r="AB416" s="37"/>
      <c r="AC416" s="37"/>
      <c r="AD416" s="37"/>
      <c r="AE416" s="37"/>
      <c r="AR416" s="192" t="s">
        <v>182</v>
      </c>
      <c r="AT416" s="192" t="s">
        <v>146</v>
      </c>
      <c r="AU416" s="192" t="s">
        <v>81</v>
      </c>
      <c r="AY416" s="20" t="s">
        <v>141</v>
      </c>
      <c r="BE416" s="193">
        <f>IF(N416="základní",J416,0)</f>
        <v>0</v>
      </c>
      <c r="BF416" s="193">
        <f>IF(N416="snížená",J416,0)</f>
        <v>0</v>
      </c>
      <c r="BG416" s="193">
        <f>IF(N416="zákl. přenesená",J416,0)</f>
        <v>0</v>
      </c>
      <c r="BH416" s="193">
        <f>IF(N416="sníž. přenesená",J416,0)</f>
        <v>0</v>
      </c>
      <c r="BI416" s="193">
        <f>IF(N416="nulová",J416,0)</f>
        <v>0</v>
      </c>
      <c r="BJ416" s="20" t="s">
        <v>79</v>
      </c>
      <c r="BK416" s="193">
        <f>ROUND(I416*H416,2)</f>
        <v>0</v>
      </c>
      <c r="BL416" s="20" t="s">
        <v>182</v>
      </c>
      <c r="BM416" s="192" t="s">
        <v>594</v>
      </c>
    </row>
    <row r="417" spans="1:65" s="2" customFormat="1" ht="11.25">
      <c r="A417" s="37"/>
      <c r="B417" s="38"/>
      <c r="C417" s="39"/>
      <c r="D417" s="194" t="s">
        <v>154</v>
      </c>
      <c r="E417" s="39"/>
      <c r="F417" s="195" t="s">
        <v>595</v>
      </c>
      <c r="G417" s="39"/>
      <c r="H417" s="39"/>
      <c r="I417" s="196"/>
      <c r="J417" s="39"/>
      <c r="K417" s="39"/>
      <c r="L417" s="42"/>
      <c r="M417" s="197"/>
      <c r="N417" s="198"/>
      <c r="O417" s="67"/>
      <c r="P417" s="67"/>
      <c r="Q417" s="67"/>
      <c r="R417" s="67"/>
      <c r="S417" s="67"/>
      <c r="T417" s="68"/>
      <c r="U417" s="37"/>
      <c r="V417" s="37"/>
      <c r="W417" s="37"/>
      <c r="X417" s="37"/>
      <c r="Y417" s="37"/>
      <c r="Z417" s="37"/>
      <c r="AA417" s="37"/>
      <c r="AB417" s="37"/>
      <c r="AC417" s="37"/>
      <c r="AD417" s="37"/>
      <c r="AE417" s="37"/>
      <c r="AT417" s="20" t="s">
        <v>154</v>
      </c>
      <c r="AU417" s="20" t="s">
        <v>81</v>
      </c>
    </row>
    <row r="418" spans="1:65" s="14" customFormat="1" ht="11.25">
      <c r="B418" s="210"/>
      <c r="C418" s="211"/>
      <c r="D418" s="201" t="s">
        <v>156</v>
      </c>
      <c r="E418" s="212" t="s">
        <v>19</v>
      </c>
      <c r="F418" s="213" t="s">
        <v>596</v>
      </c>
      <c r="G418" s="211"/>
      <c r="H418" s="214">
        <v>31.15</v>
      </c>
      <c r="I418" s="215"/>
      <c r="J418" s="211"/>
      <c r="K418" s="211"/>
      <c r="L418" s="216"/>
      <c r="M418" s="217"/>
      <c r="N418" s="218"/>
      <c r="O418" s="218"/>
      <c r="P418" s="218"/>
      <c r="Q418" s="218"/>
      <c r="R418" s="218"/>
      <c r="S418" s="218"/>
      <c r="T418" s="219"/>
      <c r="AT418" s="220" t="s">
        <v>156</v>
      </c>
      <c r="AU418" s="220" t="s">
        <v>81</v>
      </c>
      <c r="AV418" s="14" t="s">
        <v>81</v>
      </c>
      <c r="AW418" s="14" t="s">
        <v>33</v>
      </c>
      <c r="AX418" s="14" t="s">
        <v>72</v>
      </c>
      <c r="AY418" s="220" t="s">
        <v>141</v>
      </c>
    </row>
    <row r="419" spans="1:65" s="15" customFormat="1" ht="11.25">
      <c r="B419" s="221"/>
      <c r="C419" s="222"/>
      <c r="D419" s="201" t="s">
        <v>156</v>
      </c>
      <c r="E419" s="223" t="s">
        <v>19</v>
      </c>
      <c r="F419" s="224" t="s">
        <v>161</v>
      </c>
      <c r="G419" s="222"/>
      <c r="H419" s="225">
        <v>31.15</v>
      </c>
      <c r="I419" s="226"/>
      <c r="J419" s="222"/>
      <c r="K419" s="222"/>
      <c r="L419" s="227"/>
      <c r="M419" s="228"/>
      <c r="N419" s="229"/>
      <c r="O419" s="229"/>
      <c r="P419" s="229"/>
      <c r="Q419" s="229"/>
      <c r="R419" s="229"/>
      <c r="S419" s="229"/>
      <c r="T419" s="230"/>
      <c r="AT419" s="231" t="s">
        <v>156</v>
      </c>
      <c r="AU419" s="231" t="s">
        <v>81</v>
      </c>
      <c r="AV419" s="15" t="s">
        <v>152</v>
      </c>
      <c r="AW419" s="15" t="s">
        <v>33</v>
      </c>
      <c r="AX419" s="15" t="s">
        <v>79</v>
      </c>
      <c r="AY419" s="231" t="s">
        <v>141</v>
      </c>
    </row>
    <row r="420" spans="1:65" s="2" customFormat="1" ht="24.2" customHeight="1">
      <c r="A420" s="37"/>
      <c r="B420" s="38"/>
      <c r="C420" s="181" t="s">
        <v>597</v>
      </c>
      <c r="D420" s="181" t="s">
        <v>146</v>
      </c>
      <c r="E420" s="182" t="s">
        <v>598</v>
      </c>
      <c r="F420" s="183" t="s">
        <v>599</v>
      </c>
      <c r="G420" s="184" t="s">
        <v>284</v>
      </c>
      <c r="H420" s="185">
        <v>0.182</v>
      </c>
      <c r="I420" s="186"/>
      <c r="J420" s="187">
        <f>ROUND(I420*H420,2)</f>
        <v>0</v>
      </c>
      <c r="K420" s="183" t="s">
        <v>150</v>
      </c>
      <c r="L420" s="42"/>
      <c r="M420" s="188" t="s">
        <v>19</v>
      </c>
      <c r="N420" s="189" t="s">
        <v>43</v>
      </c>
      <c r="O420" s="67"/>
      <c r="P420" s="190">
        <f>O420*H420</f>
        <v>0</v>
      </c>
      <c r="Q420" s="190">
        <v>0</v>
      </c>
      <c r="R420" s="190">
        <f>Q420*H420</f>
        <v>0</v>
      </c>
      <c r="S420" s="190">
        <v>0</v>
      </c>
      <c r="T420" s="191">
        <f>S420*H420</f>
        <v>0</v>
      </c>
      <c r="U420" s="37"/>
      <c r="V420" s="37"/>
      <c r="W420" s="37"/>
      <c r="X420" s="37"/>
      <c r="Y420" s="37"/>
      <c r="Z420" s="37"/>
      <c r="AA420" s="37"/>
      <c r="AB420" s="37"/>
      <c r="AC420" s="37"/>
      <c r="AD420" s="37"/>
      <c r="AE420" s="37"/>
      <c r="AR420" s="192" t="s">
        <v>182</v>
      </c>
      <c r="AT420" s="192" t="s">
        <v>146</v>
      </c>
      <c r="AU420" s="192" t="s">
        <v>81</v>
      </c>
      <c r="AY420" s="20" t="s">
        <v>141</v>
      </c>
      <c r="BE420" s="193">
        <f>IF(N420="základní",J420,0)</f>
        <v>0</v>
      </c>
      <c r="BF420" s="193">
        <f>IF(N420="snížená",J420,0)</f>
        <v>0</v>
      </c>
      <c r="BG420" s="193">
        <f>IF(N420="zákl. přenesená",J420,0)</f>
        <v>0</v>
      </c>
      <c r="BH420" s="193">
        <f>IF(N420="sníž. přenesená",J420,0)</f>
        <v>0</v>
      </c>
      <c r="BI420" s="193">
        <f>IF(N420="nulová",J420,0)</f>
        <v>0</v>
      </c>
      <c r="BJ420" s="20" t="s">
        <v>79</v>
      </c>
      <c r="BK420" s="193">
        <f>ROUND(I420*H420,2)</f>
        <v>0</v>
      </c>
      <c r="BL420" s="20" t="s">
        <v>182</v>
      </c>
      <c r="BM420" s="192" t="s">
        <v>600</v>
      </c>
    </row>
    <row r="421" spans="1:65" s="2" customFormat="1" ht="11.25">
      <c r="A421" s="37"/>
      <c r="B421" s="38"/>
      <c r="C421" s="39"/>
      <c r="D421" s="194" t="s">
        <v>154</v>
      </c>
      <c r="E421" s="39"/>
      <c r="F421" s="195" t="s">
        <v>601</v>
      </c>
      <c r="G421" s="39"/>
      <c r="H421" s="39"/>
      <c r="I421" s="196"/>
      <c r="J421" s="39"/>
      <c r="K421" s="39"/>
      <c r="L421" s="42"/>
      <c r="M421" s="197"/>
      <c r="N421" s="198"/>
      <c r="O421" s="67"/>
      <c r="P421" s="67"/>
      <c r="Q421" s="67"/>
      <c r="R421" s="67"/>
      <c r="S421" s="67"/>
      <c r="T421" s="68"/>
      <c r="U421" s="37"/>
      <c r="V421" s="37"/>
      <c r="W421" s="37"/>
      <c r="X421" s="37"/>
      <c r="Y421" s="37"/>
      <c r="Z421" s="37"/>
      <c r="AA421" s="37"/>
      <c r="AB421" s="37"/>
      <c r="AC421" s="37"/>
      <c r="AD421" s="37"/>
      <c r="AE421" s="37"/>
      <c r="AT421" s="20" t="s">
        <v>154</v>
      </c>
      <c r="AU421" s="20" t="s">
        <v>81</v>
      </c>
    </row>
    <row r="422" spans="1:65" s="2" customFormat="1" ht="24.2" customHeight="1">
      <c r="A422" s="37"/>
      <c r="B422" s="38"/>
      <c r="C422" s="181" t="s">
        <v>602</v>
      </c>
      <c r="D422" s="181" t="s">
        <v>146</v>
      </c>
      <c r="E422" s="182" t="s">
        <v>603</v>
      </c>
      <c r="F422" s="183" t="s">
        <v>604</v>
      </c>
      <c r="G422" s="184" t="s">
        <v>284</v>
      </c>
      <c r="H422" s="185">
        <v>0.182</v>
      </c>
      <c r="I422" s="186"/>
      <c r="J422" s="187">
        <f>ROUND(I422*H422,2)</f>
        <v>0</v>
      </c>
      <c r="K422" s="183" t="s">
        <v>150</v>
      </c>
      <c r="L422" s="42"/>
      <c r="M422" s="188" t="s">
        <v>19</v>
      </c>
      <c r="N422" s="189" t="s">
        <v>43</v>
      </c>
      <c r="O422" s="67"/>
      <c r="P422" s="190">
        <f>O422*H422</f>
        <v>0</v>
      </c>
      <c r="Q422" s="190">
        <v>0</v>
      </c>
      <c r="R422" s="190">
        <f>Q422*H422</f>
        <v>0</v>
      </c>
      <c r="S422" s="190">
        <v>0</v>
      </c>
      <c r="T422" s="191">
        <f>S422*H422</f>
        <v>0</v>
      </c>
      <c r="U422" s="37"/>
      <c r="V422" s="37"/>
      <c r="W422" s="37"/>
      <c r="X422" s="37"/>
      <c r="Y422" s="37"/>
      <c r="Z422" s="37"/>
      <c r="AA422" s="37"/>
      <c r="AB422" s="37"/>
      <c r="AC422" s="37"/>
      <c r="AD422" s="37"/>
      <c r="AE422" s="37"/>
      <c r="AR422" s="192" t="s">
        <v>182</v>
      </c>
      <c r="AT422" s="192" t="s">
        <v>146</v>
      </c>
      <c r="AU422" s="192" t="s">
        <v>81</v>
      </c>
      <c r="AY422" s="20" t="s">
        <v>141</v>
      </c>
      <c r="BE422" s="193">
        <f>IF(N422="základní",J422,0)</f>
        <v>0</v>
      </c>
      <c r="BF422" s="193">
        <f>IF(N422="snížená",J422,0)</f>
        <v>0</v>
      </c>
      <c r="BG422" s="193">
        <f>IF(N422="zákl. přenesená",J422,0)</f>
        <v>0</v>
      </c>
      <c r="BH422" s="193">
        <f>IF(N422="sníž. přenesená",J422,0)</f>
        <v>0</v>
      </c>
      <c r="BI422" s="193">
        <f>IF(N422="nulová",J422,0)</f>
        <v>0</v>
      </c>
      <c r="BJ422" s="20" t="s">
        <v>79</v>
      </c>
      <c r="BK422" s="193">
        <f>ROUND(I422*H422,2)</f>
        <v>0</v>
      </c>
      <c r="BL422" s="20" t="s">
        <v>182</v>
      </c>
      <c r="BM422" s="192" t="s">
        <v>605</v>
      </c>
    </row>
    <row r="423" spans="1:65" s="2" customFormat="1" ht="11.25">
      <c r="A423" s="37"/>
      <c r="B423" s="38"/>
      <c r="C423" s="39"/>
      <c r="D423" s="194" t="s">
        <v>154</v>
      </c>
      <c r="E423" s="39"/>
      <c r="F423" s="195" t="s">
        <v>606</v>
      </c>
      <c r="G423" s="39"/>
      <c r="H423" s="39"/>
      <c r="I423" s="196"/>
      <c r="J423" s="39"/>
      <c r="K423" s="39"/>
      <c r="L423" s="42"/>
      <c r="M423" s="197"/>
      <c r="N423" s="198"/>
      <c r="O423" s="67"/>
      <c r="P423" s="67"/>
      <c r="Q423" s="67"/>
      <c r="R423" s="67"/>
      <c r="S423" s="67"/>
      <c r="T423" s="68"/>
      <c r="U423" s="37"/>
      <c r="V423" s="37"/>
      <c r="W423" s="37"/>
      <c r="X423" s="37"/>
      <c r="Y423" s="37"/>
      <c r="Z423" s="37"/>
      <c r="AA423" s="37"/>
      <c r="AB423" s="37"/>
      <c r="AC423" s="37"/>
      <c r="AD423" s="37"/>
      <c r="AE423" s="37"/>
      <c r="AT423" s="20" t="s">
        <v>154</v>
      </c>
      <c r="AU423" s="20" t="s">
        <v>81</v>
      </c>
    </row>
    <row r="424" spans="1:65" s="12" customFormat="1" ht="22.9" customHeight="1">
      <c r="B424" s="165"/>
      <c r="C424" s="166"/>
      <c r="D424" s="167" t="s">
        <v>71</v>
      </c>
      <c r="E424" s="179" t="s">
        <v>607</v>
      </c>
      <c r="F424" s="179" t="s">
        <v>608</v>
      </c>
      <c r="G424" s="166"/>
      <c r="H424" s="166"/>
      <c r="I424" s="169"/>
      <c r="J424" s="180">
        <f>BK424</f>
        <v>0</v>
      </c>
      <c r="K424" s="166"/>
      <c r="L424" s="171"/>
      <c r="M424" s="172"/>
      <c r="N424" s="173"/>
      <c r="O424" s="173"/>
      <c r="P424" s="174">
        <f>SUM(P425:P457)</f>
        <v>0</v>
      </c>
      <c r="Q424" s="173"/>
      <c r="R424" s="174">
        <f>SUM(R425:R457)</f>
        <v>0.66916923999999989</v>
      </c>
      <c r="S424" s="173"/>
      <c r="T424" s="175">
        <f>SUM(T425:T457)</f>
        <v>0</v>
      </c>
      <c r="AR424" s="176" t="s">
        <v>81</v>
      </c>
      <c r="AT424" s="177" t="s">
        <v>71</v>
      </c>
      <c r="AU424" s="177" t="s">
        <v>79</v>
      </c>
      <c r="AY424" s="176" t="s">
        <v>141</v>
      </c>
      <c r="BK424" s="178">
        <f>SUM(BK425:BK457)</f>
        <v>0</v>
      </c>
    </row>
    <row r="425" spans="1:65" s="2" customFormat="1" ht="16.5" customHeight="1">
      <c r="A425" s="37"/>
      <c r="B425" s="38"/>
      <c r="C425" s="181" t="s">
        <v>609</v>
      </c>
      <c r="D425" s="181" t="s">
        <v>146</v>
      </c>
      <c r="E425" s="182" t="s">
        <v>610</v>
      </c>
      <c r="F425" s="183" t="s">
        <v>611</v>
      </c>
      <c r="G425" s="184" t="s">
        <v>149</v>
      </c>
      <c r="H425" s="185">
        <v>9.5399999999999991</v>
      </c>
      <c r="I425" s="186"/>
      <c r="J425" s="187">
        <f>ROUND(I425*H425,2)</f>
        <v>0</v>
      </c>
      <c r="K425" s="183" t="s">
        <v>150</v>
      </c>
      <c r="L425" s="42"/>
      <c r="M425" s="188" t="s">
        <v>19</v>
      </c>
      <c r="N425" s="189" t="s">
        <v>43</v>
      </c>
      <c r="O425" s="67"/>
      <c r="P425" s="190">
        <f>O425*H425</f>
        <v>0</v>
      </c>
      <c r="Q425" s="190">
        <v>2.7999999999999998E-4</v>
      </c>
      <c r="R425" s="190">
        <f>Q425*H425</f>
        <v>2.6711999999999994E-3</v>
      </c>
      <c r="S425" s="190">
        <v>0</v>
      </c>
      <c r="T425" s="191">
        <f>S425*H425</f>
        <v>0</v>
      </c>
      <c r="U425" s="37"/>
      <c r="V425" s="37"/>
      <c r="W425" s="37"/>
      <c r="X425" s="37"/>
      <c r="Y425" s="37"/>
      <c r="Z425" s="37"/>
      <c r="AA425" s="37"/>
      <c r="AB425" s="37"/>
      <c r="AC425" s="37"/>
      <c r="AD425" s="37"/>
      <c r="AE425" s="37"/>
      <c r="AR425" s="192" t="s">
        <v>182</v>
      </c>
      <c r="AT425" s="192" t="s">
        <v>146</v>
      </c>
      <c r="AU425" s="192" t="s">
        <v>81</v>
      </c>
      <c r="AY425" s="20" t="s">
        <v>141</v>
      </c>
      <c r="BE425" s="193">
        <f>IF(N425="základní",J425,0)</f>
        <v>0</v>
      </c>
      <c r="BF425" s="193">
        <f>IF(N425="snížená",J425,0)</f>
        <v>0</v>
      </c>
      <c r="BG425" s="193">
        <f>IF(N425="zákl. přenesená",J425,0)</f>
        <v>0</v>
      </c>
      <c r="BH425" s="193">
        <f>IF(N425="sníž. přenesená",J425,0)</f>
        <v>0</v>
      </c>
      <c r="BI425" s="193">
        <f>IF(N425="nulová",J425,0)</f>
        <v>0</v>
      </c>
      <c r="BJ425" s="20" t="s">
        <v>79</v>
      </c>
      <c r="BK425" s="193">
        <f>ROUND(I425*H425,2)</f>
        <v>0</v>
      </c>
      <c r="BL425" s="20" t="s">
        <v>182</v>
      </c>
      <c r="BM425" s="192" t="s">
        <v>612</v>
      </c>
    </row>
    <row r="426" spans="1:65" s="2" customFormat="1" ht="11.25">
      <c r="A426" s="37"/>
      <c r="B426" s="38"/>
      <c r="C426" s="39"/>
      <c r="D426" s="194" t="s">
        <v>154</v>
      </c>
      <c r="E426" s="39"/>
      <c r="F426" s="195" t="s">
        <v>613</v>
      </c>
      <c r="G426" s="39"/>
      <c r="H426" s="39"/>
      <c r="I426" s="196"/>
      <c r="J426" s="39"/>
      <c r="K426" s="39"/>
      <c r="L426" s="42"/>
      <c r="M426" s="197"/>
      <c r="N426" s="198"/>
      <c r="O426" s="67"/>
      <c r="P426" s="67"/>
      <c r="Q426" s="67"/>
      <c r="R426" s="67"/>
      <c r="S426" s="67"/>
      <c r="T426" s="68"/>
      <c r="U426" s="37"/>
      <c r="V426" s="37"/>
      <c r="W426" s="37"/>
      <c r="X426" s="37"/>
      <c r="Y426" s="37"/>
      <c r="Z426" s="37"/>
      <c r="AA426" s="37"/>
      <c r="AB426" s="37"/>
      <c r="AC426" s="37"/>
      <c r="AD426" s="37"/>
      <c r="AE426" s="37"/>
      <c r="AT426" s="20" t="s">
        <v>154</v>
      </c>
      <c r="AU426" s="20" t="s">
        <v>81</v>
      </c>
    </row>
    <row r="427" spans="1:65" s="14" customFormat="1" ht="11.25">
      <c r="B427" s="210"/>
      <c r="C427" s="211"/>
      <c r="D427" s="201" t="s">
        <v>156</v>
      </c>
      <c r="E427" s="212" t="s">
        <v>19</v>
      </c>
      <c r="F427" s="213" t="s">
        <v>614</v>
      </c>
      <c r="G427" s="211"/>
      <c r="H427" s="214">
        <v>9.5399999999999991</v>
      </c>
      <c r="I427" s="215"/>
      <c r="J427" s="211"/>
      <c r="K427" s="211"/>
      <c r="L427" s="216"/>
      <c r="M427" s="217"/>
      <c r="N427" s="218"/>
      <c r="O427" s="218"/>
      <c r="P427" s="218"/>
      <c r="Q427" s="218"/>
      <c r="R427" s="218"/>
      <c r="S427" s="218"/>
      <c r="T427" s="219"/>
      <c r="AT427" s="220" t="s">
        <v>156</v>
      </c>
      <c r="AU427" s="220" t="s">
        <v>81</v>
      </c>
      <c r="AV427" s="14" t="s">
        <v>81</v>
      </c>
      <c r="AW427" s="14" t="s">
        <v>33</v>
      </c>
      <c r="AX427" s="14" t="s">
        <v>72</v>
      </c>
      <c r="AY427" s="220" t="s">
        <v>141</v>
      </c>
    </row>
    <row r="428" spans="1:65" s="15" customFormat="1" ht="11.25">
      <c r="B428" s="221"/>
      <c r="C428" s="222"/>
      <c r="D428" s="201" t="s">
        <v>156</v>
      </c>
      <c r="E428" s="223" t="s">
        <v>19</v>
      </c>
      <c r="F428" s="224" t="s">
        <v>161</v>
      </c>
      <c r="G428" s="222"/>
      <c r="H428" s="225">
        <v>9.5399999999999991</v>
      </c>
      <c r="I428" s="226"/>
      <c r="J428" s="222"/>
      <c r="K428" s="222"/>
      <c r="L428" s="227"/>
      <c r="M428" s="228"/>
      <c r="N428" s="229"/>
      <c r="O428" s="229"/>
      <c r="P428" s="229"/>
      <c r="Q428" s="229"/>
      <c r="R428" s="229"/>
      <c r="S428" s="229"/>
      <c r="T428" s="230"/>
      <c r="AT428" s="231" t="s">
        <v>156</v>
      </c>
      <c r="AU428" s="231" t="s">
        <v>81</v>
      </c>
      <c r="AV428" s="15" t="s">
        <v>152</v>
      </c>
      <c r="AW428" s="15" t="s">
        <v>33</v>
      </c>
      <c r="AX428" s="15" t="s">
        <v>79</v>
      </c>
      <c r="AY428" s="231" t="s">
        <v>141</v>
      </c>
    </row>
    <row r="429" spans="1:65" s="2" customFormat="1" ht="16.5" customHeight="1">
      <c r="A429" s="37"/>
      <c r="B429" s="38"/>
      <c r="C429" s="243" t="s">
        <v>615</v>
      </c>
      <c r="D429" s="243" t="s">
        <v>352</v>
      </c>
      <c r="E429" s="244" t="s">
        <v>616</v>
      </c>
      <c r="F429" s="245" t="s">
        <v>617</v>
      </c>
      <c r="G429" s="246" t="s">
        <v>149</v>
      </c>
      <c r="H429" s="247">
        <v>10.808999999999999</v>
      </c>
      <c r="I429" s="248"/>
      <c r="J429" s="249">
        <f>ROUND(I429*H429,2)</f>
        <v>0</v>
      </c>
      <c r="K429" s="245" t="s">
        <v>150</v>
      </c>
      <c r="L429" s="250"/>
      <c r="M429" s="251" t="s">
        <v>19</v>
      </c>
      <c r="N429" s="252" t="s">
        <v>43</v>
      </c>
      <c r="O429" s="67"/>
      <c r="P429" s="190">
        <f>O429*H429</f>
        <v>0</v>
      </c>
      <c r="Q429" s="190">
        <v>6.8100000000000001E-3</v>
      </c>
      <c r="R429" s="190">
        <f>Q429*H429</f>
        <v>7.3609289999999994E-2</v>
      </c>
      <c r="S429" s="190">
        <v>0</v>
      </c>
      <c r="T429" s="191">
        <f>S429*H429</f>
        <v>0</v>
      </c>
      <c r="U429" s="37"/>
      <c r="V429" s="37"/>
      <c r="W429" s="37"/>
      <c r="X429" s="37"/>
      <c r="Y429" s="37"/>
      <c r="Z429" s="37"/>
      <c r="AA429" s="37"/>
      <c r="AB429" s="37"/>
      <c r="AC429" s="37"/>
      <c r="AD429" s="37"/>
      <c r="AE429" s="37"/>
      <c r="AR429" s="192" t="s">
        <v>355</v>
      </c>
      <c r="AT429" s="192" t="s">
        <v>352</v>
      </c>
      <c r="AU429" s="192" t="s">
        <v>81</v>
      </c>
      <c r="AY429" s="20" t="s">
        <v>141</v>
      </c>
      <c r="BE429" s="193">
        <f>IF(N429="základní",J429,0)</f>
        <v>0</v>
      </c>
      <c r="BF429" s="193">
        <f>IF(N429="snížená",J429,0)</f>
        <v>0</v>
      </c>
      <c r="BG429" s="193">
        <f>IF(N429="zákl. přenesená",J429,0)</f>
        <v>0</v>
      </c>
      <c r="BH429" s="193">
        <f>IF(N429="sníž. přenesená",J429,0)</f>
        <v>0</v>
      </c>
      <c r="BI429" s="193">
        <f>IF(N429="nulová",J429,0)</f>
        <v>0</v>
      </c>
      <c r="BJ429" s="20" t="s">
        <v>79</v>
      </c>
      <c r="BK429" s="193">
        <f>ROUND(I429*H429,2)</f>
        <v>0</v>
      </c>
      <c r="BL429" s="20" t="s">
        <v>182</v>
      </c>
      <c r="BM429" s="192" t="s">
        <v>618</v>
      </c>
    </row>
    <row r="430" spans="1:65" s="14" customFormat="1" ht="11.25">
      <c r="B430" s="210"/>
      <c r="C430" s="211"/>
      <c r="D430" s="201" t="s">
        <v>156</v>
      </c>
      <c r="E430" s="211"/>
      <c r="F430" s="213" t="s">
        <v>619</v>
      </c>
      <c r="G430" s="211"/>
      <c r="H430" s="214">
        <v>10.808999999999999</v>
      </c>
      <c r="I430" s="215"/>
      <c r="J430" s="211"/>
      <c r="K430" s="211"/>
      <c r="L430" s="216"/>
      <c r="M430" s="217"/>
      <c r="N430" s="218"/>
      <c r="O430" s="218"/>
      <c r="P430" s="218"/>
      <c r="Q430" s="218"/>
      <c r="R430" s="218"/>
      <c r="S430" s="218"/>
      <c r="T430" s="219"/>
      <c r="AT430" s="220" t="s">
        <v>156</v>
      </c>
      <c r="AU430" s="220" t="s">
        <v>81</v>
      </c>
      <c r="AV430" s="14" t="s">
        <v>81</v>
      </c>
      <c r="AW430" s="14" t="s">
        <v>4</v>
      </c>
      <c r="AX430" s="14" t="s">
        <v>79</v>
      </c>
      <c r="AY430" s="220" t="s">
        <v>141</v>
      </c>
    </row>
    <row r="431" spans="1:65" s="2" customFormat="1" ht="16.5" customHeight="1">
      <c r="A431" s="37"/>
      <c r="B431" s="38"/>
      <c r="C431" s="181" t="s">
        <v>620</v>
      </c>
      <c r="D431" s="181" t="s">
        <v>146</v>
      </c>
      <c r="E431" s="182" t="s">
        <v>621</v>
      </c>
      <c r="F431" s="183" t="s">
        <v>622</v>
      </c>
      <c r="G431" s="184" t="s">
        <v>263</v>
      </c>
      <c r="H431" s="185">
        <v>400.53899999999999</v>
      </c>
      <c r="I431" s="186"/>
      <c r="J431" s="187">
        <f>ROUND(I431*H431,2)</f>
        <v>0</v>
      </c>
      <c r="K431" s="183" t="s">
        <v>150</v>
      </c>
      <c r="L431" s="42"/>
      <c r="M431" s="188" t="s">
        <v>19</v>
      </c>
      <c r="N431" s="189" t="s">
        <v>43</v>
      </c>
      <c r="O431" s="67"/>
      <c r="P431" s="190">
        <f>O431*H431</f>
        <v>0</v>
      </c>
      <c r="Q431" s="190">
        <v>6.0000000000000002E-5</v>
      </c>
      <c r="R431" s="190">
        <f>Q431*H431</f>
        <v>2.4032339999999999E-2</v>
      </c>
      <c r="S431" s="190">
        <v>0</v>
      </c>
      <c r="T431" s="191">
        <f>S431*H431</f>
        <v>0</v>
      </c>
      <c r="U431" s="37"/>
      <c r="V431" s="37"/>
      <c r="W431" s="37"/>
      <c r="X431" s="37"/>
      <c r="Y431" s="37"/>
      <c r="Z431" s="37"/>
      <c r="AA431" s="37"/>
      <c r="AB431" s="37"/>
      <c r="AC431" s="37"/>
      <c r="AD431" s="37"/>
      <c r="AE431" s="37"/>
      <c r="AR431" s="192" t="s">
        <v>182</v>
      </c>
      <c r="AT431" s="192" t="s">
        <v>146</v>
      </c>
      <c r="AU431" s="192" t="s">
        <v>81</v>
      </c>
      <c r="AY431" s="20" t="s">
        <v>141</v>
      </c>
      <c r="BE431" s="193">
        <f>IF(N431="základní",J431,0)</f>
        <v>0</v>
      </c>
      <c r="BF431" s="193">
        <f>IF(N431="snížená",J431,0)</f>
        <v>0</v>
      </c>
      <c r="BG431" s="193">
        <f>IF(N431="zákl. přenesená",J431,0)</f>
        <v>0</v>
      </c>
      <c r="BH431" s="193">
        <f>IF(N431="sníž. přenesená",J431,0)</f>
        <v>0</v>
      </c>
      <c r="BI431" s="193">
        <f>IF(N431="nulová",J431,0)</f>
        <v>0</v>
      </c>
      <c r="BJ431" s="20" t="s">
        <v>79</v>
      </c>
      <c r="BK431" s="193">
        <f>ROUND(I431*H431,2)</f>
        <v>0</v>
      </c>
      <c r="BL431" s="20" t="s">
        <v>182</v>
      </c>
      <c r="BM431" s="192" t="s">
        <v>623</v>
      </c>
    </row>
    <row r="432" spans="1:65" s="2" customFormat="1" ht="11.25">
      <c r="A432" s="37"/>
      <c r="B432" s="38"/>
      <c r="C432" s="39"/>
      <c r="D432" s="194" t="s">
        <v>154</v>
      </c>
      <c r="E432" s="39"/>
      <c r="F432" s="195" t="s">
        <v>624</v>
      </c>
      <c r="G432" s="39"/>
      <c r="H432" s="39"/>
      <c r="I432" s="196"/>
      <c r="J432" s="39"/>
      <c r="K432" s="39"/>
      <c r="L432" s="42"/>
      <c r="M432" s="197"/>
      <c r="N432" s="198"/>
      <c r="O432" s="67"/>
      <c r="P432" s="67"/>
      <c r="Q432" s="67"/>
      <c r="R432" s="67"/>
      <c r="S432" s="67"/>
      <c r="T432" s="68"/>
      <c r="U432" s="37"/>
      <c r="V432" s="37"/>
      <c r="W432" s="37"/>
      <c r="X432" s="37"/>
      <c r="Y432" s="37"/>
      <c r="Z432" s="37"/>
      <c r="AA432" s="37"/>
      <c r="AB432" s="37"/>
      <c r="AC432" s="37"/>
      <c r="AD432" s="37"/>
      <c r="AE432" s="37"/>
      <c r="AT432" s="20" t="s">
        <v>154</v>
      </c>
      <c r="AU432" s="20" t="s">
        <v>81</v>
      </c>
    </row>
    <row r="433" spans="1:65" s="13" customFormat="1" ht="11.25">
      <c r="B433" s="199"/>
      <c r="C433" s="200"/>
      <c r="D433" s="201" t="s">
        <v>156</v>
      </c>
      <c r="E433" s="202" t="s">
        <v>19</v>
      </c>
      <c r="F433" s="203" t="s">
        <v>625</v>
      </c>
      <c r="G433" s="200"/>
      <c r="H433" s="202" t="s">
        <v>19</v>
      </c>
      <c r="I433" s="204"/>
      <c r="J433" s="200"/>
      <c r="K433" s="200"/>
      <c r="L433" s="205"/>
      <c r="M433" s="206"/>
      <c r="N433" s="207"/>
      <c r="O433" s="207"/>
      <c r="P433" s="207"/>
      <c r="Q433" s="207"/>
      <c r="R433" s="207"/>
      <c r="S433" s="207"/>
      <c r="T433" s="208"/>
      <c r="AT433" s="209" t="s">
        <v>156</v>
      </c>
      <c r="AU433" s="209" t="s">
        <v>81</v>
      </c>
      <c r="AV433" s="13" t="s">
        <v>79</v>
      </c>
      <c r="AW433" s="13" t="s">
        <v>33</v>
      </c>
      <c r="AX433" s="13" t="s">
        <v>72</v>
      </c>
      <c r="AY433" s="209" t="s">
        <v>141</v>
      </c>
    </row>
    <row r="434" spans="1:65" s="14" customFormat="1" ht="11.25">
      <c r="B434" s="210"/>
      <c r="C434" s="211"/>
      <c r="D434" s="201" t="s">
        <v>156</v>
      </c>
      <c r="E434" s="212" t="s">
        <v>19</v>
      </c>
      <c r="F434" s="213" t="s">
        <v>626</v>
      </c>
      <c r="G434" s="211"/>
      <c r="H434" s="214">
        <v>246.52799999999999</v>
      </c>
      <c r="I434" s="215"/>
      <c r="J434" s="211"/>
      <c r="K434" s="211"/>
      <c r="L434" s="216"/>
      <c r="M434" s="217"/>
      <c r="N434" s="218"/>
      <c r="O434" s="218"/>
      <c r="P434" s="218"/>
      <c r="Q434" s="218"/>
      <c r="R434" s="218"/>
      <c r="S434" s="218"/>
      <c r="T434" s="219"/>
      <c r="AT434" s="220" t="s">
        <v>156</v>
      </c>
      <c r="AU434" s="220" t="s">
        <v>81</v>
      </c>
      <c r="AV434" s="14" t="s">
        <v>81</v>
      </c>
      <c r="AW434" s="14" t="s">
        <v>33</v>
      </c>
      <c r="AX434" s="14" t="s">
        <v>72</v>
      </c>
      <c r="AY434" s="220" t="s">
        <v>141</v>
      </c>
    </row>
    <row r="435" spans="1:65" s="14" customFormat="1" ht="11.25">
      <c r="B435" s="210"/>
      <c r="C435" s="211"/>
      <c r="D435" s="201" t="s">
        <v>156</v>
      </c>
      <c r="E435" s="212" t="s">
        <v>19</v>
      </c>
      <c r="F435" s="213" t="s">
        <v>627</v>
      </c>
      <c r="G435" s="211"/>
      <c r="H435" s="214">
        <v>154.011</v>
      </c>
      <c r="I435" s="215"/>
      <c r="J435" s="211"/>
      <c r="K435" s="211"/>
      <c r="L435" s="216"/>
      <c r="M435" s="217"/>
      <c r="N435" s="218"/>
      <c r="O435" s="218"/>
      <c r="P435" s="218"/>
      <c r="Q435" s="218"/>
      <c r="R435" s="218"/>
      <c r="S435" s="218"/>
      <c r="T435" s="219"/>
      <c r="AT435" s="220" t="s">
        <v>156</v>
      </c>
      <c r="AU435" s="220" t="s">
        <v>81</v>
      </c>
      <c r="AV435" s="14" t="s">
        <v>81</v>
      </c>
      <c r="AW435" s="14" t="s">
        <v>33</v>
      </c>
      <c r="AX435" s="14" t="s">
        <v>72</v>
      </c>
      <c r="AY435" s="220" t="s">
        <v>141</v>
      </c>
    </row>
    <row r="436" spans="1:65" s="15" customFormat="1" ht="11.25">
      <c r="B436" s="221"/>
      <c r="C436" s="222"/>
      <c r="D436" s="201" t="s">
        <v>156</v>
      </c>
      <c r="E436" s="223" t="s">
        <v>19</v>
      </c>
      <c r="F436" s="224" t="s">
        <v>161</v>
      </c>
      <c r="G436" s="222"/>
      <c r="H436" s="225">
        <v>400.53899999999999</v>
      </c>
      <c r="I436" s="226"/>
      <c r="J436" s="222"/>
      <c r="K436" s="222"/>
      <c r="L436" s="227"/>
      <c r="M436" s="228"/>
      <c r="N436" s="229"/>
      <c r="O436" s="229"/>
      <c r="P436" s="229"/>
      <c r="Q436" s="229"/>
      <c r="R436" s="229"/>
      <c r="S436" s="229"/>
      <c r="T436" s="230"/>
      <c r="AT436" s="231" t="s">
        <v>156</v>
      </c>
      <c r="AU436" s="231" t="s">
        <v>81</v>
      </c>
      <c r="AV436" s="15" t="s">
        <v>152</v>
      </c>
      <c r="AW436" s="15" t="s">
        <v>33</v>
      </c>
      <c r="AX436" s="15" t="s">
        <v>79</v>
      </c>
      <c r="AY436" s="231" t="s">
        <v>141</v>
      </c>
    </row>
    <row r="437" spans="1:65" s="2" customFormat="1" ht="16.5" customHeight="1">
      <c r="A437" s="37"/>
      <c r="B437" s="38"/>
      <c r="C437" s="243" t="s">
        <v>628</v>
      </c>
      <c r="D437" s="243" t="s">
        <v>352</v>
      </c>
      <c r="E437" s="244" t="s">
        <v>629</v>
      </c>
      <c r="F437" s="245" t="s">
        <v>630</v>
      </c>
      <c r="G437" s="246" t="s">
        <v>284</v>
      </c>
      <c r="H437" s="247">
        <v>0.28399999999999997</v>
      </c>
      <c r="I437" s="248"/>
      <c r="J437" s="249">
        <f>ROUND(I437*H437,2)</f>
        <v>0</v>
      </c>
      <c r="K437" s="245" t="s">
        <v>150</v>
      </c>
      <c r="L437" s="250"/>
      <c r="M437" s="251" t="s">
        <v>19</v>
      </c>
      <c r="N437" s="252" t="s">
        <v>43</v>
      </c>
      <c r="O437" s="67"/>
      <c r="P437" s="190">
        <f>O437*H437</f>
        <v>0</v>
      </c>
      <c r="Q437" s="190">
        <v>1</v>
      </c>
      <c r="R437" s="190">
        <f>Q437*H437</f>
        <v>0.28399999999999997</v>
      </c>
      <c r="S437" s="190">
        <v>0</v>
      </c>
      <c r="T437" s="191">
        <f>S437*H437</f>
        <v>0</v>
      </c>
      <c r="U437" s="37"/>
      <c r="V437" s="37"/>
      <c r="W437" s="37"/>
      <c r="X437" s="37"/>
      <c r="Y437" s="37"/>
      <c r="Z437" s="37"/>
      <c r="AA437" s="37"/>
      <c r="AB437" s="37"/>
      <c r="AC437" s="37"/>
      <c r="AD437" s="37"/>
      <c r="AE437" s="37"/>
      <c r="AR437" s="192" t="s">
        <v>355</v>
      </c>
      <c r="AT437" s="192" t="s">
        <v>352</v>
      </c>
      <c r="AU437" s="192" t="s">
        <v>81</v>
      </c>
      <c r="AY437" s="20" t="s">
        <v>141</v>
      </c>
      <c r="BE437" s="193">
        <f>IF(N437="základní",J437,0)</f>
        <v>0</v>
      </c>
      <c r="BF437" s="193">
        <f>IF(N437="snížená",J437,0)</f>
        <v>0</v>
      </c>
      <c r="BG437" s="193">
        <f>IF(N437="zákl. přenesená",J437,0)</f>
        <v>0</v>
      </c>
      <c r="BH437" s="193">
        <f>IF(N437="sníž. přenesená",J437,0)</f>
        <v>0</v>
      </c>
      <c r="BI437" s="193">
        <f>IF(N437="nulová",J437,0)</f>
        <v>0</v>
      </c>
      <c r="BJ437" s="20" t="s">
        <v>79</v>
      </c>
      <c r="BK437" s="193">
        <f>ROUND(I437*H437,2)</f>
        <v>0</v>
      </c>
      <c r="BL437" s="20" t="s">
        <v>182</v>
      </c>
      <c r="BM437" s="192" t="s">
        <v>631</v>
      </c>
    </row>
    <row r="438" spans="1:65" s="14" customFormat="1" ht="11.25">
      <c r="B438" s="210"/>
      <c r="C438" s="211"/>
      <c r="D438" s="201" t="s">
        <v>156</v>
      </c>
      <c r="E438" s="211"/>
      <c r="F438" s="213" t="s">
        <v>632</v>
      </c>
      <c r="G438" s="211"/>
      <c r="H438" s="214">
        <v>0.28399999999999997</v>
      </c>
      <c r="I438" s="215"/>
      <c r="J438" s="211"/>
      <c r="K438" s="211"/>
      <c r="L438" s="216"/>
      <c r="M438" s="217"/>
      <c r="N438" s="218"/>
      <c r="O438" s="218"/>
      <c r="P438" s="218"/>
      <c r="Q438" s="218"/>
      <c r="R438" s="218"/>
      <c r="S438" s="218"/>
      <c r="T438" s="219"/>
      <c r="AT438" s="220" t="s">
        <v>156</v>
      </c>
      <c r="AU438" s="220" t="s">
        <v>81</v>
      </c>
      <c r="AV438" s="14" t="s">
        <v>81</v>
      </c>
      <c r="AW438" s="14" t="s">
        <v>4</v>
      </c>
      <c r="AX438" s="14" t="s">
        <v>79</v>
      </c>
      <c r="AY438" s="220" t="s">
        <v>141</v>
      </c>
    </row>
    <row r="439" spans="1:65" s="2" customFormat="1" ht="16.5" customHeight="1">
      <c r="A439" s="37"/>
      <c r="B439" s="38"/>
      <c r="C439" s="243" t="s">
        <v>633</v>
      </c>
      <c r="D439" s="243" t="s">
        <v>352</v>
      </c>
      <c r="E439" s="244" t="s">
        <v>634</v>
      </c>
      <c r="F439" s="245" t="s">
        <v>635</v>
      </c>
      <c r="G439" s="246" t="s">
        <v>284</v>
      </c>
      <c r="H439" s="247">
        <v>0.17699999999999999</v>
      </c>
      <c r="I439" s="248"/>
      <c r="J439" s="249">
        <f>ROUND(I439*H439,2)</f>
        <v>0</v>
      </c>
      <c r="K439" s="245" t="s">
        <v>150</v>
      </c>
      <c r="L439" s="250"/>
      <c r="M439" s="251" t="s">
        <v>19</v>
      </c>
      <c r="N439" s="252" t="s">
        <v>43</v>
      </c>
      <c r="O439" s="67"/>
      <c r="P439" s="190">
        <f>O439*H439</f>
        <v>0</v>
      </c>
      <c r="Q439" s="190">
        <v>1</v>
      </c>
      <c r="R439" s="190">
        <f>Q439*H439</f>
        <v>0.17699999999999999</v>
      </c>
      <c r="S439" s="190">
        <v>0</v>
      </c>
      <c r="T439" s="191">
        <f>S439*H439</f>
        <v>0</v>
      </c>
      <c r="U439" s="37"/>
      <c r="V439" s="37"/>
      <c r="W439" s="37"/>
      <c r="X439" s="37"/>
      <c r="Y439" s="37"/>
      <c r="Z439" s="37"/>
      <c r="AA439" s="37"/>
      <c r="AB439" s="37"/>
      <c r="AC439" s="37"/>
      <c r="AD439" s="37"/>
      <c r="AE439" s="37"/>
      <c r="AR439" s="192" t="s">
        <v>355</v>
      </c>
      <c r="AT439" s="192" t="s">
        <v>352</v>
      </c>
      <c r="AU439" s="192" t="s">
        <v>81</v>
      </c>
      <c r="AY439" s="20" t="s">
        <v>141</v>
      </c>
      <c r="BE439" s="193">
        <f>IF(N439="základní",J439,0)</f>
        <v>0</v>
      </c>
      <c r="BF439" s="193">
        <f>IF(N439="snížená",J439,0)</f>
        <v>0</v>
      </c>
      <c r="BG439" s="193">
        <f>IF(N439="zákl. přenesená",J439,0)</f>
        <v>0</v>
      </c>
      <c r="BH439" s="193">
        <f>IF(N439="sníž. přenesená",J439,0)</f>
        <v>0</v>
      </c>
      <c r="BI439" s="193">
        <f>IF(N439="nulová",J439,0)</f>
        <v>0</v>
      </c>
      <c r="BJ439" s="20" t="s">
        <v>79</v>
      </c>
      <c r="BK439" s="193">
        <f>ROUND(I439*H439,2)</f>
        <v>0</v>
      </c>
      <c r="BL439" s="20" t="s">
        <v>182</v>
      </c>
      <c r="BM439" s="192" t="s">
        <v>636</v>
      </c>
    </row>
    <row r="440" spans="1:65" s="14" customFormat="1" ht="11.25">
      <c r="B440" s="210"/>
      <c r="C440" s="211"/>
      <c r="D440" s="201" t="s">
        <v>156</v>
      </c>
      <c r="E440" s="211"/>
      <c r="F440" s="213" t="s">
        <v>637</v>
      </c>
      <c r="G440" s="211"/>
      <c r="H440" s="214">
        <v>0.17699999999999999</v>
      </c>
      <c r="I440" s="215"/>
      <c r="J440" s="211"/>
      <c r="K440" s="211"/>
      <c r="L440" s="216"/>
      <c r="M440" s="217"/>
      <c r="N440" s="218"/>
      <c r="O440" s="218"/>
      <c r="P440" s="218"/>
      <c r="Q440" s="218"/>
      <c r="R440" s="218"/>
      <c r="S440" s="218"/>
      <c r="T440" s="219"/>
      <c r="AT440" s="220" t="s">
        <v>156</v>
      </c>
      <c r="AU440" s="220" t="s">
        <v>81</v>
      </c>
      <c r="AV440" s="14" t="s">
        <v>81</v>
      </c>
      <c r="AW440" s="14" t="s">
        <v>4</v>
      </c>
      <c r="AX440" s="14" t="s">
        <v>79</v>
      </c>
      <c r="AY440" s="220" t="s">
        <v>141</v>
      </c>
    </row>
    <row r="441" spans="1:65" s="2" customFormat="1" ht="16.5" customHeight="1">
      <c r="A441" s="37"/>
      <c r="B441" s="38"/>
      <c r="C441" s="181" t="s">
        <v>638</v>
      </c>
      <c r="D441" s="181" t="s">
        <v>146</v>
      </c>
      <c r="E441" s="182" t="s">
        <v>639</v>
      </c>
      <c r="F441" s="183" t="s">
        <v>640</v>
      </c>
      <c r="G441" s="184" t="s">
        <v>263</v>
      </c>
      <c r="H441" s="185">
        <v>400.53899999999999</v>
      </c>
      <c r="I441" s="186"/>
      <c r="J441" s="187">
        <f>ROUND(I441*H441,2)</f>
        <v>0</v>
      </c>
      <c r="K441" s="183" t="s">
        <v>150</v>
      </c>
      <c r="L441" s="42"/>
      <c r="M441" s="188" t="s">
        <v>19</v>
      </c>
      <c r="N441" s="189" t="s">
        <v>43</v>
      </c>
      <c r="O441" s="67"/>
      <c r="P441" s="190">
        <f>O441*H441</f>
        <v>0</v>
      </c>
      <c r="Q441" s="190">
        <v>1.3999999999999999E-4</v>
      </c>
      <c r="R441" s="190">
        <f>Q441*H441</f>
        <v>5.6075459999999994E-2</v>
      </c>
      <c r="S441" s="190">
        <v>0</v>
      </c>
      <c r="T441" s="191">
        <f>S441*H441</f>
        <v>0</v>
      </c>
      <c r="U441" s="37"/>
      <c r="V441" s="37"/>
      <c r="W441" s="37"/>
      <c r="X441" s="37"/>
      <c r="Y441" s="37"/>
      <c r="Z441" s="37"/>
      <c r="AA441" s="37"/>
      <c r="AB441" s="37"/>
      <c r="AC441" s="37"/>
      <c r="AD441" s="37"/>
      <c r="AE441" s="37"/>
      <c r="AR441" s="192" t="s">
        <v>182</v>
      </c>
      <c r="AT441" s="192" t="s">
        <v>146</v>
      </c>
      <c r="AU441" s="192" t="s">
        <v>81</v>
      </c>
      <c r="AY441" s="20" t="s">
        <v>141</v>
      </c>
      <c r="BE441" s="193">
        <f>IF(N441="základní",J441,0)</f>
        <v>0</v>
      </c>
      <c r="BF441" s="193">
        <f>IF(N441="snížená",J441,0)</f>
        <v>0</v>
      </c>
      <c r="BG441" s="193">
        <f>IF(N441="zákl. přenesená",J441,0)</f>
        <v>0</v>
      </c>
      <c r="BH441" s="193">
        <f>IF(N441="sníž. přenesená",J441,0)</f>
        <v>0</v>
      </c>
      <c r="BI441" s="193">
        <f>IF(N441="nulová",J441,0)</f>
        <v>0</v>
      </c>
      <c r="BJ441" s="20" t="s">
        <v>79</v>
      </c>
      <c r="BK441" s="193">
        <f>ROUND(I441*H441,2)</f>
        <v>0</v>
      </c>
      <c r="BL441" s="20" t="s">
        <v>182</v>
      </c>
      <c r="BM441" s="192" t="s">
        <v>641</v>
      </c>
    </row>
    <row r="442" spans="1:65" s="2" customFormat="1" ht="11.25">
      <c r="A442" s="37"/>
      <c r="B442" s="38"/>
      <c r="C442" s="39"/>
      <c r="D442" s="194" t="s">
        <v>154</v>
      </c>
      <c r="E442" s="39"/>
      <c r="F442" s="195" t="s">
        <v>642</v>
      </c>
      <c r="G442" s="39"/>
      <c r="H442" s="39"/>
      <c r="I442" s="196"/>
      <c r="J442" s="39"/>
      <c r="K442" s="39"/>
      <c r="L442" s="42"/>
      <c r="M442" s="197"/>
      <c r="N442" s="198"/>
      <c r="O442" s="67"/>
      <c r="P442" s="67"/>
      <c r="Q442" s="67"/>
      <c r="R442" s="67"/>
      <c r="S442" s="67"/>
      <c r="T442" s="68"/>
      <c r="U442" s="37"/>
      <c r="V442" s="37"/>
      <c r="W442" s="37"/>
      <c r="X442" s="37"/>
      <c r="Y442" s="37"/>
      <c r="Z442" s="37"/>
      <c r="AA442" s="37"/>
      <c r="AB442" s="37"/>
      <c r="AC442" s="37"/>
      <c r="AD442" s="37"/>
      <c r="AE442" s="37"/>
      <c r="AT442" s="20" t="s">
        <v>154</v>
      </c>
      <c r="AU442" s="20" t="s">
        <v>81</v>
      </c>
    </row>
    <row r="443" spans="1:65" s="13" customFormat="1" ht="11.25">
      <c r="B443" s="199"/>
      <c r="C443" s="200"/>
      <c r="D443" s="201" t="s">
        <v>156</v>
      </c>
      <c r="E443" s="202" t="s">
        <v>19</v>
      </c>
      <c r="F443" s="203" t="s">
        <v>625</v>
      </c>
      <c r="G443" s="200"/>
      <c r="H443" s="202" t="s">
        <v>19</v>
      </c>
      <c r="I443" s="204"/>
      <c r="J443" s="200"/>
      <c r="K443" s="200"/>
      <c r="L443" s="205"/>
      <c r="M443" s="206"/>
      <c r="N443" s="207"/>
      <c r="O443" s="207"/>
      <c r="P443" s="207"/>
      <c r="Q443" s="207"/>
      <c r="R443" s="207"/>
      <c r="S443" s="207"/>
      <c r="T443" s="208"/>
      <c r="AT443" s="209" t="s">
        <v>156</v>
      </c>
      <c r="AU443" s="209" t="s">
        <v>81</v>
      </c>
      <c r="AV443" s="13" t="s">
        <v>79</v>
      </c>
      <c r="AW443" s="13" t="s">
        <v>33</v>
      </c>
      <c r="AX443" s="13" t="s">
        <v>72</v>
      </c>
      <c r="AY443" s="209" t="s">
        <v>141</v>
      </c>
    </row>
    <row r="444" spans="1:65" s="14" customFormat="1" ht="11.25">
      <c r="B444" s="210"/>
      <c r="C444" s="211"/>
      <c r="D444" s="201" t="s">
        <v>156</v>
      </c>
      <c r="E444" s="212" t="s">
        <v>19</v>
      </c>
      <c r="F444" s="213" t="s">
        <v>626</v>
      </c>
      <c r="G444" s="211"/>
      <c r="H444" s="214">
        <v>246.52799999999999</v>
      </c>
      <c r="I444" s="215"/>
      <c r="J444" s="211"/>
      <c r="K444" s="211"/>
      <c r="L444" s="216"/>
      <c r="M444" s="217"/>
      <c r="N444" s="218"/>
      <c r="O444" s="218"/>
      <c r="P444" s="218"/>
      <c r="Q444" s="218"/>
      <c r="R444" s="218"/>
      <c r="S444" s="218"/>
      <c r="T444" s="219"/>
      <c r="AT444" s="220" t="s">
        <v>156</v>
      </c>
      <c r="AU444" s="220" t="s">
        <v>81</v>
      </c>
      <c r="AV444" s="14" t="s">
        <v>81</v>
      </c>
      <c r="AW444" s="14" t="s">
        <v>33</v>
      </c>
      <c r="AX444" s="14" t="s">
        <v>72</v>
      </c>
      <c r="AY444" s="220" t="s">
        <v>141</v>
      </c>
    </row>
    <row r="445" spans="1:65" s="14" customFormat="1" ht="11.25">
      <c r="B445" s="210"/>
      <c r="C445" s="211"/>
      <c r="D445" s="201" t="s">
        <v>156</v>
      </c>
      <c r="E445" s="212" t="s">
        <v>19</v>
      </c>
      <c r="F445" s="213" t="s">
        <v>627</v>
      </c>
      <c r="G445" s="211"/>
      <c r="H445" s="214">
        <v>154.011</v>
      </c>
      <c r="I445" s="215"/>
      <c r="J445" s="211"/>
      <c r="K445" s="211"/>
      <c r="L445" s="216"/>
      <c r="M445" s="217"/>
      <c r="N445" s="218"/>
      <c r="O445" s="218"/>
      <c r="P445" s="218"/>
      <c r="Q445" s="218"/>
      <c r="R445" s="218"/>
      <c r="S445" s="218"/>
      <c r="T445" s="219"/>
      <c r="AT445" s="220" t="s">
        <v>156</v>
      </c>
      <c r="AU445" s="220" t="s">
        <v>81</v>
      </c>
      <c r="AV445" s="14" t="s">
        <v>81</v>
      </c>
      <c r="AW445" s="14" t="s">
        <v>33</v>
      </c>
      <c r="AX445" s="14" t="s">
        <v>72</v>
      </c>
      <c r="AY445" s="220" t="s">
        <v>141</v>
      </c>
    </row>
    <row r="446" spans="1:65" s="15" customFormat="1" ht="11.25">
      <c r="B446" s="221"/>
      <c r="C446" s="222"/>
      <c r="D446" s="201" t="s">
        <v>156</v>
      </c>
      <c r="E446" s="223" t="s">
        <v>19</v>
      </c>
      <c r="F446" s="224" t="s">
        <v>161</v>
      </c>
      <c r="G446" s="222"/>
      <c r="H446" s="225">
        <v>400.53899999999999</v>
      </c>
      <c r="I446" s="226"/>
      <c r="J446" s="222"/>
      <c r="K446" s="222"/>
      <c r="L446" s="227"/>
      <c r="M446" s="228"/>
      <c r="N446" s="229"/>
      <c r="O446" s="229"/>
      <c r="P446" s="229"/>
      <c r="Q446" s="229"/>
      <c r="R446" s="229"/>
      <c r="S446" s="229"/>
      <c r="T446" s="230"/>
      <c r="AT446" s="231" t="s">
        <v>156</v>
      </c>
      <c r="AU446" s="231" t="s">
        <v>81</v>
      </c>
      <c r="AV446" s="15" t="s">
        <v>152</v>
      </c>
      <c r="AW446" s="15" t="s">
        <v>33</v>
      </c>
      <c r="AX446" s="15" t="s">
        <v>79</v>
      </c>
      <c r="AY446" s="231" t="s">
        <v>141</v>
      </c>
    </row>
    <row r="447" spans="1:65" s="2" customFormat="1" ht="21.75" customHeight="1">
      <c r="A447" s="37"/>
      <c r="B447" s="38"/>
      <c r="C447" s="181" t="s">
        <v>643</v>
      </c>
      <c r="D447" s="181" t="s">
        <v>146</v>
      </c>
      <c r="E447" s="182" t="s">
        <v>644</v>
      </c>
      <c r="F447" s="183" t="s">
        <v>645</v>
      </c>
      <c r="G447" s="184" t="s">
        <v>149</v>
      </c>
      <c r="H447" s="185">
        <v>8.4749999999999996</v>
      </c>
      <c r="I447" s="186"/>
      <c r="J447" s="187">
        <f>ROUND(I447*H447,2)</f>
        <v>0</v>
      </c>
      <c r="K447" s="183" t="s">
        <v>150</v>
      </c>
      <c r="L447" s="42"/>
      <c r="M447" s="188" t="s">
        <v>19</v>
      </c>
      <c r="N447" s="189" t="s">
        <v>43</v>
      </c>
      <c r="O447" s="67"/>
      <c r="P447" s="190">
        <f>O447*H447</f>
        <v>0</v>
      </c>
      <c r="Q447" s="190">
        <v>1.2999999999999999E-4</v>
      </c>
      <c r="R447" s="190">
        <f>Q447*H447</f>
        <v>1.1017499999999999E-3</v>
      </c>
      <c r="S447" s="190">
        <v>0</v>
      </c>
      <c r="T447" s="191">
        <f>S447*H447</f>
        <v>0</v>
      </c>
      <c r="U447" s="37"/>
      <c r="V447" s="37"/>
      <c r="W447" s="37"/>
      <c r="X447" s="37"/>
      <c r="Y447" s="37"/>
      <c r="Z447" s="37"/>
      <c r="AA447" s="37"/>
      <c r="AB447" s="37"/>
      <c r="AC447" s="37"/>
      <c r="AD447" s="37"/>
      <c r="AE447" s="37"/>
      <c r="AR447" s="192" t="s">
        <v>182</v>
      </c>
      <c r="AT447" s="192" t="s">
        <v>146</v>
      </c>
      <c r="AU447" s="192" t="s">
        <v>81</v>
      </c>
      <c r="AY447" s="20" t="s">
        <v>141</v>
      </c>
      <c r="BE447" s="193">
        <f>IF(N447="základní",J447,0)</f>
        <v>0</v>
      </c>
      <c r="BF447" s="193">
        <f>IF(N447="snížená",J447,0)</f>
        <v>0</v>
      </c>
      <c r="BG447" s="193">
        <f>IF(N447="zákl. přenesená",J447,0)</f>
        <v>0</v>
      </c>
      <c r="BH447" s="193">
        <f>IF(N447="sníž. přenesená",J447,0)</f>
        <v>0</v>
      </c>
      <c r="BI447" s="193">
        <f>IF(N447="nulová",J447,0)</f>
        <v>0</v>
      </c>
      <c r="BJ447" s="20" t="s">
        <v>79</v>
      </c>
      <c r="BK447" s="193">
        <f>ROUND(I447*H447,2)</f>
        <v>0</v>
      </c>
      <c r="BL447" s="20" t="s">
        <v>182</v>
      </c>
      <c r="BM447" s="192" t="s">
        <v>646</v>
      </c>
    </row>
    <row r="448" spans="1:65" s="2" customFormat="1" ht="11.25">
      <c r="A448" s="37"/>
      <c r="B448" s="38"/>
      <c r="C448" s="39"/>
      <c r="D448" s="194" t="s">
        <v>154</v>
      </c>
      <c r="E448" s="39"/>
      <c r="F448" s="195" t="s">
        <v>647</v>
      </c>
      <c r="G448" s="39"/>
      <c r="H448" s="39"/>
      <c r="I448" s="196"/>
      <c r="J448" s="39"/>
      <c r="K448" s="39"/>
      <c r="L448" s="42"/>
      <c r="M448" s="197"/>
      <c r="N448" s="198"/>
      <c r="O448" s="67"/>
      <c r="P448" s="67"/>
      <c r="Q448" s="67"/>
      <c r="R448" s="67"/>
      <c r="S448" s="67"/>
      <c r="T448" s="68"/>
      <c r="U448" s="37"/>
      <c r="V448" s="37"/>
      <c r="W448" s="37"/>
      <c r="X448" s="37"/>
      <c r="Y448" s="37"/>
      <c r="Z448" s="37"/>
      <c r="AA448" s="37"/>
      <c r="AB448" s="37"/>
      <c r="AC448" s="37"/>
      <c r="AD448" s="37"/>
      <c r="AE448" s="37"/>
      <c r="AT448" s="20" t="s">
        <v>154</v>
      </c>
      <c r="AU448" s="20" t="s">
        <v>81</v>
      </c>
    </row>
    <row r="449" spans="1:65" s="13" customFormat="1" ht="11.25">
      <c r="B449" s="199"/>
      <c r="C449" s="200"/>
      <c r="D449" s="201" t="s">
        <v>156</v>
      </c>
      <c r="E449" s="202" t="s">
        <v>19</v>
      </c>
      <c r="F449" s="203" t="s">
        <v>648</v>
      </c>
      <c r="G449" s="200"/>
      <c r="H449" s="202" t="s">
        <v>19</v>
      </c>
      <c r="I449" s="204"/>
      <c r="J449" s="200"/>
      <c r="K449" s="200"/>
      <c r="L449" s="205"/>
      <c r="M449" s="206"/>
      <c r="N449" s="207"/>
      <c r="O449" s="207"/>
      <c r="P449" s="207"/>
      <c r="Q449" s="207"/>
      <c r="R449" s="207"/>
      <c r="S449" s="207"/>
      <c r="T449" s="208"/>
      <c r="AT449" s="209" t="s">
        <v>156</v>
      </c>
      <c r="AU449" s="209" t="s">
        <v>81</v>
      </c>
      <c r="AV449" s="13" t="s">
        <v>79</v>
      </c>
      <c r="AW449" s="13" t="s">
        <v>33</v>
      </c>
      <c r="AX449" s="13" t="s">
        <v>72</v>
      </c>
      <c r="AY449" s="209" t="s">
        <v>141</v>
      </c>
    </row>
    <row r="450" spans="1:65" s="14" customFormat="1" ht="11.25">
      <c r="B450" s="210"/>
      <c r="C450" s="211"/>
      <c r="D450" s="201" t="s">
        <v>156</v>
      </c>
      <c r="E450" s="212" t="s">
        <v>19</v>
      </c>
      <c r="F450" s="213" t="s">
        <v>649</v>
      </c>
      <c r="G450" s="211"/>
      <c r="H450" s="214">
        <v>8.4749999999999996</v>
      </c>
      <c r="I450" s="215"/>
      <c r="J450" s="211"/>
      <c r="K450" s="211"/>
      <c r="L450" s="216"/>
      <c r="M450" s="217"/>
      <c r="N450" s="218"/>
      <c r="O450" s="218"/>
      <c r="P450" s="218"/>
      <c r="Q450" s="218"/>
      <c r="R450" s="218"/>
      <c r="S450" s="218"/>
      <c r="T450" s="219"/>
      <c r="AT450" s="220" t="s">
        <v>156</v>
      </c>
      <c r="AU450" s="220" t="s">
        <v>81</v>
      </c>
      <c r="AV450" s="14" t="s">
        <v>81</v>
      </c>
      <c r="AW450" s="14" t="s">
        <v>33</v>
      </c>
      <c r="AX450" s="14" t="s">
        <v>72</v>
      </c>
      <c r="AY450" s="220" t="s">
        <v>141</v>
      </c>
    </row>
    <row r="451" spans="1:65" s="15" customFormat="1" ht="11.25">
      <c r="B451" s="221"/>
      <c r="C451" s="222"/>
      <c r="D451" s="201" t="s">
        <v>156</v>
      </c>
      <c r="E451" s="223" t="s">
        <v>19</v>
      </c>
      <c r="F451" s="224" t="s">
        <v>161</v>
      </c>
      <c r="G451" s="222"/>
      <c r="H451" s="225">
        <v>8.4749999999999996</v>
      </c>
      <c r="I451" s="226"/>
      <c r="J451" s="222"/>
      <c r="K451" s="222"/>
      <c r="L451" s="227"/>
      <c r="M451" s="228"/>
      <c r="N451" s="229"/>
      <c r="O451" s="229"/>
      <c r="P451" s="229"/>
      <c r="Q451" s="229"/>
      <c r="R451" s="229"/>
      <c r="S451" s="229"/>
      <c r="T451" s="230"/>
      <c r="AT451" s="231" t="s">
        <v>156</v>
      </c>
      <c r="AU451" s="231" t="s">
        <v>81</v>
      </c>
      <c r="AV451" s="15" t="s">
        <v>152</v>
      </c>
      <c r="AW451" s="15" t="s">
        <v>33</v>
      </c>
      <c r="AX451" s="15" t="s">
        <v>79</v>
      </c>
      <c r="AY451" s="231" t="s">
        <v>141</v>
      </c>
    </row>
    <row r="452" spans="1:65" s="2" customFormat="1" ht="16.5" customHeight="1">
      <c r="A452" s="37"/>
      <c r="B452" s="38"/>
      <c r="C452" s="243" t="s">
        <v>650</v>
      </c>
      <c r="D452" s="243" t="s">
        <v>352</v>
      </c>
      <c r="E452" s="244" t="s">
        <v>651</v>
      </c>
      <c r="F452" s="245" t="s">
        <v>652</v>
      </c>
      <c r="G452" s="246" t="s">
        <v>149</v>
      </c>
      <c r="H452" s="247">
        <v>9.7460000000000004</v>
      </c>
      <c r="I452" s="248"/>
      <c r="J452" s="249">
        <f>ROUND(I452*H452,2)</f>
        <v>0</v>
      </c>
      <c r="K452" s="245" t="s">
        <v>150</v>
      </c>
      <c r="L452" s="250"/>
      <c r="M452" s="251" t="s">
        <v>19</v>
      </c>
      <c r="N452" s="252" t="s">
        <v>43</v>
      </c>
      <c r="O452" s="67"/>
      <c r="P452" s="190">
        <f>O452*H452</f>
        <v>0</v>
      </c>
      <c r="Q452" s="190">
        <v>5.1999999999999998E-3</v>
      </c>
      <c r="R452" s="190">
        <f>Q452*H452</f>
        <v>5.0679200000000001E-2</v>
      </c>
      <c r="S452" s="190">
        <v>0</v>
      </c>
      <c r="T452" s="191">
        <f>S452*H452</f>
        <v>0</v>
      </c>
      <c r="U452" s="37"/>
      <c r="V452" s="37"/>
      <c r="W452" s="37"/>
      <c r="X452" s="37"/>
      <c r="Y452" s="37"/>
      <c r="Z452" s="37"/>
      <c r="AA452" s="37"/>
      <c r="AB452" s="37"/>
      <c r="AC452" s="37"/>
      <c r="AD452" s="37"/>
      <c r="AE452" s="37"/>
      <c r="AR452" s="192" t="s">
        <v>355</v>
      </c>
      <c r="AT452" s="192" t="s">
        <v>352</v>
      </c>
      <c r="AU452" s="192" t="s">
        <v>81</v>
      </c>
      <c r="AY452" s="20" t="s">
        <v>141</v>
      </c>
      <c r="BE452" s="193">
        <f>IF(N452="základní",J452,0)</f>
        <v>0</v>
      </c>
      <c r="BF452" s="193">
        <f>IF(N452="snížená",J452,0)</f>
        <v>0</v>
      </c>
      <c r="BG452" s="193">
        <f>IF(N452="zákl. přenesená",J452,0)</f>
        <v>0</v>
      </c>
      <c r="BH452" s="193">
        <f>IF(N452="sníž. přenesená",J452,0)</f>
        <v>0</v>
      </c>
      <c r="BI452" s="193">
        <f>IF(N452="nulová",J452,0)</f>
        <v>0</v>
      </c>
      <c r="BJ452" s="20" t="s">
        <v>79</v>
      </c>
      <c r="BK452" s="193">
        <f>ROUND(I452*H452,2)</f>
        <v>0</v>
      </c>
      <c r="BL452" s="20" t="s">
        <v>182</v>
      </c>
      <c r="BM452" s="192" t="s">
        <v>653</v>
      </c>
    </row>
    <row r="453" spans="1:65" s="14" customFormat="1" ht="11.25">
      <c r="B453" s="210"/>
      <c r="C453" s="211"/>
      <c r="D453" s="201" t="s">
        <v>156</v>
      </c>
      <c r="E453" s="211"/>
      <c r="F453" s="213" t="s">
        <v>654</v>
      </c>
      <c r="G453" s="211"/>
      <c r="H453" s="214">
        <v>9.7460000000000004</v>
      </c>
      <c r="I453" s="215"/>
      <c r="J453" s="211"/>
      <c r="K453" s="211"/>
      <c r="L453" s="216"/>
      <c r="M453" s="217"/>
      <c r="N453" s="218"/>
      <c r="O453" s="218"/>
      <c r="P453" s="218"/>
      <c r="Q453" s="218"/>
      <c r="R453" s="218"/>
      <c r="S453" s="218"/>
      <c r="T453" s="219"/>
      <c r="AT453" s="220" t="s">
        <v>156</v>
      </c>
      <c r="AU453" s="220" t="s">
        <v>81</v>
      </c>
      <c r="AV453" s="14" t="s">
        <v>81</v>
      </c>
      <c r="AW453" s="14" t="s">
        <v>4</v>
      </c>
      <c r="AX453" s="14" t="s">
        <v>79</v>
      </c>
      <c r="AY453" s="220" t="s">
        <v>141</v>
      </c>
    </row>
    <row r="454" spans="1:65" s="2" customFormat="1" ht="24.2" customHeight="1">
      <c r="A454" s="37"/>
      <c r="B454" s="38"/>
      <c r="C454" s="181" t="s">
        <v>655</v>
      </c>
      <c r="D454" s="181" t="s">
        <v>146</v>
      </c>
      <c r="E454" s="182" t="s">
        <v>656</v>
      </c>
      <c r="F454" s="183" t="s">
        <v>657</v>
      </c>
      <c r="G454" s="184" t="s">
        <v>284</v>
      </c>
      <c r="H454" s="185">
        <v>0.66900000000000004</v>
      </c>
      <c r="I454" s="186"/>
      <c r="J454" s="187">
        <f>ROUND(I454*H454,2)</f>
        <v>0</v>
      </c>
      <c r="K454" s="183" t="s">
        <v>150</v>
      </c>
      <c r="L454" s="42"/>
      <c r="M454" s="188" t="s">
        <v>19</v>
      </c>
      <c r="N454" s="189" t="s">
        <v>43</v>
      </c>
      <c r="O454" s="67"/>
      <c r="P454" s="190">
        <f>O454*H454</f>
        <v>0</v>
      </c>
      <c r="Q454" s="190">
        <v>0</v>
      </c>
      <c r="R454" s="190">
        <f>Q454*H454</f>
        <v>0</v>
      </c>
      <c r="S454" s="190">
        <v>0</v>
      </c>
      <c r="T454" s="191">
        <f>S454*H454</f>
        <v>0</v>
      </c>
      <c r="U454" s="37"/>
      <c r="V454" s="37"/>
      <c r="W454" s="37"/>
      <c r="X454" s="37"/>
      <c r="Y454" s="37"/>
      <c r="Z454" s="37"/>
      <c r="AA454" s="37"/>
      <c r="AB454" s="37"/>
      <c r="AC454" s="37"/>
      <c r="AD454" s="37"/>
      <c r="AE454" s="37"/>
      <c r="AR454" s="192" t="s">
        <v>182</v>
      </c>
      <c r="AT454" s="192" t="s">
        <v>146</v>
      </c>
      <c r="AU454" s="192" t="s">
        <v>81</v>
      </c>
      <c r="AY454" s="20" t="s">
        <v>141</v>
      </c>
      <c r="BE454" s="193">
        <f>IF(N454="základní",J454,0)</f>
        <v>0</v>
      </c>
      <c r="BF454" s="193">
        <f>IF(N454="snížená",J454,0)</f>
        <v>0</v>
      </c>
      <c r="BG454" s="193">
        <f>IF(N454="zákl. přenesená",J454,0)</f>
        <v>0</v>
      </c>
      <c r="BH454" s="193">
        <f>IF(N454="sníž. přenesená",J454,0)</f>
        <v>0</v>
      </c>
      <c r="BI454" s="193">
        <f>IF(N454="nulová",J454,0)</f>
        <v>0</v>
      </c>
      <c r="BJ454" s="20" t="s">
        <v>79</v>
      </c>
      <c r="BK454" s="193">
        <f>ROUND(I454*H454,2)</f>
        <v>0</v>
      </c>
      <c r="BL454" s="20" t="s">
        <v>182</v>
      </c>
      <c r="BM454" s="192" t="s">
        <v>658</v>
      </c>
    </row>
    <row r="455" spans="1:65" s="2" customFormat="1" ht="11.25">
      <c r="A455" s="37"/>
      <c r="B455" s="38"/>
      <c r="C455" s="39"/>
      <c r="D455" s="194" t="s">
        <v>154</v>
      </c>
      <c r="E455" s="39"/>
      <c r="F455" s="195" t="s">
        <v>659</v>
      </c>
      <c r="G455" s="39"/>
      <c r="H455" s="39"/>
      <c r="I455" s="196"/>
      <c r="J455" s="39"/>
      <c r="K455" s="39"/>
      <c r="L455" s="42"/>
      <c r="M455" s="197"/>
      <c r="N455" s="198"/>
      <c r="O455" s="67"/>
      <c r="P455" s="67"/>
      <c r="Q455" s="67"/>
      <c r="R455" s="67"/>
      <c r="S455" s="67"/>
      <c r="T455" s="68"/>
      <c r="U455" s="37"/>
      <c r="V455" s="37"/>
      <c r="W455" s="37"/>
      <c r="X455" s="37"/>
      <c r="Y455" s="37"/>
      <c r="Z455" s="37"/>
      <c r="AA455" s="37"/>
      <c r="AB455" s="37"/>
      <c r="AC455" s="37"/>
      <c r="AD455" s="37"/>
      <c r="AE455" s="37"/>
      <c r="AT455" s="20" t="s">
        <v>154</v>
      </c>
      <c r="AU455" s="20" t="s">
        <v>81</v>
      </c>
    </row>
    <row r="456" spans="1:65" s="2" customFormat="1" ht="24.2" customHeight="1">
      <c r="A456" s="37"/>
      <c r="B456" s="38"/>
      <c r="C456" s="181" t="s">
        <v>660</v>
      </c>
      <c r="D456" s="181" t="s">
        <v>146</v>
      </c>
      <c r="E456" s="182" t="s">
        <v>661</v>
      </c>
      <c r="F456" s="183" t="s">
        <v>662</v>
      </c>
      <c r="G456" s="184" t="s">
        <v>284</v>
      </c>
      <c r="H456" s="185">
        <v>0.66900000000000004</v>
      </c>
      <c r="I456" s="186"/>
      <c r="J456" s="187">
        <f>ROUND(I456*H456,2)</f>
        <v>0</v>
      </c>
      <c r="K456" s="183" t="s">
        <v>150</v>
      </c>
      <c r="L456" s="42"/>
      <c r="M456" s="188" t="s">
        <v>19</v>
      </c>
      <c r="N456" s="189" t="s">
        <v>43</v>
      </c>
      <c r="O456" s="67"/>
      <c r="P456" s="190">
        <f>O456*H456</f>
        <v>0</v>
      </c>
      <c r="Q456" s="190">
        <v>0</v>
      </c>
      <c r="R456" s="190">
        <f>Q456*H456</f>
        <v>0</v>
      </c>
      <c r="S456" s="190">
        <v>0</v>
      </c>
      <c r="T456" s="191">
        <f>S456*H456</f>
        <v>0</v>
      </c>
      <c r="U456" s="37"/>
      <c r="V456" s="37"/>
      <c r="W456" s="37"/>
      <c r="X456" s="37"/>
      <c r="Y456" s="37"/>
      <c r="Z456" s="37"/>
      <c r="AA456" s="37"/>
      <c r="AB456" s="37"/>
      <c r="AC456" s="37"/>
      <c r="AD456" s="37"/>
      <c r="AE456" s="37"/>
      <c r="AR456" s="192" t="s">
        <v>182</v>
      </c>
      <c r="AT456" s="192" t="s">
        <v>146</v>
      </c>
      <c r="AU456" s="192" t="s">
        <v>81</v>
      </c>
      <c r="AY456" s="20" t="s">
        <v>141</v>
      </c>
      <c r="BE456" s="193">
        <f>IF(N456="základní",J456,0)</f>
        <v>0</v>
      </c>
      <c r="BF456" s="193">
        <f>IF(N456="snížená",J456,0)</f>
        <v>0</v>
      </c>
      <c r="BG456" s="193">
        <f>IF(N456="zákl. přenesená",J456,0)</f>
        <v>0</v>
      </c>
      <c r="BH456" s="193">
        <f>IF(N456="sníž. přenesená",J456,0)</f>
        <v>0</v>
      </c>
      <c r="BI456" s="193">
        <f>IF(N456="nulová",J456,0)</f>
        <v>0</v>
      </c>
      <c r="BJ456" s="20" t="s">
        <v>79</v>
      </c>
      <c r="BK456" s="193">
        <f>ROUND(I456*H456,2)</f>
        <v>0</v>
      </c>
      <c r="BL456" s="20" t="s">
        <v>182</v>
      </c>
      <c r="BM456" s="192" t="s">
        <v>663</v>
      </c>
    </row>
    <row r="457" spans="1:65" s="2" customFormat="1" ht="11.25">
      <c r="A457" s="37"/>
      <c r="B457" s="38"/>
      <c r="C457" s="39"/>
      <c r="D457" s="194" t="s">
        <v>154</v>
      </c>
      <c r="E457" s="39"/>
      <c r="F457" s="195" t="s">
        <v>664</v>
      </c>
      <c r="G457" s="39"/>
      <c r="H457" s="39"/>
      <c r="I457" s="196"/>
      <c r="J457" s="39"/>
      <c r="K457" s="39"/>
      <c r="L457" s="42"/>
      <c r="M457" s="197"/>
      <c r="N457" s="198"/>
      <c r="O457" s="67"/>
      <c r="P457" s="67"/>
      <c r="Q457" s="67"/>
      <c r="R457" s="67"/>
      <c r="S457" s="67"/>
      <c r="T457" s="68"/>
      <c r="U457" s="37"/>
      <c r="V457" s="37"/>
      <c r="W457" s="37"/>
      <c r="X457" s="37"/>
      <c r="Y457" s="37"/>
      <c r="Z457" s="37"/>
      <c r="AA457" s="37"/>
      <c r="AB457" s="37"/>
      <c r="AC457" s="37"/>
      <c r="AD457" s="37"/>
      <c r="AE457" s="37"/>
      <c r="AT457" s="20" t="s">
        <v>154</v>
      </c>
      <c r="AU457" s="20" t="s">
        <v>81</v>
      </c>
    </row>
    <row r="458" spans="1:65" s="12" customFormat="1" ht="22.9" customHeight="1">
      <c r="B458" s="165"/>
      <c r="C458" s="166"/>
      <c r="D458" s="167" t="s">
        <v>71</v>
      </c>
      <c r="E458" s="179" t="s">
        <v>665</v>
      </c>
      <c r="F458" s="179" t="s">
        <v>666</v>
      </c>
      <c r="G458" s="166"/>
      <c r="H458" s="166"/>
      <c r="I458" s="169"/>
      <c r="J458" s="180">
        <f>BK458</f>
        <v>0</v>
      </c>
      <c r="K458" s="166"/>
      <c r="L458" s="171"/>
      <c r="M458" s="172"/>
      <c r="N458" s="173"/>
      <c r="O458" s="173"/>
      <c r="P458" s="174">
        <f>SUM(P459:P472)</f>
        <v>0</v>
      </c>
      <c r="Q458" s="173"/>
      <c r="R458" s="174">
        <f>SUM(R459:R472)</f>
        <v>7.8399999999999987E-4</v>
      </c>
      <c r="S458" s="173"/>
      <c r="T458" s="175">
        <f>SUM(T459:T472)</f>
        <v>0</v>
      </c>
      <c r="AR458" s="176" t="s">
        <v>81</v>
      </c>
      <c r="AT458" s="177" t="s">
        <v>71</v>
      </c>
      <c r="AU458" s="177" t="s">
        <v>79</v>
      </c>
      <c r="AY458" s="176" t="s">
        <v>141</v>
      </c>
      <c r="BK458" s="178">
        <f>SUM(BK459:BK472)</f>
        <v>0</v>
      </c>
    </row>
    <row r="459" spans="1:65" s="2" customFormat="1" ht="16.5" customHeight="1">
      <c r="A459" s="37"/>
      <c r="B459" s="38"/>
      <c r="C459" s="181" t="s">
        <v>667</v>
      </c>
      <c r="D459" s="181" t="s">
        <v>146</v>
      </c>
      <c r="E459" s="182" t="s">
        <v>668</v>
      </c>
      <c r="F459" s="183" t="s">
        <v>669</v>
      </c>
      <c r="G459" s="184" t="s">
        <v>149</v>
      </c>
      <c r="H459" s="185">
        <v>1.96</v>
      </c>
      <c r="I459" s="186"/>
      <c r="J459" s="187">
        <f>ROUND(I459*H459,2)</f>
        <v>0</v>
      </c>
      <c r="K459" s="183" t="s">
        <v>150</v>
      </c>
      <c r="L459" s="42"/>
      <c r="M459" s="188" t="s">
        <v>19</v>
      </c>
      <c r="N459" s="189" t="s">
        <v>43</v>
      </c>
      <c r="O459" s="67"/>
      <c r="P459" s="190">
        <f>O459*H459</f>
        <v>0</v>
      </c>
      <c r="Q459" s="190">
        <v>2.0000000000000002E-5</v>
      </c>
      <c r="R459" s="190">
        <f>Q459*H459</f>
        <v>3.9200000000000004E-5</v>
      </c>
      <c r="S459" s="190">
        <v>0</v>
      </c>
      <c r="T459" s="191">
        <f>S459*H459</f>
        <v>0</v>
      </c>
      <c r="U459" s="37"/>
      <c r="V459" s="37"/>
      <c r="W459" s="37"/>
      <c r="X459" s="37"/>
      <c r="Y459" s="37"/>
      <c r="Z459" s="37"/>
      <c r="AA459" s="37"/>
      <c r="AB459" s="37"/>
      <c r="AC459" s="37"/>
      <c r="AD459" s="37"/>
      <c r="AE459" s="37"/>
      <c r="AR459" s="192" t="s">
        <v>182</v>
      </c>
      <c r="AT459" s="192" t="s">
        <v>146</v>
      </c>
      <c r="AU459" s="192" t="s">
        <v>81</v>
      </c>
      <c r="AY459" s="20" t="s">
        <v>141</v>
      </c>
      <c r="BE459" s="193">
        <f>IF(N459="základní",J459,0)</f>
        <v>0</v>
      </c>
      <c r="BF459" s="193">
        <f>IF(N459="snížená",J459,0)</f>
        <v>0</v>
      </c>
      <c r="BG459" s="193">
        <f>IF(N459="zákl. přenesená",J459,0)</f>
        <v>0</v>
      </c>
      <c r="BH459" s="193">
        <f>IF(N459="sníž. přenesená",J459,0)</f>
        <v>0</v>
      </c>
      <c r="BI459" s="193">
        <f>IF(N459="nulová",J459,0)</f>
        <v>0</v>
      </c>
      <c r="BJ459" s="20" t="s">
        <v>79</v>
      </c>
      <c r="BK459" s="193">
        <f>ROUND(I459*H459,2)</f>
        <v>0</v>
      </c>
      <c r="BL459" s="20" t="s">
        <v>182</v>
      </c>
      <c r="BM459" s="192" t="s">
        <v>670</v>
      </c>
    </row>
    <row r="460" spans="1:65" s="2" customFormat="1" ht="11.25">
      <c r="A460" s="37"/>
      <c r="B460" s="38"/>
      <c r="C460" s="39"/>
      <c r="D460" s="194" t="s">
        <v>154</v>
      </c>
      <c r="E460" s="39"/>
      <c r="F460" s="195" t="s">
        <v>671</v>
      </c>
      <c r="G460" s="39"/>
      <c r="H460" s="39"/>
      <c r="I460" s="196"/>
      <c r="J460" s="39"/>
      <c r="K460" s="39"/>
      <c r="L460" s="42"/>
      <c r="M460" s="197"/>
      <c r="N460" s="198"/>
      <c r="O460" s="67"/>
      <c r="P460" s="67"/>
      <c r="Q460" s="67"/>
      <c r="R460" s="67"/>
      <c r="S460" s="67"/>
      <c r="T460" s="68"/>
      <c r="U460" s="37"/>
      <c r="V460" s="37"/>
      <c r="W460" s="37"/>
      <c r="X460" s="37"/>
      <c r="Y460" s="37"/>
      <c r="Z460" s="37"/>
      <c r="AA460" s="37"/>
      <c r="AB460" s="37"/>
      <c r="AC460" s="37"/>
      <c r="AD460" s="37"/>
      <c r="AE460" s="37"/>
      <c r="AT460" s="20" t="s">
        <v>154</v>
      </c>
      <c r="AU460" s="20" t="s">
        <v>81</v>
      </c>
    </row>
    <row r="461" spans="1:65" s="14" customFormat="1" ht="11.25">
      <c r="B461" s="210"/>
      <c r="C461" s="211"/>
      <c r="D461" s="201" t="s">
        <v>156</v>
      </c>
      <c r="E461" s="212" t="s">
        <v>19</v>
      </c>
      <c r="F461" s="213" t="s">
        <v>672</v>
      </c>
      <c r="G461" s="211"/>
      <c r="H461" s="214">
        <v>1.96</v>
      </c>
      <c r="I461" s="215"/>
      <c r="J461" s="211"/>
      <c r="K461" s="211"/>
      <c r="L461" s="216"/>
      <c r="M461" s="217"/>
      <c r="N461" s="218"/>
      <c r="O461" s="218"/>
      <c r="P461" s="218"/>
      <c r="Q461" s="218"/>
      <c r="R461" s="218"/>
      <c r="S461" s="218"/>
      <c r="T461" s="219"/>
      <c r="AT461" s="220" t="s">
        <v>156</v>
      </c>
      <c r="AU461" s="220" t="s">
        <v>81</v>
      </c>
      <c r="AV461" s="14" t="s">
        <v>81</v>
      </c>
      <c r="AW461" s="14" t="s">
        <v>33</v>
      </c>
      <c r="AX461" s="14" t="s">
        <v>72</v>
      </c>
      <c r="AY461" s="220" t="s">
        <v>141</v>
      </c>
    </row>
    <row r="462" spans="1:65" s="15" customFormat="1" ht="11.25">
      <c r="B462" s="221"/>
      <c r="C462" s="222"/>
      <c r="D462" s="201" t="s">
        <v>156</v>
      </c>
      <c r="E462" s="223" t="s">
        <v>19</v>
      </c>
      <c r="F462" s="224" t="s">
        <v>161</v>
      </c>
      <c r="G462" s="222"/>
      <c r="H462" s="225">
        <v>1.96</v>
      </c>
      <c r="I462" s="226"/>
      <c r="J462" s="222"/>
      <c r="K462" s="222"/>
      <c r="L462" s="227"/>
      <c r="M462" s="228"/>
      <c r="N462" s="229"/>
      <c r="O462" s="229"/>
      <c r="P462" s="229"/>
      <c r="Q462" s="229"/>
      <c r="R462" s="229"/>
      <c r="S462" s="229"/>
      <c r="T462" s="230"/>
      <c r="AT462" s="231" t="s">
        <v>156</v>
      </c>
      <c r="AU462" s="231" t="s">
        <v>81</v>
      </c>
      <c r="AV462" s="15" t="s">
        <v>152</v>
      </c>
      <c r="AW462" s="15" t="s">
        <v>33</v>
      </c>
      <c r="AX462" s="15" t="s">
        <v>79</v>
      </c>
      <c r="AY462" s="231" t="s">
        <v>141</v>
      </c>
    </row>
    <row r="463" spans="1:65" s="2" customFormat="1" ht="16.5" customHeight="1">
      <c r="A463" s="37"/>
      <c r="B463" s="38"/>
      <c r="C463" s="181" t="s">
        <v>673</v>
      </c>
      <c r="D463" s="181" t="s">
        <v>146</v>
      </c>
      <c r="E463" s="182" t="s">
        <v>674</v>
      </c>
      <c r="F463" s="183" t="s">
        <v>675</v>
      </c>
      <c r="G463" s="184" t="s">
        <v>149</v>
      </c>
      <c r="H463" s="185">
        <v>1.96</v>
      </c>
      <c r="I463" s="186"/>
      <c r="J463" s="187">
        <f>ROUND(I463*H463,2)</f>
        <v>0</v>
      </c>
      <c r="K463" s="183" t="s">
        <v>150</v>
      </c>
      <c r="L463" s="42"/>
      <c r="M463" s="188" t="s">
        <v>19</v>
      </c>
      <c r="N463" s="189" t="s">
        <v>43</v>
      </c>
      <c r="O463" s="67"/>
      <c r="P463" s="190">
        <f>O463*H463</f>
        <v>0</v>
      </c>
      <c r="Q463" s="190">
        <v>1.3999999999999999E-4</v>
      </c>
      <c r="R463" s="190">
        <f>Q463*H463</f>
        <v>2.7439999999999995E-4</v>
      </c>
      <c r="S463" s="190">
        <v>0</v>
      </c>
      <c r="T463" s="191">
        <f>S463*H463</f>
        <v>0</v>
      </c>
      <c r="U463" s="37"/>
      <c r="V463" s="37"/>
      <c r="W463" s="37"/>
      <c r="X463" s="37"/>
      <c r="Y463" s="37"/>
      <c r="Z463" s="37"/>
      <c r="AA463" s="37"/>
      <c r="AB463" s="37"/>
      <c r="AC463" s="37"/>
      <c r="AD463" s="37"/>
      <c r="AE463" s="37"/>
      <c r="AR463" s="192" t="s">
        <v>182</v>
      </c>
      <c r="AT463" s="192" t="s">
        <v>146</v>
      </c>
      <c r="AU463" s="192" t="s">
        <v>81</v>
      </c>
      <c r="AY463" s="20" t="s">
        <v>141</v>
      </c>
      <c r="BE463" s="193">
        <f>IF(N463="základní",J463,0)</f>
        <v>0</v>
      </c>
      <c r="BF463" s="193">
        <f>IF(N463="snížená",J463,0)</f>
        <v>0</v>
      </c>
      <c r="BG463" s="193">
        <f>IF(N463="zákl. přenesená",J463,0)</f>
        <v>0</v>
      </c>
      <c r="BH463" s="193">
        <f>IF(N463="sníž. přenesená",J463,0)</f>
        <v>0</v>
      </c>
      <c r="BI463" s="193">
        <f>IF(N463="nulová",J463,0)</f>
        <v>0</v>
      </c>
      <c r="BJ463" s="20" t="s">
        <v>79</v>
      </c>
      <c r="BK463" s="193">
        <f>ROUND(I463*H463,2)</f>
        <v>0</v>
      </c>
      <c r="BL463" s="20" t="s">
        <v>182</v>
      </c>
      <c r="BM463" s="192" t="s">
        <v>676</v>
      </c>
    </row>
    <row r="464" spans="1:65" s="2" customFormat="1" ht="11.25">
      <c r="A464" s="37"/>
      <c r="B464" s="38"/>
      <c r="C464" s="39"/>
      <c r="D464" s="194" t="s">
        <v>154</v>
      </c>
      <c r="E464" s="39"/>
      <c r="F464" s="195" t="s">
        <v>677</v>
      </c>
      <c r="G464" s="39"/>
      <c r="H464" s="39"/>
      <c r="I464" s="196"/>
      <c r="J464" s="39"/>
      <c r="K464" s="39"/>
      <c r="L464" s="42"/>
      <c r="M464" s="197"/>
      <c r="N464" s="198"/>
      <c r="O464" s="67"/>
      <c r="P464" s="67"/>
      <c r="Q464" s="67"/>
      <c r="R464" s="67"/>
      <c r="S464" s="67"/>
      <c r="T464" s="68"/>
      <c r="U464" s="37"/>
      <c r="V464" s="37"/>
      <c r="W464" s="37"/>
      <c r="X464" s="37"/>
      <c r="Y464" s="37"/>
      <c r="Z464" s="37"/>
      <c r="AA464" s="37"/>
      <c r="AB464" s="37"/>
      <c r="AC464" s="37"/>
      <c r="AD464" s="37"/>
      <c r="AE464" s="37"/>
      <c r="AT464" s="20" t="s">
        <v>154</v>
      </c>
      <c r="AU464" s="20" t="s">
        <v>81</v>
      </c>
    </row>
    <row r="465" spans="1:65" s="14" customFormat="1" ht="11.25">
      <c r="B465" s="210"/>
      <c r="C465" s="211"/>
      <c r="D465" s="201" t="s">
        <v>156</v>
      </c>
      <c r="E465" s="212" t="s">
        <v>19</v>
      </c>
      <c r="F465" s="213" t="s">
        <v>672</v>
      </c>
      <c r="G465" s="211"/>
      <c r="H465" s="214">
        <v>1.96</v>
      </c>
      <c r="I465" s="215"/>
      <c r="J465" s="211"/>
      <c r="K465" s="211"/>
      <c r="L465" s="216"/>
      <c r="M465" s="217"/>
      <c r="N465" s="218"/>
      <c r="O465" s="218"/>
      <c r="P465" s="218"/>
      <c r="Q465" s="218"/>
      <c r="R465" s="218"/>
      <c r="S465" s="218"/>
      <c r="T465" s="219"/>
      <c r="AT465" s="220" t="s">
        <v>156</v>
      </c>
      <c r="AU465" s="220" t="s">
        <v>81</v>
      </c>
      <c r="AV465" s="14" t="s">
        <v>81</v>
      </c>
      <c r="AW465" s="14" t="s">
        <v>33</v>
      </c>
      <c r="AX465" s="14" t="s">
        <v>72</v>
      </c>
      <c r="AY465" s="220" t="s">
        <v>141</v>
      </c>
    </row>
    <row r="466" spans="1:65" s="15" customFormat="1" ht="11.25">
      <c r="B466" s="221"/>
      <c r="C466" s="222"/>
      <c r="D466" s="201" t="s">
        <v>156</v>
      </c>
      <c r="E466" s="223" t="s">
        <v>19</v>
      </c>
      <c r="F466" s="224" t="s">
        <v>161</v>
      </c>
      <c r="G466" s="222"/>
      <c r="H466" s="225">
        <v>1.96</v>
      </c>
      <c r="I466" s="226"/>
      <c r="J466" s="222"/>
      <c r="K466" s="222"/>
      <c r="L466" s="227"/>
      <c r="M466" s="228"/>
      <c r="N466" s="229"/>
      <c r="O466" s="229"/>
      <c r="P466" s="229"/>
      <c r="Q466" s="229"/>
      <c r="R466" s="229"/>
      <c r="S466" s="229"/>
      <c r="T466" s="230"/>
      <c r="AT466" s="231" t="s">
        <v>156</v>
      </c>
      <c r="AU466" s="231" t="s">
        <v>81</v>
      </c>
      <c r="AV466" s="15" t="s">
        <v>152</v>
      </c>
      <c r="AW466" s="15" t="s">
        <v>33</v>
      </c>
      <c r="AX466" s="15" t="s">
        <v>79</v>
      </c>
      <c r="AY466" s="231" t="s">
        <v>141</v>
      </c>
    </row>
    <row r="467" spans="1:65" s="2" customFormat="1" ht="16.5" customHeight="1">
      <c r="A467" s="37"/>
      <c r="B467" s="38"/>
      <c r="C467" s="181" t="s">
        <v>678</v>
      </c>
      <c r="D467" s="181" t="s">
        <v>146</v>
      </c>
      <c r="E467" s="182" t="s">
        <v>679</v>
      </c>
      <c r="F467" s="183" t="s">
        <v>680</v>
      </c>
      <c r="G467" s="184" t="s">
        <v>149</v>
      </c>
      <c r="H467" s="185">
        <v>1.96</v>
      </c>
      <c r="I467" s="186"/>
      <c r="J467" s="187">
        <f>ROUND(I467*H467,2)</f>
        <v>0</v>
      </c>
      <c r="K467" s="183" t="s">
        <v>150</v>
      </c>
      <c r="L467" s="42"/>
      <c r="M467" s="188" t="s">
        <v>19</v>
      </c>
      <c r="N467" s="189" t="s">
        <v>43</v>
      </c>
      <c r="O467" s="67"/>
      <c r="P467" s="190">
        <f>O467*H467</f>
        <v>0</v>
      </c>
      <c r="Q467" s="190">
        <v>1.2E-4</v>
      </c>
      <c r="R467" s="190">
        <f>Q467*H467</f>
        <v>2.352E-4</v>
      </c>
      <c r="S467" s="190">
        <v>0</v>
      </c>
      <c r="T467" s="191">
        <f>S467*H467</f>
        <v>0</v>
      </c>
      <c r="U467" s="37"/>
      <c r="V467" s="37"/>
      <c r="W467" s="37"/>
      <c r="X467" s="37"/>
      <c r="Y467" s="37"/>
      <c r="Z467" s="37"/>
      <c r="AA467" s="37"/>
      <c r="AB467" s="37"/>
      <c r="AC467" s="37"/>
      <c r="AD467" s="37"/>
      <c r="AE467" s="37"/>
      <c r="AR467" s="192" t="s">
        <v>182</v>
      </c>
      <c r="AT467" s="192" t="s">
        <v>146</v>
      </c>
      <c r="AU467" s="192" t="s">
        <v>81</v>
      </c>
      <c r="AY467" s="20" t="s">
        <v>141</v>
      </c>
      <c r="BE467" s="193">
        <f>IF(N467="základní",J467,0)</f>
        <v>0</v>
      </c>
      <c r="BF467" s="193">
        <f>IF(N467="snížená",J467,0)</f>
        <v>0</v>
      </c>
      <c r="BG467" s="193">
        <f>IF(N467="zákl. přenesená",J467,0)</f>
        <v>0</v>
      </c>
      <c r="BH467" s="193">
        <f>IF(N467="sníž. přenesená",J467,0)</f>
        <v>0</v>
      </c>
      <c r="BI467" s="193">
        <f>IF(N467="nulová",J467,0)</f>
        <v>0</v>
      </c>
      <c r="BJ467" s="20" t="s">
        <v>79</v>
      </c>
      <c r="BK467" s="193">
        <f>ROUND(I467*H467,2)</f>
        <v>0</v>
      </c>
      <c r="BL467" s="20" t="s">
        <v>182</v>
      </c>
      <c r="BM467" s="192" t="s">
        <v>681</v>
      </c>
    </row>
    <row r="468" spans="1:65" s="2" customFormat="1" ht="11.25">
      <c r="A468" s="37"/>
      <c r="B468" s="38"/>
      <c r="C468" s="39"/>
      <c r="D468" s="194" t="s">
        <v>154</v>
      </c>
      <c r="E468" s="39"/>
      <c r="F468" s="195" t="s">
        <v>682</v>
      </c>
      <c r="G468" s="39"/>
      <c r="H468" s="39"/>
      <c r="I468" s="196"/>
      <c r="J468" s="39"/>
      <c r="K468" s="39"/>
      <c r="L468" s="42"/>
      <c r="M468" s="197"/>
      <c r="N468" s="198"/>
      <c r="O468" s="67"/>
      <c r="P468" s="67"/>
      <c r="Q468" s="67"/>
      <c r="R468" s="67"/>
      <c r="S468" s="67"/>
      <c r="T468" s="68"/>
      <c r="U468" s="37"/>
      <c r="V468" s="37"/>
      <c r="W468" s="37"/>
      <c r="X468" s="37"/>
      <c r="Y468" s="37"/>
      <c r="Z468" s="37"/>
      <c r="AA468" s="37"/>
      <c r="AB468" s="37"/>
      <c r="AC468" s="37"/>
      <c r="AD468" s="37"/>
      <c r="AE468" s="37"/>
      <c r="AT468" s="20" t="s">
        <v>154</v>
      </c>
      <c r="AU468" s="20" t="s">
        <v>81</v>
      </c>
    </row>
    <row r="469" spans="1:65" s="14" customFormat="1" ht="11.25">
      <c r="B469" s="210"/>
      <c r="C469" s="211"/>
      <c r="D469" s="201" t="s">
        <v>156</v>
      </c>
      <c r="E469" s="212" t="s">
        <v>19</v>
      </c>
      <c r="F469" s="213" t="s">
        <v>672</v>
      </c>
      <c r="G469" s="211"/>
      <c r="H469" s="214">
        <v>1.96</v>
      </c>
      <c r="I469" s="215"/>
      <c r="J469" s="211"/>
      <c r="K469" s="211"/>
      <c r="L469" s="216"/>
      <c r="M469" s="217"/>
      <c r="N469" s="218"/>
      <c r="O469" s="218"/>
      <c r="P469" s="218"/>
      <c r="Q469" s="218"/>
      <c r="R469" s="218"/>
      <c r="S469" s="218"/>
      <c r="T469" s="219"/>
      <c r="AT469" s="220" t="s">
        <v>156</v>
      </c>
      <c r="AU469" s="220" t="s">
        <v>81</v>
      </c>
      <c r="AV469" s="14" t="s">
        <v>81</v>
      </c>
      <c r="AW469" s="14" t="s">
        <v>33</v>
      </c>
      <c r="AX469" s="14" t="s">
        <v>72</v>
      </c>
      <c r="AY469" s="220" t="s">
        <v>141</v>
      </c>
    </row>
    <row r="470" spans="1:65" s="15" customFormat="1" ht="11.25">
      <c r="B470" s="221"/>
      <c r="C470" s="222"/>
      <c r="D470" s="201" t="s">
        <v>156</v>
      </c>
      <c r="E470" s="223" t="s">
        <v>19</v>
      </c>
      <c r="F470" s="224" t="s">
        <v>161</v>
      </c>
      <c r="G470" s="222"/>
      <c r="H470" s="225">
        <v>1.96</v>
      </c>
      <c r="I470" s="226"/>
      <c r="J470" s="222"/>
      <c r="K470" s="222"/>
      <c r="L470" s="227"/>
      <c r="M470" s="228"/>
      <c r="N470" s="229"/>
      <c r="O470" s="229"/>
      <c r="P470" s="229"/>
      <c r="Q470" s="229"/>
      <c r="R470" s="229"/>
      <c r="S470" s="229"/>
      <c r="T470" s="230"/>
      <c r="AT470" s="231" t="s">
        <v>156</v>
      </c>
      <c r="AU470" s="231" t="s">
        <v>81</v>
      </c>
      <c r="AV470" s="15" t="s">
        <v>152</v>
      </c>
      <c r="AW470" s="15" t="s">
        <v>33</v>
      </c>
      <c r="AX470" s="15" t="s">
        <v>79</v>
      </c>
      <c r="AY470" s="231" t="s">
        <v>141</v>
      </c>
    </row>
    <row r="471" spans="1:65" s="2" customFormat="1" ht="16.5" customHeight="1">
      <c r="A471" s="37"/>
      <c r="B471" s="38"/>
      <c r="C471" s="181" t="s">
        <v>683</v>
      </c>
      <c r="D471" s="181" t="s">
        <v>146</v>
      </c>
      <c r="E471" s="182" t="s">
        <v>684</v>
      </c>
      <c r="F471" s="183" t="s">
        <v>685</v>
      </c>
      <c r="G471" s="184" t="s">
        <v>149</v>
      </c>
      <c r="H471" s="185">
        <v>1.96</v>
      </c>
      <c r="I471" s="186"/>
      <c r="J471" s="187">
        <f>ROUND(I471*H471,2)</f>
        <v>0</v>
      </c>
      <c r="K471" s="183" t="s">
        <v>150</v>
      </c>
      <c r="L471" s="42"/>
      <c r="M471" s="188" t="s">
        <v>19</v>
      </c>
      <c r="N471" s="189" t="s">
        <v>43</v>
      </c>
      <c r="O471" s="67"/>
      <c r="P471" s="190">
        <f>O471*H471</f>
        <v>0</v>
      </c>
      <c r="Q471" s="190">
        <v>1.2E-4</v>
      </c>
      <c r="R471" s="190">
        <f>Q471*H471</f>
        <v>2.352E-4</v>
      </c>
      <c r="S471" s="190">
        <v>0</v>
      </c>
      <c r="T471" s="191">
        <f>S471*H471</f>
        <v>0</v>
      </c>
      <c r="U471" s="37"/>
      <c r="V471" s="37"/>
      <c r="W471" s="37"/>
      <c r="X471" s="37"/>
      <c r="Y471" s="37"/>
      <c r="Z471" s="37"/>
      <c r="AA471" s="37"/>
      <c r="AB471" s="37"/>
      <c r="AC471" s="37"/>
      <c r="AD471" s="37"/>
      <c r="AE471" s="37"/>
      <c r="AR471" s="192" t="s">
        <v>182</v>
      </c>
      <c r="AT471" s="192" t="s">
        <v>146</v>
      </c>
      <c r="AU471" s="192" t="s">
        <v>81</v>
      </c>
      <c r="AY471" s="20" t="s">
        <v>141</v>
      </c>
      <c r="BE471" s="193">
        <f>IF(N471="základní",J471,0)</f>
        <v>0</v>
      </c>
      <c r="BF471" s="193">
        <f>IF(N471="snížená",J471,0)</f>
        <v>0</v>
      </c>
      <c r="BG471" s="193">
        <f>IF(N471="zákl. přenesená",J471,0)</f>
        <v>0</v>
      </c>
      <c r="BH471" s="193">
        <f>IF(N471="sníž. přenesená",J471,0)</f>
        <v>0</v>
      </c>
      <c r="BI471" s="193">
        <f>IF(N471="nulová",J471,0)</f>
        <v>0</v>
      </c>
      <c r="BJ471" s="20" t="s">
        <v>79</v>
      </c>
      <c r="BK471" s="193">
        <f>ROUND(I471*H471,2)</f>
        <v>0</v>
      </c>
      <c r="BL471" s="20" t="s">
        <v>182</v>
      </c>
      <c r="BM471" s="192" t="s">
        <v>686</v>
      </c>
    </row>
    <row r="472" spans="1:65" s="2" customFormat="1" ht="11.25">
      <c r="A472" s="37"/>
      <c r="B472" s="38"/>
      <c r="C472" s="39"/>
      <c r="D472" s="194" t="s">
        <v>154</v>
      </c>
      <c r="E472" s="39"/>
      <c r="F472" s="195" t="s">
        <v>687</v>
      </c>
      <c r="G472" s="39"/>
      <c r="H472" s="39"/>
      <c r="I472" s="196"/>
      <c r="J472" s="39"/>
      <c r="K472" s="39"/>
      <c r="L472" s="42"/>
      <c r="M472" s="253"/>
      <c r="N472" s="254"/>
      <c r="O472" s="255"/>
      <c r="P472" s="255"/>
      <c r="Q472" s="255"/>
      <c r="R472" s="255"/>
      <c r="S472" s="255"/>
      <c r="T472" s="256"/>
      <c r="U472" s="37"/>
      <c r="V472" s="37"/>
      <c r="W472" s="37"/>
      <c r="X472" s="37"/>
      <c r="Y472" s="37"/>
      <c r="Z472" s="37"/>
      <c r="AA472" s="37"/>
      <c r="AB472" s="37"/>
      <c r="AC472" s="37"/>
      <c r="AD472" s="37"/>
      <c r="AE472" s="37"/>
      <c r="AT472" s="20" t="s">
        <v>154</v>
      </c>
      <c r="AU472" s="20" t="s">
        <v>81</v>
      </c>
    </row>
    <row r="473" spans="1:65" s="2" customFormat="1" ht="6.95" customHeight="1">
      <c r="A473" s="37"/>
      <c r="B473" s="50"/>
      <c r="C473" s="51"/>
      <c r="D473" s="51"/>
      <c r="E473" s="51"/>
      <c r="F473" s="51"/>
      <c r="G473" s="51"/>
      <c r="H473" s="51"/>
      <c r="I473" s="51"/>
      <c r="J473" s="51"/>
      <c r="K473" s="51"/>
      <c r="L473" s="42"/>
      <c r="M473" s="37"/>
      <c r="O473" s="37"/>
      <c r="P473" s="37"/>
      <c r="Q473" s="37"/>
      <c r="R473" s="37"/>
      <c r="S473" s="37"/>
      <c r="T473" s="37"/>
      <c r="U473" s="37"/>
      <c r="V473" s="37"/>
      <c r="W473" s="37"/>
      <c r="X473" s="37"/>
      <c r="Y473" s="37"/>
      <c r="Z473" s="37"/>
      <c r="AA473" s="37"/>
      <c r="AB473" s="37"/>
      <c r="AC473" s="37"/>
      <c r="AD473" s="37"/>
      <c r="AE473" s="37"/>
    </row>
  </sheetData>
  <sheetProtection algorithmName="SHA-512" hashValue="/bqSvQcKiIKf3cY84CEZsquMl0nO8orGj79GYZZg76R+E9XDrsHKNQA/6MxG7i0xr30c8udaLl8i4zoyHmV/AA==" saltValue="57mm0/u3JOKWugxrbyPuUg==" spinCount="100000" sheet="1" objects="1" scenarios="1" formatColumns="0" formatRows="0" autoFilter="0"/>
  <autoFilter ref="C98:K472"/>
  <mergeCells count="12">
    <mergeCell ref="E91:H91"/>
    <mergeCell ref="L2:V2"/>
    <mergeCell ref="E50:H50"/>
    <mergeCell ref="E52:H52"/>
    <mergeCell ref="E54:H54"/>
    <mergeCell ref="E87:H87"/>
    <mergeCell ref="E89:H89"/>
    <mergeCell ref="E7:H7"/>
    <mergeCell ref="E9:H9"/>
    <mergeCell ref="E11:H11"/>
    <mergeCell ref="E20:H20"/>
    <mergeCell ref="E29:H29"/>
  </mergeCells>
  <hyperlinks>
    <hyperlink ref="F104" r:id="rId1"/>
    <hyperlink ref="F112" r:id="rId2"/>
    <hyperlink ref="F121" r:id="rId3"/>
    <hyperlink ref="F126" r:id="rId4"/>
    <hyperlink ref="F137" r:id="rId5"/>
    <hyperlink ref="F143" r:id="rId6"/>
    <hyperlink ref="F149" r:id="rId7"/>
    <hyperlink ref="F156" r:id="rId8"/>
    <hyperlink ref="F163" r:id="rId9"/>
    <hyperlink ref="F169" r:id="rId10"/>
    <hyperlink ref="F176" r:id="rId11"/>
    <hyperlink ref="F181" r:id="rId12"/>
    <hyperlink ref="F183" r:id="rId13"/>
    <hyperlink ref="F187" r:id="rId14"/>
    <hyperlink ref="F192" r:id="rId15"/>
    <hyperlink ref="F194" r:id="rId16"/>
    <hyperlink ref="F200" r:id="rId17"/>
    <hyperlink ref="F202" r:id="rId18"/>
    <hyperlink ref="F204" r:id="rId19"/>
    <hyperlink ref="F207" r:id="rId20"/>
    <hyperlink ref="F211" r:id="rId21"/>
    <hyperlink ref="F214" r:id="rId22"/>
    <hyperlink ref="F227" r:id="rId23"/>
    <hyperlink ref="F244" r:id="rId24"/>
    <hyperlink ref="F261" r:id="rId25"/>
    <hyperlink ref="F275" r:id="rId26"/>
    <hyperlink ref="F290" r:id="rId27"/>
    <hyperlink ref="F302" r:id="rId28"/>
    <hyperlink ref="F316" r:id="rId29"/>
    <hyperlink ref="F325" r:id="rId30"/>
    <hyperlink ref="F334" r:id="rId31"/>
    <hyperlink ref="F337" r:id="rId32"/>
    <hyperlink ref="F340" r:id="rId33"/>
    <hyperlink ref="F351" r:id="rId34"/>
    <hyperlink ref="F357" r:id="rId35"/>
    <hyperlink ref="F363" r:id="rId36"/>
    <hyperlink ref="F367" r:id="rId37"/>
    <hyperlink ref="F371" r:id="rId38"/>
    <hyperlink ref="F376" r:id="rId39"/>
    <hyperlink ref="F385" r:id="rId40"/>
    <hyperlink ref="F398" r:id="rId41"/>
    <hyperlink ref="F408" r:id="rId42"/>
    <hyperlink ref="F412" r:id="rId43"/>
    <hyperlink ref="F414" r:id="rId44"/>
    <hyperlink ref="F417" r:id="rId45"/>
    <hyperlink ref="F421" r:id="rId46"/>
    <hyperlink ref="F423" r:id="rId47"/>
    <hyperlink ref="F426" r:id="rId48"/>
    <hyperlink ref="F432" r:id="rId49"/>
    <hyperlink ref="F442" r:id="rId50"/>
    <hyperlink ref="F448" r:id="rId51"/>
    <hyperlink ref="F455" r:id="rId52"/>
    <hyperlink ref="F457" r:id="rId53"/>
    <hyperlink ref="F460" r:id="rId54"/>
    <hyperlink ref="F464" r:id="rId55"/>
    <hyperlink ref="F468" r:id="rId56"/>
    <hyperlink ref="F472" r:id="rId57"/>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20" t="s">
        <v>89</v>
      </c>
    </row>
    <row r="3" spans="1:46" s="1" customFormat="1" ht="6.95" customHeight="1">
      <c r="B3" s="111"/>
      <c r="C3" s="112"/>
      <c r="D3" s="112"/>
      <c r="E3" s="112"/>
      <c r="F3" s="112"/>
      <c r="G3" s="112"/>
      <c r="H3" s="112"/>
      <c r="I3" s="112"/>
      <c r="J3" s="112"/>
      <c r="K3" s="112"/>
      <c r="L3" s="23"/>
      <c r="AT3" s="20" t="s">
        <v>81</v>
      </c>
    </row>
    <row r="4" spans="1:46" s="1" customFormat="1" ht="24.95" customHeight="1">
      <c r="B4" s="23"/>
      <c r="D4" s="113" t="s">
        <v>103</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392" t="str">
        <f>'Rekapitulace stavby'!K6</f>
        <v>Smrčenská 80, Jihlava - oprava střech objektů krematoria (SO_02 a SO_03)</v>
      </c>
      <c r="F7" s="393"/>
      <c r="G7" s="393"/>
      <c r="H7" s="393"/>
      <c r="L7" s="23"/>
    </row>
    <row r="8" spans="1:46" s="1" customFormat="1" ht="12" customHeight="1">
      <c r="B8" s="23"/>
      <c r="D8" s="115" t="s">
        <v>104</v>
      </c>
      <c r="L8" s="23"/>
    </row>
    <row r="9" spans="1:46" s="2" customFormat="1" ht="16.5" customHeight="1">
      <c r="A9" s="37"/>
      <c r="B9" s="42"/>
      <c r="C9" s="37"/>
      <c r="D9" s="37"/>
      <c r="E9" s="392" t="s">
        <v>105</v>
      </c>
      <c r="F9" s="394"/>
      <c r="G9" s="394"/>
      <c r="H9" s="394"/>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106</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395" t="s">
        <v>688</v>
      </c>
      <c r="F11" s="394"/>
      <c r="G11" s="394"/>
      <c r="H11" s="394"/>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19</v>
      </c>
      <c r="G13" s="37"/>
      <c r="H13" s="37"/>
      <c r="I13" s="115" t="s">
        <v>20</v>
      </c>
      <c r="J13" s="106" t="s">
        <v>19</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21</v>
      </c>
      <c r="E14" s="37"/>
      <c r="F14" s="106" t="s">
        <v>22</v>
      </c>
      <c r="G14" s="37"/>
      <c r="H14" s="37"/>
      <c r="I14" s="115" t="s">
        <v>23</v>
      </c>
      <c r="J14" s="117" t="str">
        <f>'Rekapitulace stavby'!AN8</f>
        <v>10. 2. 2025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25</v>
      </c>
      <c r="E16" s="37"/>
      <c r="F16" s="37"/>
      <c r="G16" s="37"/>
      <c r="H16" s="37"/>
      <c r="I16" s="115" t="s">
        <v>26</v>
      </c>
      <c r="J16" s="106" t="s">
        <v>19</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27</v>
      </c>
      <c r="F17" s="37"/>
      <c r="G17" s="37"/>
      <c r="H17" s="37"/>
      <c r="I17" s="115" t="s">
        <v>28</v>
      </c>
      <c r="J17" s="106" t="s">
        <v>19</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29</v>
      </c>
      <c r="E19" s="37"/>
      <c r="F19" s="37"/>
      <c r="G19" s="37"/>
      <c r="H19" s="37"/>
      <c r="I19" s="115" t="s">
        <v>26</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396" t="str">
        <f>'Rekapitulace stavby'!E14</f>
        <v>Vyplň údaj</v>
      </c>
      <c r="F20" s="397"/>
      <c r="G20" s="397"/>
      <c r="H20" s="397"/>
      <c r="I20" s="115" t="s">
        <v>28</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31</v>
      </c>
      <c r="E22" s="37"/>
      <c r="F22" s="37"/>
      <c r="G22" s="37"/>
      <c r="H22" s="37"/>
      <c r="I22" s="115" t="s">
        <v>26</v>
      </c>
      <c r="J22" s="106" t="s">
        <v>19</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32</v>
      </c>
      <c r="F23" s="37"/>
      <c r="G23" s="37"/>
      <c r="H23" s="37"/>
      <c r="I23" s="115" t="s">
        <v>28</v>
      </c>
      <c r="J23" s="106" t="s">
        <v>19</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34</v>
      </c>
      <c r="E25" s="37"/>
      <c r="F25" s="37"/>
      <c r="G25" s="37"/>
      <c r="H25" s="37"/>
      <c r="I25" s="115" t="s">
        <v>26</v>
      </c>
      <c r="J25" s="106" t="s">
        <v>19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689</v>
      </c>
      <c r="F26" s="37"/>
      <c r="G26" s="37"/>
      <c r="H26" s="37"/>
      <c r="I26" s="115" t="s">
        <v>28</v>
      </c>
      <c r="J26" s="106" t="s">
        <v>19</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36</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3.25" customHeight="1">
      <c r="A29" s="118"/>
      <c r="B29" s="119"/>
      <c r="C29" s="118"/>
      <c r="D29" s="118"/>
      <c r="E29" s="398" t="s">
        <v>690</v>
      </c>
      <c r="F29" s="398"/>
      <c r="G29" s="398"/>
      <c r="H29" s="398"/>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38</v>
      </c>
      <c r="E32" s="37"/>
      <c r="F32" s="37"/>
      <c r="G32" s="37"/>
      <c r="H32" s="37"/>
      <c r="I32" s="37"/>
      <c r="J32" s="123">
        <f>ROUND(J115,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40</v>
      </c>
      <c r="G34" s="37"/>
      <c r="H34" s="37"/>
      <c r="I34" s="124" t="s">
        <v>39</v>
      </c>
      <c r="J34" s="124" t="s">
        <v>41</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42</v>
      </c>
      <c r="E35" s="115" t="s">
        <v>43</v>
      </c>
      <c r="F35" s="126">
        <f>ROUND((SUM(BE115:BE194)),  2)</f>
        <v>0</v>
      </c>
      <c r="G35" s="37"/>
      <c r="H35" s="37"/>
      <c r="I35" s="127">
        <v>0.21</v>
      </c>
      <c r="J35" s="126">
        <f>ROUND(((SUM(BE115:BE194))*I35),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44</v>
      </c>
      <c r="F36" s="126">
        <f>ROUND((SUM(BF115:BF194)),  2)</f>
        <v>0</v>
      </c>
      <c r="G36" s="37"/>
      <c r="H36" s="37"/>
      <c r="I36" s="127">
        <v>0.12</v>
      </c>
      <c r="J36" s="126">
        <f>ROUND(((SUM(BF115:BF194))*I36),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45</v>
      </c>
      <c r="F37" s="126">
        <f>ROUND((SUM(BG115:BG194)),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46</v>
      </c>
      <c r="F38" s="126">
        <f>ROUND((SUM(BH115:BH194)),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47</v>
      </c>
      <c r="F39" s="126">
        <f>ROUND((SUM(BI115:BI194)),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48</v>
      </c>
      <c r="E41" s="130"/>
      <c r="F41" s="130"/>
      <c r="G41" s="131" t="s">
        <v>49</v>
      </c>
      <c r="H41" s="132" t="s">
        <v>50</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108</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99" t="str">
        <f>E7</f>
        <v>Smrčenská 80, Jihlava - oprava střech objektů krematoria (SO_02 a SO_03)</v>
      </c>
      <c r="F50" s="400"/>
      <c r="G50" s="400"/>
      <c r="H50" s="400"/>
      <c r="I50" s="39"/>
      <c r="J50" s="39"/>
      <c r="K50" s="39"/>
      <c r="L50" s="116"/>
      <c r="S50" s="37"/>
      <c r="T50" s="37"/>
      <c r="U50" s="37"/>
      <c r="V50" s="37"/>
      <c r="W50" s="37"/>
      <c r="X50" s="37"/>
      <c r="Y50" s="37"/>
      <c r="Z50" s="37"/>
      <c r="AA50" s="37"/>
      <c r="AB50" s="37"/>
      <c r="AC50" s="37"/>
      <c r="AD50" s="37"/>
      <c r="AE50" s="37"/>
    </row>
    <row r="51" spans="1:47" s="1" customFormat="1" ht="12" customHeight="1">
      <c r="B51" s="24"/>
      <c r="C51" s="32" t="s">
        <v>104</v>
      </c>
      <c r="D51" s="25"/>
      <c r="E51" s="25"/>
      <c r="F51" s="25"/>
      <c r="G51" s="25"/>
      <c r="H51" s="25"/>
      <c r="I51" s="25"/>
      <c r="J51" s="25"/>
      <c r="K51" s="25"/>
      <c r="L51" s="23"/>
    </row>
    <row r="52" spans="1:47" s="2" customFormat="1" ht="16.5" customHeight="1">
      <c r="A52" s="37"/>
      <c r="B52" s="38"/>
      <c r="C52" s="39"/>
      <c r="D52" s="39"/>
      <c r="E52" s="399" t="s">
        <v>105</v>
      </c>
      <c r="F52" s="401"/>
      <c r="G52" s="401"/>
      <c r="H52" s="401"/>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106</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48" t="str">
        <f>E11</f>
        <v>SO_02.2 - jímací soustava - zadní část</v>
      </c>
      <c r="F54" s="401"/>
      <c r="G54" s="401"/>
      <c r="H54" s="401"/>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Jihlava</v>
      </c>
      <c r="G56" s="39"/>
      <c r="H56" s="39"/>
      <c r="I56" s="32" t="s">
        <v>23</v>
      </c>
      <c r="J56" s="62" t="str">
        <f>IF(J14="","",J14)</f>
        <v>10. 2. 2025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40.15" customHeight="1">
      <c r="A58" s="37"/>
      <c r="B58" s="38"/>
      <c r="C58" s="32" t="s">
        <v>25</v>
      </c>
      <c r="D58" s="39"/>
      <c r="E58" s="39"/>
      <c r="F58" s="30" t="str">
        <f>E17</f>
        <v>Statutární město Jihlava, Masarykovo náměstí 97/1</v>
      </c>
      <c r="G58" s="39"/>
      <c r="H58" s="39"/>
      <c r="I58" s="32" t="s">
        <v>31</v>
      </c>
      <c r="J58" s="35" t="str">
        <f>E23</f>
        <v>SPA spol.s r.o., Jihlava, Havlíčkova 46, 58601</v>
      </c>
      <c r="K58" s="39"/>
      <c r="L58" s="116"/>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32" t="s">
        <v>34</v>
      </c>
      <c r="J59" s="35" t="str">
        <f>E26</f>
        <v>Ing.Michal Nestrojil</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109</v>
      </c>
      <c r="D61" s="140"/>
      <c r="E61" s="140"/>
      <c r="F61" s="140"/>
      <c r="G61" s="140"/>
      <c r="H61" s="140"/>
      <c r="I61" s="140"/>
      <c r="J61" s="141" t="s">
        <v>110</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70</v>
      </c>
      <c r="D63" s="39"/>
      <c r="E63" s="39"/>
      <c r="F63" s="39"/>
      <c r="G63" s="39"/>
      <c r="H63" s="39"/>
      <c r="I63" s="39"/>
      <c r="J63" s="80">
        <f>J115</f>
        <v>0</v>
      </c>
      <c r="K63" s="39"/>
      <c r="L63" s="116"/>
      <c r="S63" s="37"/>
      <c r="T63" s="37"/>
      <c r="U63" s="37"/>
      <c r="V63" s="37"/>
      <c r="W63" s="37"/>
      <c r="X63" s="37"/>
      <c r="Y63" s="37"/>
      <c r="Z63" s="37"/>
      <c r="AA63" s="37"/>
      <c r="AB63" s="37"/>
      <c r="AC63" s="37"/>
      <c r="AD63" s="37"/>
      <c r="AE63" s="37"/>
      <c r="AU63" s="20" t="s">
        <v>111</v>
      </c>
    </row>
    <row r="64" spans="1:47" s="9" customFormat="1" ht="24.95" customHeight="1">
      <c r="B64" s="143"/>
      <c r="C64" s="144"/>
      <c r="D64" s="145" t="s">
        <v>691</v>
      </c>
      <c r="E64" s="146"/>
      <c r="F64" s="146"/>
      <c r="G64" s="146"/>
      <c r="H64" s="146"/>
      <c r="I64" s="146"/>
      <c r="J64" s="147">
        <f>J116</f>
        <v>0</v>
      </c>
      <c r="K64" s="144"/>
      <c r="L64" s="148"/>
    </row>
    <row r="65" spans="2:12" s="10" customFormat="1" ht="19.899999999999999" customHeight="1">
      <c r="B65" s="149"/>
      <c r="C65" s="100"/>
      <c r="D65" s="150" t="s">
        <v>692</v>
      </c>
      <c r="E65" s="151"/>
      <c r="F65" s="151"/>
      <c r="G65" s="151"/>
      <c r="H65" s="151"/>
      <c r="I65" s="151"/>
      <c r="J65" s="152">
        <f>J117</f>
        <v>0</v>
      </c>
      <c r="K65" s="100"/>
      <c r="L65" s="153"/>
    </row>
    <row r="66" spans="2:12" s="10" customFormat="1" ht="14.85" customHeight="1">
      <c r="B66" s="149"/>
      <c r="C66" s="100"/>
      <c r="D66" s="150" t="s">
        <v>693</v>
      </c>
      <c r="E66" s="151"/>
      <c r="F66" s="151"/>
      <c r="G66" s="151"/>
      <c r="H66" s="151"/>
      <c r="I66" s="151"/>
      <c r="J66" s="152">
        <f>J118</f>
        <v>0</v>
      </c>
      <c r="K66" s="100"/>
      <c r="L66" s="153"/>
    </row>
    <row r="67" spans="2:12" s="10" customFormat="1" ht="14.85" customHeight="1">
      <c r="B67" s="149"/>
      <c r="C67" s="100"/>
      <c r="D67" s="150" t="s">
        <v>694</v>
      </c>
      <c r="E67" s="151"/>
      <c r="F67" s="151"/>
      <c r="G67" s="151"/>
      <c r="H67" s="151"/>
      <c r="I67" s="151"/>
      <c r="J67" s="152">
        <f>J120</f>
        <v>0</v>
      </c>
      <c r="K67" s="100"/>
      <c r="L67" s="153"/>
    </row>
    <row r="68" spans="2:12" s="10" customFormat="1" ht="14.85" customHeight="1">
      <c r="B68" s="149"/>
      <c r="C68" s="100"/>
      <c r="D68" s="150" t="s">
        <v>695</v>
      </c>
      <c r="E68" s="151"/>
      <c r="F68" s="151"/>
      <c r="G68" s="151"/>
      <c r="H68" s="151"/>
      <c r="I68" s="151"/>
      <c r="J68" s="152">
        <f>J122</f>
        <v>0</v>
      </c>
      <c r="K68" s="100"/>
      <c r="L68" s="153"/>
    </row>
    <row r="69" spans="2:12" s="10" customFormat="1" ht="14.85" customHeight="1">
      <c r="B69" s="149"/>
      <c r="C69" s="100"/>
      <c r="D69" s="150" t="s">
        <v>696</v>
      </c>
      <c r="E69" s="151"/>
      <c r="F69" s="151"/>
      <c r="G69" s="151"/>
      <c r="H69" s="151"/>
      <c r="I69" s="151"/>
      <c r="J69" s="152">
        <f>J124</f>
        <v>0</v>
      </c>
      <c r="K69" s="100"/>
      <c r="L69" s="153"/>
    </row>
    <row r="70" spans="2:12" s="10" customFormat="1" ht="14.85" customHeight="1">
      <c r="B70" s="149"/>
      <c r="C70" s="100"/>
      <c r="D70" s="150" t="s">
        <v>697</v>
      </c>
      <c r="E70" s="151"/>
      <c r="F70" s="151"/>
      <c r="G70" s="151"/>
      <c r="H70" s="151"/>
      <c r="I70" s="151"/>
      <c r="J70" s="152">
        <f>J132</f>
        <v>0</v>
      </c>
      <c r="K70" s="100"/>
      <c r="L70" s="153"/>
    </row>
    <row r="71" spans="2:12" s="10" customFormat="1" ht="14.85" customHeight="1">
      <c r="B71" s="149"/>
      <c r="C71" s="100"/>
      <c r="D71" s="150" t="s">
        <v>698</v>
      </c>
      <c r="E71" s="151"/>
      <c r="F71" s="151"/>
      <c r="G71" s="151"/>
      <c r="H71" s="151"/>
      <c r="I71" s="151"/>
      <c r="J71" s="152">
        <f>J135</f>
        <v>0</v>
      </c>
      <c r="K71" s="100"/>
      <c r="L71" s="153"/>
    </row>
    <row r="72" spans="2:12" s="10" customFormat="1" ht="14.85" customHeight="1">
      <c r="B72" s="149"/>
      <c r="C72" s="100"/>
      <c r="D72" s="150" t="s">
        <v>699</v>
      </c>
      <c r="E72" s="151"/>
      <c r="F72" s="151"/>
      <c r="G72" s="151"/>
      <c r="H72" s="151"/>
      <c r="I72" s="151"/>
      <c r="J72" s="152">
        <f>J137</f>
        <v>0</v>
      </c>
      <c r="K72" s="100"/>
      <c r="L72" s="153"/>
    </row>
    <row r="73" spans="2:12" s="10" customFormat="1" ht="14.85" customHeight="1">
      <c r="B73" s="149"/>
      <c r="C73" s="100"/>
      <c r="D73" s="150" t="s">
        <v>700</v>
      </c>
      <c r="E73" s="151"/>
      <c r="F73" s="151"/>
      <c r="G73" s="151"/>
      <c r="H73" s="151"/>
      <c r="I73" s="151"/>
      <c r="J73" s="152">
        <f>J139</f>
        <v>0</v>
      </c>
      <c r="K73" s="100"/>
      <c r="L73" s="153"/>
    </row>
    <row r="74" spans="2:12" s="10" customFormat="1" ht="14.85" customHeight="1">
      <c r="B74" s="149"/>
      <c r="C74" s="100"/>
      <c r="D74" s="150" t="s">
        <v>701</v>
      </c>
      <c r="E74" s="151"/>
      <c r="F74" s="151"/>
      <c r="G74" s="151"/>
      <c r="H74" s="151"/>
      <c r="I74" s="151"/>
      <c r="J74" s="152">
        <f>J142</f>
        <v>0</v>
      </c>
      <c r="K74" s="100"/>
      <c r="L74" s="153"/>
    </row>
    <row r="75" spans="2:12" s="10" customFormat="1" ht="14.85" customHeight="1">
      <c r="B75" s="149"/>
      <c r="C75" s="100"/>
      <c r="D75" s="150" t="s">
        <v>702</v>
      </c>
      <c r="E75" s="151"/>
      <c r="F75" s="151"/>
      <c r="G75" s="151"/>
      <c r="H75" s="151"/>
      <c r="I75" s="151"/>
      <c r="J75" s="152">
        <f>J145</f>
        <v>0</v>
      </c>
      <c r="K75" s="100"/>
      <c r="L75" s="153"/>
    </row>
    <row r="76" spans="2:12" s="10" customFormat="1" ht="14.85" customHeight="1">
      <c r="B76" s="149"/>
      <c r="C76" s="100"/>
      <c r="D76" s="150" t="s">
        <v>703</v>
      </c>
      <c r="E76" s="151"/>
      <c r="F76" s="151"/>
      <c r="G76" s="151"/>
      <c r="H76" s="151"/>
      <c r="I76" s="151"/>
      <c r="J76" s="152">
        <f>J148</f>
        <v>0</v>
      </c>
      <c r="K76" s="100"/>
      <c r="L76" s="153"/>
    </row>
    <row r="77" spans="2:12" s="10" customFormat="1" ht="14.85" customHeight="1">
      <c r="B77" s="149"/>
      <c r="C77" s="100"/>
      <c r="D77" s="150" t="s">
        <v>704</v>
      </c>
      <c r="E77" s="151"/>
      <c r="F77" s="151"/>
      <c r="G77" s="151"/>
      <c r="H77" s="151"/>
      <c r="I77" s="151"/>
      <c r="J77" s="152">
        <f>J151</f>
        <v>0</v>
      </c>
      <c r="K77" s="100"/>
      <c r="L77" s="153"/>
    </row>
    <row r="78" spans="2:12" s="10" customFormat="1" ht="19.899999999999999" customHeight="1">
      <c r="B78" s="149"/>
      <c r="C78" s="100"/>
      <c r="D78" s="150" t="s">
        <v>705</v>
      </c>
      <c r="E78" s="151"/>
      <c r="F78" s="151"/>
      <c r="G78" s="151"/>
      <c r="H78" s="151"/>
      <c r="I78" s="151"/>
      <c r="J78" s="152">
        <f>J153</f>
        <v>0</v>
      </c>
      <c r="K78" s="100"/>
      <c r="L78" s="153"/>
    </row>
    <row r="79" spans="2:12" s="10" customFormat="1" ht="19.899999999999999" customHeight="1">
      <c r="B79" s="149"/>
      <c r="C79" s="100"/>
      <c r="D79" s="150" t="s">
        <v>706</v>
      </c>
      <c r="E79" s="151"/>
      <c r="F79" s="151"/>
      <c r="G79" s="151"/>
      <c r="H79" s="151"/>
      <c r="I79" s="151"/>
      <c r="J79" s="152">
        <f>J156</f>
        <v>0</v>
      </c>
      <c r="K79" s="100"/>
      <c r="L79" s="153"/>
    </row>
    <row r="80" spans="2:12" s="10" customFormat="1" ht="14.85" customHeight="1">
      <c r="B80" s="149"/>
      <c r="C80" s="100"/>
      <c r="D80" s="150" t="s">
        <v>707</v>
      </c>
      <c r="E80" s="151"/>
      <c r="F80" s="151"/>
      <c r="G80" s="151"/>
      <c r="H80" s="151"/>
      <c r="I80" s="151"/>
      <c r="J80" s="152">
        <f>J163</f>
        <v>0</v>
      </c>
      <c r="K80" s="100"/>
      <c r="L80" s="153"/>
    </row>
    <row r="81" spans="1:31" s="10" customFormat="1" ht="14.85" customHeight="1">
      <c r="B81" s="149"/>
      <c r="C81" s="100"/>
      <c r="D81" s="150" t="s">
        <v>708</v>
      </c>
      <c r="E81" s="151"/>
      <c r="F81" s="151"/>
      <c r="G81" s="151"/>
      <c r="H81" s="151"/>
      <c r="I81" s="151"/>
      <c r="J81" s="152">
        <f>J165</f>
        <v>0</v>
      </c>
      <c r="K81" s="100"/>
      <c r="L81" s="153"/>
    </row>
    <row r="82" spans="1:31" s="9" customFormat="1" ht="24.95" customHeight="1">
      <c r="B82" s="143"/>
      <c r="C82" s="144"/>
      <c r="D82" s="145" t="s">
        <v>709</v>
      </c>
      <c r="E82" s="146"/>
      <c r="F82" s="146"/>
      <c r="G82" s="146"/>
      <c r="H82" s="146"/>
      <c r="I82" s="146"/>
      <c r="J82" s="147">
        <f>J168</f>
        <v>0</v>
      </c>
      <c r="K82" s="144"/>
      <c r="L82" s="148"/>
    </row>
    <row r="83" spans="1:31" s="10" customFormat="1" ht="19.899999999999999" customHeight="1">
      <c r="B83" s="149"/>
      <c r="C83" s="100"/>
      <c r="D83" s="150" t="s">
        <v>710</v>
      </c>
      <c r="E83" s="151"/>
      <c r="F83" s="151"/>
      <c r="G83" s="151"/>
      <c r="H83" s="151"/>
      <c r="I83" s="151"/>
      <c r="J83" s="152">
        <f>J169</f>
        <v>0</v>
      </c>
      <c r="K83" s="100"/>
      <c r="L83" s="153"/>
    </row>
    <row r="84" spans="1:31" s="10" customFormat="1" ht="14.85" customHeight="1">
      <c r="B84" s="149"/>
      <c r="C84" s="100"/>
      <c r="D84" s="150" t="s">
        <v>711</v>
      </c>
      <c r="E84" s="151"/>
      <c r="F84" s="151"/>
      <c r="G84" s="151"/>
      <c r="H84" s="151"/>
      <c r="I84" s="151"/>
      <c r="J84" s="152">
        <f>J172</f>
        <v>0</v>
      </c>
      <c r="K84" s="100"/>
      <c r="L84" s="153"/>
    </row>
    <row r="85" spans="1:31" s="10" customFormat="1" ht="14.85" customHeight="1">
      <c r="B85" s="149"/>
      <c r="C85" s="100"/>
      <c r="D85" s="150" t="s">
        <v>712</v>
      </c>
      <c r="E85" s="151"/>
      <c r="F85" s="151"/>
      <c r="G85" s="151"/>
      <c r="H85" s="151"/>
      <c r="I85" s="151"/>
      <c r="J85" s="152">
        <f>J174</f>
        <v>0</v>
      </c>
      <c r="K85" s="100"/>
      <c r="L85" s="153"/>
    </row>
    <row r="86" spans="1:31" s="10" customFormat="1" ht="14.85" customHeight="1">
      <c r="B86" s="149"/>
      <c r="C86" s="100"/>
      <c r="D86" s="150" t="s">
        <v>713</v>
      </c>
      <c r="E86" s="151"/>
      <c r="F86" s="151"/>
      <c r="G86" s="151"/>
      <c r="H86" s="151"/>
      <c r="I86" s="151"/>
      <c r="J86" s="152">
        <f>J176</f>
        <v>0</v>
      </c>
      <c r="K86" s="100"/>
      <c r="L86" s="153"/>
    </row>
    <row r="87" spans="1:31" s="10" customFormat="1" ht="14.85" customHeight="1">
      <c r="B87" s="149"/>
      <c r="C87" s="100"/>
      <c r="D87" s="150" t="s">
        <v>714</v>
      </c>
      <c r="E87" s="151"/>
      <c r="F87" s="151"/>
      <c r="G87" s="151"/>
      <c r="H87" s="151"/>
      <c r="I87" s="151"/>
      <c r="J87" s="152">
        <f>J178</f>
        <v>0</v>
      </c>
      <c r="K87" s="100"/>
      <c r="L87" s="153"/>
    </row>
    <row r="88" spans="1:31" s="10" customFormat="1" ht="14.85" customHeight="1">
      <c r="B88" s="149"/>
      <c r="C88" s="100"/>
      <c r="D88" s="150" t="s">
        <v>715</v>
      </c>
      <c r="E88" s="151"/>
      <c r="F88" s="151"/>
      <c r="G88" s="151"/>
      <c r="H88" s="151"/>
      <c r="I88" s="151"/>
      <c r="J88" s="152">
        <f>J180</f>
        <v>0</v>
      </c>
      <c r="K88" s="100"/>
      <c r="L88" s="153"/>
    </row>
    <row r="89" spans="1:31" s="10" customFormat="1" ht="14.85" customHeight="1">
      <c r="B89" s="149"/>
      <c r="C89" s="100"/>
      <c r="D89" s="150" t="s">
        <v>716</v>
      </c>
      <c r="E89" s="151"/>
      <c r="F89" s="151"/>
      <c r="G89" s="151"/>
      <c r="H89" s="151"/>
      <c r="I89" s="151"/>
      <c r="J89" s="152">
        <f>J182</f>
        <v>0</v>
      </c>
      <c r="K89" s="100"/>
      <c r="L89" s="153"/>
    </row>
    <row r="90" spans="1:31" s="10" customFormat="1" ht="14.85" customHeight="1">
      <c r="B90" s="149"/>
      <c r="C90" s="100"/>
      <c r="D90" s="150" t="s">
        <v>717</v>
      </c>
      <c r="E90" s="151"/>
      <c r="F90" s="151"/>
      <c r="G90" s="151"/>
      <c r="H90" s="151"/>
      <c r="I90" s="151"/>
      <c r="J90" s="152">
        <f>J184</f>
        <v>0</v>
      </c>
      <c r="K90" s="100"/>
      <c r="L90" s="153"/>
    </row>
    <row r="91" spans="1:31" s="10" customFormat="1" ht="14.85" customHeight="1">
      <c r="B91" s="149"/>
      <c r="C91" s="100"/>
      <c r="D91" s="150" t="s">
        <v>718</v>
      </c>
      <c r="E91" s="151"/>
      <c r="F91" s="151"/>
      <c r="G91" s="151"/>
      <c r="H91" s="151"/>
      <c r="I91" s="151"/>
      <c r="J91" s="152">
        <f>J186</f>
        <v>0</v>
      </c>
      <c r="K91" s="100"/>
      <c r="L91" s="153"/>
    </row>
    <row r="92" spans="1:31" s="9" customFormat="1" ht="24.95" customHeight="1">
      <c r="B92" s="143"/>
      <c r="C92" s="144"/>
      <c r="D92" s="145" t="s">
        <v>719</v>
      </c>
      <c r="E92" s="146"/>
      <c r="F92" s="146"/>
      <c r="G92" s="146"/>
      <c r="H92" s="146"/>
      <c r="I92" s="146"/>
      <c r="J92" s="147">
        <f>J190</f>
        <v>0</v>
      </c>
      <c r="K92" s="144"/>
      <c r="L92" s="148"/>
    </row>
    <row r="93" spans="1:31" s="9" customFormat="1" ht="24.95" customHeight="1">
      <c r="B93" s="143"/>
      <c r="C93" s="144"/>
      <c r="D93" s="145" t="s">
        <v>720</v>
      </c>
      <c r="E93" s="146"/>
      <c r="F93" s="146"/>
      <c r="G93" s="146"/>
      <c r="H93" s="146"/>
      <c r="I93" s="146"/>
      <c r="J93" s="147">
        <f>J192</f>
        <v>0</v>
      </c>
      <c r="K93" s="144"/>
      <c r="L93" s="148"/>
    </row>
    <row r="94" spans="1:31" s="2" customFormat="1" ht="21.75" customHeight="1">
      <c r="A94" s="37"/>
      <c r="B94" s="38"/>
      <c r="C94" s="39"/>
      <c r="D94" s="39"/>
      <c r="E94" s="39"/>
      <c r="F94" s="39"/>
      <c r="G94" s="39"/>
      <c r="H94" s="39"/>
      <c r="I94" s="39"/>
      <c r="J94" s="39"/>
      <c r="K94" s="39"/>
      <c r="L94" s="116"/>
      <c r="S94" s="37"/>
      <c r="T94" s="37"/>
      <c r="U94" s="37"/>
      <c r="V94" s="37"/>
      <c r="W94" s="37"/>
      <c r="X94" s="37"/>
      <c r="Y94" s="37"/>
      <c r="Z94" s="37"/>
      <c r="AA94" s="37"/>
      <c r="AB94" s="37"/>
      <c r="AC94" s="37"/>
      <c r="AD94" s="37"/>
      <c r="AE94" s="37"/>
    </row>
    <row r="95" spans="1:31" s="2" customFormat="1" ht="6.95" customHeight="1">
      <c r="A95" s="37"/>
      <c r="B95" s="50"/>
      <c r="C95" s="51"/>
      <c r="D95" s="51"/>
      <c r="E95" s="51"/>
      <c r="F95" s="51"/>
      <c r="G95" s="51"/>
      <c r="H95" s="51"/>
      <c r="I95" s="51"/>
      <c r="J95" s="51"/>
      <c r="K95" s="51"/>
      <c r="L95" s="116"/>
      <c r="S95" s="37"/>
      <c r="T95" s="37"/>
      <c r="U95" s="37"/>
      <c r="V95" s="37"/>
      <c r="W95" s="37"/>
      <c r="X95" s="37"/>
      <c r="Y95" s="37"/>
      <c r="Z95" s="37"/>
      <c r="AA95" s="37"/>
      <c r="AB95" s="37"/>
      <c r="AC95" s="37"/>
      <c r="AD95" s="37"/>
      <c r="AE95" s="37"/>
    </row>
    <row r="99" spans="1:31" s="2" customFormat="1" ht="6.95" customHeight="1">
      <c r="A99" s="37"/>
      <c r="B99" s="52"/>
      <c r="C99" s="53"/>
      <c r="D99" s="53"/>
      <c r="E99" s="53"/>
      <c r="F99" s="53"/>
      <c r="G99" s="53"/>
      <c r="H99" s="53"/>
      <c r="I99" s="53"/>
      <c r="J99" s="53"/>
      <c r="K99" s="53"/>
      <c r="L99" s="116"/>
      <c r="S99" s="37"/>
      <c r="T99" s="37"/>
      <c r="U99" s="37"/>
      <c r="V99" s="37"/>
      <c r="W99" s="37"/>
      <c r="X99" s="37"/>
      <c r="Y99" s="37"/>
      <c r="Z99" s="37"/>
      <c r="AA99" s="37"/>
      <c r="AB99" s="37"/>
      <c r="AC99" s="37"/>
      <c r="AD99" s="37"/>
      <c r="AE99" s="37"/>
    </row>
    <row r="100" spans="1:31" s="2" customFormat="1" ht="24.95" customHeight="1">
      <c r="A100" s="37"/>
      <c r="B100" s="38"/>
      <c r="C100" s="26" t="s">
        <v>126</v>
      </c>
      <c r="D100" s="39"/>
      <c r="E100" s="39"/>
      <c r="F100" s="39"/>
      <c r="G100" s="39"/>
      <c r="H100" s="39"/>
      <c r="I100" s="39"/>
      <c r="J100" s="39"/>
      <c r="K100" s="39"/>
      <c r="L100" s="116"/>
      <c r="S100" s="37"/>
      <c r="T100" s="37"/>
      <c r="U100" s="37"/>
      <c r="V100" s="37"/>
      <c r="W100" s="37"/>
      <c r="X100" s="37"/>
      <c r="Y100" s="37"/>
      <c r="Z100" s="37"/>
      <c r="AA100" s="37"/>
      <c r="AB100" s="37"/>
      <c r="AC100" s="37"/>
      <c r="AD100" s="37"/>
      <c r="AE100" s="37"/>
    </row>
    <row r="101" spans="1:31" s="2" customFormat="1" ht="6.95" customHeight="1">
      <c r="A101" s="37"/>
      <c r="B101" s="38"/>
      <c r="C101" s="39"/>
      <c r="D101" s="39"/>
      <c r="E101" s="39"/>
      <c r="F101" s="39"/>
      <c r="G101" s="39"/>
      <c r="H101" s="39"/>
      <c r="I101" s="39"/>
      <c r="J101" s="39"/>
      <c r="K101" s="39"/>
      <c r="L101" s="116"/>
      <c r="S101" s="37"/>
      <c r="T101" s="37"/>
      <c r="U101" s="37"/>
      <c r="V101" s="37"/>
      <c r="W101" s="37"/>
      <c r="X101" s="37"/>
      <c r="Y101" s="37"/>
      <c r="Z101" s="37"/>
      <c r="AA101" s="37"/>
      <c r="AB101" s="37"/>
      <c r="AC101" s="37"/>
      <c r="AD101" s="37"/>
      <c r="AE101" s="37"/>
    </row>
    <row r="102" spans="1:31" s="2" customFormat="1" ht="12" customHeight="1">
      <c r="A102" s="37"/>
      <c r="B102" s="38"/>
      <c r="C102" s="32" t="s">
        <v>16</v>
      </c>
      <c r="D102" s="39"/>
      <c r="E102" s="39"/>
      <c r="F102" s="39"/>
      <c r="G102" s="39"/>
      <c r="H102" s="39"/>
      <c r="I102" s="39"/>
      <c r="J102" s="39"/>
      <c r="K102" s="39"/>
      <c r="L102" s="116"/>
      <c r="S102" s="37"/>
      <c r="T102" s="37"/>
      <c r="U102" s="37"/>
      <c r="V102" s="37"/>
      <c r="W102" s="37"/>
      <c r="X102" s="37"/>
      <c r="Y102" s="37"/>
      <c r="Z102" s="37"/>
      <c r="AA102" s="37"/>
      <c r="AB102" s="37"/>
      <c r="AC102" s="37"/>
      <c r="AD102" s="37"/>
      <c r="AE102" s="37"/>
    </row>
    <row r="103" spans="1:31" s="2" customFormat="1" ht="16.5" customHeight="1">
      <c r="A103" s="37"/>
      <c r="B103" s="38"/>
      <c r="C103" s="39"/>
      <c r="D103" s="39"/>
      <c r="E103" s="399" t="str">
        <f>E7</f>
        <v>Smrčenská 80, Jihlava - oprava střech objektů krematoria (SO_02 a SO_03)</v>
      </c>
      <c r="F103" s="400"/>
      <c r="G103" s="400"/>
      <c r="H103" s="400"/>
      <c r="I103" s="39"/>
      <c r="J103" s="39"/>
      <c r="K103" s="39"/>
      <c r="L103" s="116"/>
      <c r="S103" s="37"/>
      <c r="T103" s="37"/>
      <c r="U103" s="37"/>
      <c r="V103" s="37"/>
      <c r="W103" s="37"/>
      <c r="X103" s="37"/>
      <c r="Y103" s="37"/>
      <c r="Z103" s="37"/>
      <c r="AA103" s="37"/>
      <c r="AB103" s="37"/>
      <c r="AC103" s="37"/>
      <c r="AD103" s="37"/>
      <c r="AE103" s="37"/>
    </row>
    <row r="104" spans="1:31" s="1" customFormat="1" ht="12" customHeight="1">
      <c r="B104" s="24"/>
      <c r="C104" s="32" t="s">
        <v>104</v>
      </c>
      <c r="D104" s="25"/>
      <c r="E104" s="25"/>
      <c r="F104" s="25"/>
      <c r="G104" s="25"/>
      <c r="H104" s="25"/>
      <c r="I104" s="25"/>
      <c r="J104" s="25"/>
      <c r="K104" s="25"/>
      <c r="L104" s="23"/>
    </row>
    <row r="105" spans="1:31" s="2" customFormat="1" ht="16.5" customHeight="1">
      <c r="A105" s="37"/>
      <c r="B105" s="38"/>
      <c r="C105" s="39"/>
      <c r="D105" s="39"/>
      <c r="E105" s="399" t="s">
        <v>105</v>
      </c>
      <c r="F105" s="401"/>
      <c r="G105" s="401"/>
      <c r="H105" s="401"/>
      <c r="I105" s="39"/>
      <c r="J105" s="39"/>
      <c r="K105" s="39"/>
      <c r="L105" s="116"/>
      <c r="S105" s="37"/>
      <c r="T105" s="37"/>
      <c r="U105" s="37"/>
      <c r="V105" s="37"/>
      <c r="W105" s="37"/>
      <c r="X105" s="37"/>
      <c r="Y105" s="37"/>
      <c r="Z105" s="37"/>
      <c r="AA105" s="37"/>
      <c r="AB105" s="37"/>
      <c r="AC105" s="37"/>
      <c r="AD105" s="37"/>
      <c r="AE105" s="37"/>
    </row>
    <row r="106" spans="1:31" s="2" customFormat="1" ht="12" customHeight="1">
      <c r="A106" s="37"/>
      <c r="B106" s="38"/>
      <c r="C106" s="32" t="s">
        <v>106</v>
      </c>
      <c r="D106" s="39"/>
      <c r="E106" s="39"/>
      <c r="F106" s="39"/>
      <c r="G106" s="39"/>
      <c r="H106" s="39"/>
      <c r="I106" s="39"/>
      <c r="J106" s="39"/>
      <c r="K106" s="39"/>
      <c r="L106" s="116"/>
      <c r="S106" s="37"/>
      <c r="T106" s="37"/>
      <c r="U106" s="37"/>
      <c r="V106" s="37"/>
      <c r="W106" s="37"/>
      <c r="X106" s="37"/>
      <c r="Y106" s="37"/>
      <c r="Z106" s="37"/>
      <c r="AA106" s="37"/>
      <c r="AB106" s="37"/>
      <c r="AC106" s="37"/>
      <c r="AD106" s="37"/>
      <c r="AE106" s="37"/>
    </row>
    <row r="107" spans="1:31" s="2" customFormat="1" ht="16.5" customHeight="1">
      <c r="A107" s="37"/>
      <c r="B107" s="38"/>
      <c r="C107" s="39"/>
      <c r="D107" s="39"/>
      <c r="E107" s="348" t="str">
        <f>E11</f>
        <v>SO_02.2 - jímací soustava - zadní část</v>
      </c>
      <c r="F107" s="401"/>
      <c r="G107" s="401"/>
      <c r="H107" s="401"/>
      <c r="I107" s="39"/>
      <c r="J107" s="39"/>
      <c r="K107" s="39"/>
      <c r="L107" s="116"/>
      <c r="S107" s="37"/>
      <c r="T107" s="37"/>
      <c r="U107" s="37"/>
      <c r="V107" s="37"/>
      <c r="W107" s="37"/>
      <c r="X107" s="37"/>
      <c r="Y107" s="37"/>
      <c r="Z107" s="37"/>
      <c r="AA107" s="37"/>
      <c r="AB107" s="37"/>
      <c r="AC107" s="37"/>
      <c r="AD107" s="37"/>
      <c r="AE107" s="37"/>
    </row>
    <row r="108" spans="1:31" s="2" customFormat="1" ht="6.95" customHeight="1">
      <c r="A108" s="37"/>
      <c r="B108" s="38"/>
      <c r="C108" s="39"/>
      <c r="D108" s="39"/>
      <c r="E108" s="39"/>
      <c r="F108" s="39"/>
      <c r="G108" s="39"/>
      <c r="H108" s="39"/>
      <c r="I108" s="39"/>
      <c r="J108" s="39"/>
      <c r="K108" s="39"/>
      <c r="L108" s="116"/>
      <c r="S108" s="37"/>
      <c r="T108" s="37"/>
      <c r="U108" s="37"/>
      <c r="V108" s="37"/>
      <c r="W108" s="37"/>
      <c r="X108" s="37"/>
      <c r="Y108" s="37"/>
      <c r="Z108" s="37"/>
      <c r="AA108" s="37"/>
      <c r="AB108" s="37"/>
      <c r="AC108" s="37"/>
      <c r="AD108" s="37"/>
      <c r="AE108" s="37"/>
    </row>
    <row r="109" spans="1:31" s="2" customFormat="1" ht="12" customHeight="1">
      <c r="A109" s="37"/>
      <c r="B109" s="38"/>
      <c r="C109" s="32" t="s">
        <v>21</v>
      </c>
      <c r="D109" s="39"/>
      <c r="E109" s="39"/>
      <c r="F109" s="30" t="str">
        <f>F14</f>
        <v>Jihlava</v>
      </c>
      <c r="G109" s="39"/>
      <c r="H109" s="39"/>
      <c r="I109" s="32" t="s">
        <v>23</v>
      </c>
      <c r="J109" s="62" t="str">
        <f>IF(J14="","",J14)</f>
        <v>10. 2. 2025</v>
      </c>
      <c r="K109" s="39"/>
      <c r="L109" s="116"/>
      <c r="S109" s="37"/>
      <c r="T109" s="37"/>
      <c r="U109" s="37"/>
      <c r="V109" s="37"/>
      <c r="W109" s="37"/>
      <c r="X109" s="37"/>
      <c r="Y109" s="37"/>
      <c r="Z109" s="37"/>
      <c r="AA109" s="37"/>
      <c r="AB109" s="37"/>
      <c r="AC109" s="37"/>
      <c r="AD109" s="37"/>
      <c r="AE109" s="37"/>
    </row>
    <row r="110" spans="1:31" s="2" customFormat="1" ht="6.95" customHeight="1">
      <c r="A110" s="37"/>
      <c r="B110" s="38"/>
      <c r="C110" s="39"/>
      <c r="D110" s="39"/>
      <c r="E110" s="39"/>
      <c r="F110" s="39"/>
      <c r="G110" s="39"/>
      <c r="H110" s="39"/>
      <c r="I110" s="39"/>
      <c r="J110" s="39"/>
      <c r="K110" s="39"/>
      <c r="L110" s="116"/>
      <c r="S110" s="37"/>
      <c r="T110" s="37"/>
      <c r="U110" s="37"/>
      <c r="V110" s="37"/>
      <c r="W110" s="37"/>
      <c r="X110" s="37"/>
      <c r="Y110" s="37"/>
      <c r="Z110" s="37"/>
      <c r="AA110" s="37"/>
      <c r="AB110" s="37"/>
      <c r="AC110" s="37"/>
      <c r="AD110" s="37"/>
      <c r="AE110" s="37"/>
    </row>
    <row r="111" spans="1:31" s="2" customFormat="1" ht="40.15" customHeight="1">
      <c r="A111" s="37"/>
      <c r="B111" s="38"/>
      <c r="C111" s="32" t="s">
        <v>25</v>
      </c>
      <c r="D111" s="39"/>
      <c r="E111" s="39"/>
      <c r="F111" s="30" t="str">
        <f>E17</f>
        <v>Statutární město Jihlava, Masarykovo náměstí 97/1</v>
      </c>
      <c r="G111" s="39"/>
      <c r="H111" s="39"/>
      <c r="I111" s="32" t="s">
        <v>31</v>
      </c>
      <c r="J111" s="35" t="str">
        <f>E23</f>
        <v>SPA spol.s r.o., Jihlava, Havlíčkova 46, 58601</v>
      </c>
      <c r="K111" s="39"/>
      <c r="L111" s="116"/>
      <c r="S111" s="37"/>
      <c r="T111" s="37"/>
      <c r="U111" s="37"/>
      <c r="V111" s="37"/>
      <c r="W111" s="37"/>
      <c r="X111" s="37"/>
      <c r="Y111" s="37"/>
      <c r="Z111" s="37"/>
      <c r="AA111" s="37"/>
      <c r="AB111" s="37"/>
      <c r="AC111" s="37"/>
      <c r="AD111" s="37"/>
      <c r="AE111" s="37"/>
    </row>
    <row r="112" spans="1:31" s="2" customFormat="1" ht="15.2" customHeight="1">
      <c r="A112" s="37"/>
      <c r="B112" s="38"/>
      <c r="C112" s="32" t="s">
        <v>29</v>
      </c>
      <c r="D112" s="39"/>
      <c r="E112" s="39"/>
      <c r="F112" s="30" t="str">
        <f>IF(E20="","",E20)</f>
        <v>Vyplň údaj</v>
      </c>
      <c r="G112" s="39"/>
      <c r="H112" s="39"/>
      <c r="I112" s="32" t="s">
        <v>34</v>
      </c>
      <c r="J112" s="35" t="str">
        <f>E26</f>
        <v>Ing.Michal Nestrojil</v>
      </c>
      <c r="K112" s="39"/>
      <c r="L112" s="116"/>
      <c r="S112" s="37"/>
      <c r="T112" s="37"/>
      <c r="U112" s="37"/>
      <c r="V112" s="37"/>
      <c r="W112" s="37"/>
      <c r="X112" s="37"/>
      <c r="Y112" s="37"/>
      <c r="Z112" s="37"/>
      <c r="AA112" s="37"/>
      <c r="AB112" s="37"/>
      <c r="AC112" s="37"/>
      <c r="AD112" s="37"/>
      <c r="AE112" s="37"/>
    </row>
    <row r="113" spans="1:65" s="2" customFormat="1" ht="10.35" customHeight="1">
      <c r="A113" s="37"/>
      <c r="B113" s="38"/>
      <c r="C113" s="39"/>
      <c r="D113" s="39"/>
      <c r="E113" s="39"/>
      <c r="F113" s="39"/>
      <c r="G113" s="39"/>
      <c r="H113" s="39"/>
      <c r="I113" s="39"/>
      <c r="J113" s="39"/>
      <c r="K113" s="39"/>
      <c r="L113" s="116"/>
      <c r="S113" s="37"/>
      <c r="T113" s="37"/>
      <c r="U113" s="37"/>
      <c r="V113" s="37"/>
      <c r="W113" s="37"/>
      <c r="X113" s="37"/>
      <c r="Y113" s="37"/>
      <c r="Z113" s="37"/>
      <c r="AA113" s="37"/>
      <c r="AB113" s="37"/>
      <c r="AC113" s="37"/>
      <c r="AD113" s="37"/>
      <c r="AE113" s="37"/>
    </row>
    <row r="114" spans="1:65" s="11" customFormat="1" ht="29.25" customHeight="1">
      <c r="A114" s="154"/>
      <c r="B114" s="155"/>
      <c r="C114" s="156" t="s">
        <v>127</v>
      </c>
      <c r="D114" s="157" t="s">
        <v>57</v>
      </c>
      <c r="E114" s="157" t="s">
        <v>53</v>
      </c>
      <c r="F114" s="157" t="s">
        <v>54</v>
      </c>
      <c r="G114" s="157" t="s">
        <v>128</v>
      </c>
      <c r="H114" s="157" t="s">
        <v>129</v>
      </c>
      <c r="I114" s="157" t="s">
        <v>130</v>
      </c>
      <c r="J114" s="157" t="s">
        <v>110</v>
      </c>
      <c r="K114" s="158" t="s">
        <v>131</v>
      </c>
      <c r="L114" s="159"/>
      <c r="M114" s="71" t="s">
        <v>19</v>
      </c>
      <c r="N114" s="72" t="s">
        <v>42</v>
      </c>
      <c r="O114" s="72" t="s">
        <v>132</v>
      </c>
      <c r="P114" s="72" t="s">
        <v>133</v>
      </c>
      <c r="Q114" s="72" t="s">
        <v>134</v>
      </c>
      <c r="R114" s="72" t="s">
        <v>135</v>
      </c>
      <c r="S114" s="72" t="s">
        <v>136</v>
      </c>
      <c r="T114" s="73" t="s">
        <v>137</v>
      </c>
      <c r="U114" s="154"/>
      <c r="V114" s="154"/>
      <c r="W114" s="154"/>
      <c r="X114" s="154"/>
      <c r="Y114" s="154"/>
      <c r="Z114" s="154"/>
      <c r="AA114" s="154"/>
      <c r="AB114" s="154"/>
      <c r="AC114" s="154"/>
      <c r="AD114" s="154"/>
      <c r="AE114" s="154"/>
    </row>
    <row r="115" spans="1:65" s="2" customFormat="1" ht="22.9" customHeight="1">
      <c r="A115" s="37"/>
      <c r="B115" s="38"/>
      <c r="C115" s="78" t="s">
        <v>138</v>
      </c>
      <c r="D115" s="39"/>
      <c r="E115" s="39"/>
      <c r="F115" s="39"/>
      <c r="G115" s="39"/>
      <c r="H115" s="39"/>
      <c r="I115" s="39"/>
      <c r="J115" s="160">
        <f>BK115</f>
        <v>0</v>
      </c>
      <c r="K115" s="39"/>
      <c r="L115" s="42"/>
      <c r="M115" s="74"/>
      <c r="N115" s="161"/>
      <c r="O115" s="75"/>
      <c r="P115" s="162">
        <f>P116+P168+P190+P192</f>
        <v>0</v>
      </c>
      <c r="Q115" s="75"/>
      <c r="R115" s="162">
        <f>R116+R168+R190+R192</f>
        <v>0</v>
      </c>
      <c r="S115" s="75"/>
      <c r="T115" s="163">
        <f>T116+T168+T190+T192</f>
        <v>0</v>
      </c>
      <c r="U115" s="37"/>
      <c r="V115" s="37"/>
      <c r="W115" s="37"/>
      <c r="X115" s="37"/>
      <c r="Y115" s="37"/>
      <c r="Z115" s="37"/>
      <c r="AA115" s="37"/>
      <c r="AB115" s="37"/>
      <c r="AC115" s="37"/>
      <c r="AD115" s="37"/>
      <c r="AE115" s="37"/>
      <c r="AT115" s="20" t="s">
        <v>71</v>
      </c>
      <c r="AU115" s="20" t="s">
        <v>111</v>
      </c>
      <c r="BK115" s="164">
        <f>BK116+BK168+BK190+BK192</f>
        <v>0</v>
      </c>
    </row>
    <row r="116" spans="1:65" s="12" customFormat="1" ht="25.9" customHeight="1">
      <c r="B116" s="165"/>
      <c r="C116" s="166"/>
      <c r="D116" s="167" t="s">
        <v>71</v>
      </c>
      <c r="E116" s="168" t="s">
        <v>721</v>
      </c>
      <c r="F116" s="168" t="s">
        <v>722</v>
      </c>
      <c r="G116" s="166"/>
      <c r="H116" s="166"/>
      <c r="I116" s="169"/>
      <c r="J116" s="170">
        <f>BK116</f>
        <v>0</v>
      </c>
      <c r="K116" s="166"/>
      <c r="L116" s="171"/>
      <c r="M116" s="172"/>
      <c r="N116" s="173"/>
      <c r="O116" s="173"/>
      <c r="P116" s="174">
        <f>P117+P153+P156</f>
        <v>0</v>
      </c>
      <c r="Q116" s="173"/>
      <c r="R116" s="174">
        <f>R117+R153+R156</f>
        <v>0</v>
      </c>
      <c r="S116" s="173"/>
      <c r="T116" s="175">
        <f>T117+T153+T156</f>
        <v>0</v>
      </c>
      <c r="AR116" s="176" t="s">
        <v>79</v>
      </c>
      <c r="AT116" s="177" t="s">
        <v>71</v>
      </c>
      <c r="AU116" s="177" t="s">
        <v>72</v>
      </c>
      <c r="AY116" s="176" t="s">
        <v>141</v>
      </c>
      <c r="BK116" s="178">
        <f>BK117+BK153+BK156</f>
        <v>0</v>
      </c>
    </row>
    <row r="117" spans="1:65" s="12" customFormat="1" ht="22.9" customHeight="1">
      <c r="B117" s="165"/>
      <c r="C117" s="166"/>
      <c r="D117" s="167" t="s">
        <v>71</v>
      </c>
      <c r="E117" s="179" t="s">
        <v>723</v>
      </c>
      <c r="F117" s="179" t="s">
        <v>724</v>
      </c>
      <c r="G117" s="166"/>
      <c r="H117" s="166"/>
      <c r="I117" s="169"/>
      <c r="J117" s="180">
        <f>BK117</f>
        <v>0</v>
      </c>
      <c r="K117" s="166"/>
      <c r="L117" s="171"/>
      <c r="M117" s="172"/>
      <c r="N117" s="173"/>
      <c r="O117" s="173"/>
      <c r="P117" s="174">
        <f>P118+P120+P122+P124+P132+P135+P137+P139+P142+P145+P148+P151</f>
        <v>0</v>
      </c>
      <c r="Q117" s="173"/>
      <c r="R117" s="174">
        <f>R118+R120+R122+R124+R132+R135+R137+R139+R142+R145+R148+R151</f>
        <v>0</v>
      </c>
      <c r="S117" s="173"/>
      <c r="T117" s="175">
        <f>T118+T120+T122+T124+T132+T135+T137+T139+T142+T145+T148+T151</f>
        <v>0</v>
      </c>
      <c r="AR117" s="176" t="s">
        <v>79</v>
      </c>
      <c r="AT117" s="177" t="s">
        <v>71</v>
      </c>
      <c r="AU117" s="177" t="s">
        <v>79</v>
      </c>
      <c r="AY117" s="176" t="s">
        <v>141</v>
      </c>
      <c r="BK117" s="178">
        <f>BK118+BK120+BK122+BK124+BK132+BK135+BK137+BK139+BK142+BK145+BK148+BK151</f>
        <v>0</v>
      </c>
    </row>
    <row r="118" spans="1:65" s="12" customFormat="1" ht="20.85" customHeight="1">
      <c r="B118" s="165"/>
      <c r="C118" s="166"/>
      <c r="D118" s="167" t="s">
        <v>71</v>
      </c>
      <c r="E118" s="179" t="s">
        <v>725</v>
      </c>
      <c r="F118" s="179" t="s">
        <v>726</v>
      </c>
      <c r="G118" s="166"/>
      <c r="H118" s="166"/>
      <c r="I118" s="169"/>
      <c r="J118" s="180">
        <f>BK118</f>
        <v>0</v>
      </c>
      <c r="K118" s="166"/>
      <c r="L118" s="171"/>
      <c r="M118" s="172"/>
      <c r="N118" s="173"/>
      <c r="O118" s="173"/>
      <c r="P118" s="174">
        <f>P119</f>
        <v>0</v>
      </c>
      <c r="Q118" s="173"/>
      <c r="R118" s="174">
        <f>R119</f>
        <v>0</v>
      </c>
      <c r="S118" s="173"/>
      <c r="T118" s="175">
        <f>T119</f>
        <v>0</v>
      </c>
      <c r="AR118" s="176" t="s">
        <v>79</v>
      </c>
      <c r="AT118" s="177" t="s">
        <v>71</v>
      </c>
      <c r="AU118" s="177" t="s">
        <v>81</v>
      </c>
      <c r="AY118" s="176" t="s">
        <v>141</v>
      </c>
      <c r="BK118" s="178">
        <f>BK119</f>
        <v>0</v>
      </c>
    </row>
    <row r="119" spans="1:65" s="2" customFormat="1" ht="16.5" customHeight="1">
      <c r="A119" s="37"/>
      <c r="B119" s="38"/>
      <c r="C119" s="181" t="s">
        <v>79</v>
      </c>
      <c r="D119" s="181" t="s">
        <v>146</v>
      </c>
      <c r="E119" s="182" t="s">
        <v>727</v>
      </c>
      <c r="F119" s="183" t="s">
        <v>728</v>
      </c>
      <c r="G119" s="184" t="s">
        <v>208</v>
      </c>
      <c r="H119" s="185">
        <v>42</v>
      </c>
      <c r="I119" s="186"/>
      <c r="J119" s="187">
        <f>ROUND(I119*H119,2)</f>
        <v>0</v>
      </c>
      <c r="K119" s="183" t="s">
        <v>19</v>
      </c>
      <c r="L119" s="42"/>
      <c r="M119" s="188" t="s">
        <v>19</v>
      </c>
      <c r="N119" s="189" t="s">
        <v>43</v>
      </c>
      <c r="O119" s="67"/>
      <c r="P119" s="190">
        <f>O119*H119</f>
        <v>0</v>
      </c>
      <c r="Q119" s="190">
        <v>0</v>
      </c>
      <c r="R119" s="190">
        <f>Q119*H119</f>
        <v>0</v>
      </c>
      <c r="S119" s="190">
        <v>0</v>
      </c>
      <c r="T119" s="191">
        <f>S119*H119</f>
        <v>0</v>
      </c>
      <c r="U119" s="37"/>
      <c r="V119" s="37"/>
      <c r="W119" s="37"/>
      <c r="X119" s="37"/>
      <c r="Y119" s="37"/>
      <c r="Z119" s="37"/>
      <c r="AA119" s="37"/>
      <c r="AB119" s="37"/>
      <c r="AC119" s="37"/>
      <c r="AD119" s="37"/>
      <c r="AE119" s="37"/>
      <c r="AR119" s="192" t="s">
        <v>573</v>
      </c>
      <c r="AT119" s="192" t="s">
        <v>146</v>
      </c>
      <c r="AU119" s="192" t="s">
        <v>152</v>
      </c>
      <c r="AY119" s="20" t="s">
        <v>141</v>
      </c>
      <c r="BE119" s="193">
        <f>IF(N119="základní",J119,0)</f>
        <v>0</v>
      </c>
      <c r="BF119" s="193">
        <f>IF(N119="snížená",J119,0)</f>
        <v>0</v>
      </c>
      <c r="BG119" s="193">
        <f>IF(N119="zákl. přenesená",J119,0)</f>
        <v>0</v>
      </c>
      <c r="BH119" s="193">
        <f>IF(N119="sníž. přenesená",J119,0)</f>
        <v>0</v>
      </c>
      <c r="BI119" s="193">
        <f>IF(N119="nulová",J119,0)</f>
        <v>0</v>
      </c>
      <c r="BJ119" s="20" t="s">
        <v>79</v>
      </c>
      <c r="BK119" s="193">
        <f>ROUND(I119*H119,2)</f>
        <v>0</v>
      </c>
      <c r="BL119" s="20" t="s">
        <v>573</v>
      </c>
      <c r="BM119" s="192" t="s">
        <v>81</v>
      </c>
    </row>
    <row r="120" spans="1:65" s="12" customFormat="1" ht="20.85" customHeight="1">
      <c r="B120" s="165"/>
      <c r="C120" s="166"/>
      <c r="D120" s="167" t="s">
        <v>71</v>
      </c>
      <c r="E120" s="179" t="s">
        <v>729</v>
      </c>
      <c r="F120" s="179" t="s">
        <v>730</v>
      </c>
      <c r="G120" s="166"/>
      <c r="H120" s="166"/>
      <c r="I120" s="169"/>
      <c r="J120" s="180">
        <f>BK120</f>
        <v>0</v>
      </c>
      <c r="K120" s="166"/>
      <c r="L120" s="171"/>
      <c r="M120" s="172"/>
      <c r="N120" s="173"/>
      <c r="O120" s="173"/>
      <c r="P120" s="174">
        <f>P121</f>
        <v>0</v>
      </c>
      <c r="Q120" s="173"/>
      <c r="R120" s="174">
        <f>R121</f>
        <v>0</v>
      </c>
      <c r="S120" s="173"/>
      <c r="T120" s="175">
        <f>T121</f>
        <v>0</v>
      </c>
      <c r="AR120" s="176" t="s">
        <v>79</v>
      </c>
      <c r="AT120" s="177" t="s">
        <v>71</v>
      </c>
      <c r="AU120" s="177" t="s">
        <v>81</v>
      </c>
      <c r="AY120" s="176" t="s">
        <v>141</v>
      </c>
      <c r="BK120" s="178">
        <f>BK121</f>
        <v>0</v>
      </c>
    </row>
    <row r="121" spans="1:65" s="2" customFormat="1" ht="16.5" customHeight="1">
      <c r="A121" s="37"/>
      <c r="B121" s="38"/>
      <c r="C121" s="181" t="s">
        <v>81</v>
      </c>
      <c r="D121" s="181" t="s">
        <v>146</v>
      </c>
      <c r="E121" s="182" t="s">
        <v>731</v>
      </c>
      <c r="F121" s="183" t="s">
        <v>732</v>
      </c>
      <c r="G121" s="184" t="s">
        <v>208</v>
      </c>
      <c r="H121" s="185">
        <v>355</v>
      </c>
      <c r="I121" s="186"/>
      <c r="J121" s="187">
        <f>ROUND(I121*H121,2)</f>
        <v>0</v>
      </c>
      <c r="K121" s="183" t="s">
        <v>19</v>
      </c>
      <c r="L121" s="42"/>
      <c r="M121" s="188" t="s">
        <v>19</v>
      </c>
      <c r="N121" s="189" t="s">
        <v>43</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573</v>
      </c>
      <c r="AT121" s="192" t="s">
        <v>146</v>
      </c>
      <c r="AU121" s="192" t="s">
        <v>152</v>
      </c>
      <c r="AY121" s="20" t="s">
        <v>141</v>
      </c>
      <c r="BE121" s="193">
        <f>IF(N121="základní",J121,0)</f>
        <v>0</v>
      </c>
      <c r="BF121" s="193">
        <f>IF(N121="snížená",J121,0)</f>
        <v>0</v>
      </c>
      <c r="BG121" s="193">
        <f>IF(N121="zákl. přenesená",J121,0)</f>
        <v>0</v>
      </c>
      <c r="BH121" s="193">
        <f>IF(N121="sníž. přenesená",J121,0)</f>
        <v>0</v>
      </c>
      <c r="BI121" s="193">
        <f>IF(N121="nulová",J121,0)</f>
        <v>0</v>
      </c>
      <c r="BJ121" s="20" t="s">
        <v>79</v>
      </c>
      <c r="BK121" s="193">
        <f>ROUND(I121*H121,2)</f>
        <v>0</v>
      </c>
      <c r="BL121" s="20" t="s">
        <v>573</v>
      </c>
      <c r="BM121" s="192" t="s">
        <v>151</v>
      </c>
    </row>
    <row r="122" spans="1:65" s="12" customFormat="1" ht="20.85" customHeight="1">
      <c r="B122" s="165"/>
      <c r="C122" s="166"/>
      <c r="D122" s="167" t="s">
        <v>71</v>
      </c>
      <c r="E122" s="179" t="s">
        <v>733</v>
      </c>
      <c r="F122" s="179" t="s">
        <v>734</v>
      </c>
      <c r="G122" s="166"/>
      <c r="H122" s="166"/>
      <c r="I122" s="169"/>
      <c r="J122" s="180">
        <f>BK122</f>
        <v>0</v>
      </c>
      <c r="K122" s="166"/>
      <c r="L122" s="171"/>
      <c r="M122" s="172"/>
      <c r="N122" s="173"/>
      <c r="O122" s="173"/>
      <c r="P122" s="174">
        <f>P123</f>
        <v>0</v>
      </c>
      <c r="Q122" s="173"/>
      <c r="R122" s="174">
        <f>R123</f>
        <v>0</v>
      </c>
      <c r="S122" s="173"/>
      <c r="T122" s="175">
        <f>T123</f>
        <v>0</v>
      </c>
      <c r="AR122" s="176" t="s">
        <v>79</v>
      </c>
      <c r="AT122" s="177" t="s">
        <v>71</v>
      </c>
      <c r="AU122" s="177" t="s">
        <v>81</v>
      </c>
      <c r="AY122" s="176" t="s">
        <v>141</v>
      </c>
      <c r="BK122" s="178">
        <f>BK123</f>
        <v>0</v>
      </c>
    </row>
    <row r="123" spans="1:65" s="2" customFormat="1" ht="16.5" customHeight="1">
      <c r="A123" s="37"/>
      <c r="B123" s="38"/>
      <c r="C123" s="181" t="s">
        <v>152</v>
      </c>
      <c r="D123" s="181" t="s">
        <v>146</v>
      </c>
      <c r="E123" s="182" t="s">
        <v>735</v>
      </c>
      <c r="F123" s="183" t="s">
        <v>736</v>
      </c>
      <c r="G123" s="184" t="s">
        <v>208</v>
      </c>
      <c r="H123" s="185">
        <v>21</v>
      </c>
      <c r="I123" s="186"/>
      <c r="J123" s="187">
        <f>ROUND(I123*H123,2)</f>
        <v>0</v>
      </c>
      <c r="K123" s="183" t="s">
        <v>19</v>
      </c>
      <c r="L123" s="42"/>
      <c r="M123" s="188" t="s">
        <v>19</v>
      </c>
      <c r="N123" s="189" t="s">
        <v>43</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573</v>
      </c>
      <c r="AT123" s="192" t="s">
        <v>146</v>
      </c>
      <c r="AU123" s="192" t="s">
        <v>152</v>
      </c>
      <c r="AY123" s="20" t="s">
        <v>141</v>
      </c>
      <c r="BE123" s="193">
        <f>IF(N123="základní",J123,0)</f>
        <v>0</v>
      </c>
      <c r="BF123" s="193">
        <f>IF(N123="snížená",J123,0)</f>
        <v>0</v>
      </c>
      <c r="BG123" s="193">
        <f>IF(N123="zákl. přenesená",J123,0)</f>
        <v>0</v>
      </c>
      <c r="BH123" s="193">
        <f>IF(N123="sníž. přenesená",J123,0)</f>
        <v>0</v>
      </c>
      <c r="BI123" s="193">
        <f>IF(N123="nulová",J123,0)</f>
        <v>0</v>
      </c>
      <c r="BJ123" s="20" t="s">
        <v>79</v>
      </c>
      <c r="BK123" s="193">
        <f>ROUND(I123*H123,2)</f>
        <v>0</v>
      </c>
      <c r="BL123" s="20" t="s">
        <v>573</v>
      </c>
      <c r="BM123" s="192" t="s">
        <v>142</v>
      </c>
    </row>
    <row r="124" spans="1:65" s="12" customFormat="1" ht="20.85" customHeight="1">
      <c r="B124" s="165"/>
      <c r="C124" s="166"/>
      <c r="D124" s="167" t="s">
        <v>71</v>
      </c>
      <c r="E124" s="179" t="s">
        <v>737</v>
      </c>
      <c r="F124" s="179" t="s">
        <v>738</v>
      </c>
      <c r="G124" s="166"/>
      <c r="H124" s="166"/>
      <c r="I124" s="169"/>
      <c r="J124" s="180">
        <f>BK124</f>
        <v>0</v>
      </c>
      <c r="K124" s="166"/>
      <c r="L124" s="171"/>
      <c r="M124" s="172"/>
      <c r="N124" s="173"/>
      <c r="O124" s="173"/>
      <c r="P124" s="174">
        <f>SUM(P125:P131)</f>
        <v>0</v>
      </c>
      <c r="Q124" s="173"/>
      <c r="R124" s="174">
        <f>SUM(R125:R131)</f>
        <v>0</v>
      </c>
      <c r="S124" s="173"/>
      <c r="T124" s="175">
        <f>SUM(T125:T131)</f>
        <v>0</v>
      </c>
      <c r="AR124" s="176" t="s">
        <v>79</v>
      </c>
      <c r="AT124" s="177" t="s">
        <v>71</v>
      </c>
      <c r="AU124" s="177" t="s">
        <v>81</v>
      </c>
      <c r="AY124" s="176" t="s">
        <v>141</v>
      </c>
      <c r="BK124" s="178">
        <f>SUM(BK125:BK131)</f>
        <v>0</v>
      </c>
    </row>
    <row r="125" spans="1:65" s="2" customFormat="1" ht="16.5" customHeight="1">
      <c r="A125" s="37"/>
      <c r="B125" s="38"/>
      <c r="C125" s="181" t="s">
        <v>151</v>
      </c>
      <c r="D125" s="181" t="s">
        <v>146</v>
      </c>
      <c r="E125" s="182" t="s">
        <v>739</v>
      </c>
      <c r="F125" s="183" t="s">
        <v>740</v>
      </c>
      <c r="G125" s="184" t="s">
        <v>741</v>
      </c>
      <c r="H125" s="185">
        <v>8</v>
      </c>
      <c r="I125" s="186"/>
      <c r="J125" s="187">
        <f t="shared" ref="J125:J131" si="0">ROUND(I125*H125,2)</f>
        <v>0</v>
      </c>
      <c r="K125" s="183" t="s">
        <v>19</v>
      </c>
      <c r="L125" s="42"/>
      <c r="M125" s="188" t="s">
        <v>19</v>
      </c>
      <c r="N125" s="189" t="s">
        <v>43</v>
      </c>
      <c r="O125" s="67"/>
      <c r="P125" s="190">
        <f t="shared" ref="P125:P131" si="1">O125*H125</f>
        <v>0</v>
      </c>
      <c r="Q125" s="190">
        <v>0</v>
      </c>
      <c r="R125" s="190">
        <f t="shared" ref="R125:R131" si="2">Q125*H125</f>
        <v>0</v>
      </c>
      <c r="S125" s="190">
        <v>0</v>
      </c>
      <c r="T125" s="191">
        <f t="shared" ref="T125:T131" si="3">S125*H125</f>
        <v>0</v>
      </c>
      <c r="U125" s="37"/>
      <c r="V125" s="37"/>
      <c r="W125" s="37"/>
      <c r="X125" s="37"/>
      <c r="Y125" s="37"/>
      <c r="Z125" s="37"/>
      <c r="AA125" s="37"/>
      <c r="AB125" s="37"/>
      <c r="AC125" s="37"/>
      <c r="AD125" s="37"/>
      <c r="AE125" s="37"/>
      <c r="AR125" s="192" t="s">
        <v>573</v>
      </c>
      <c r="AT125" s="192" t="s">
        <v>146</v>
      </c>
      <c r="AU125" s="192" t="s">
        <v>152</v>
      </c>
      <c r="AY125" s="20" t="s">
        <v>141</v>
      </c>
      <c r="BE125" s="193">
        <f t="shared" ref="BE125:BE131" si="4">IF(N125="základní",J125,0)</f>
        <v>0</v>
      </c>
      <c r="BF125" s="193">
        <f t="shared" ref="BF125:BF131" si="5">IF(N125="snížená",J125,0)</f>
        <v>0</v>
      </c>
      <c r="BG125" s="193">
        <f t="shared" ref="BG125:BG131" si="6">IF(N125="zákl. přenesená",J125,0)</f>
        <v>0</v>
      </c>
      <c r="BH125" s="193">
        <f t="shared" ref="BH125:BH131" si="7">IF(N125="sníž. přenesená",J125,0)</f>
        <v>0</v>
      </c>
      <c r="BI125" s="193">
        <f t="shared" ref="BI125:BI131" si="8">IF(N125="nulová",J125,0)</f>
        <v>0</v>
      </c>
      <c r="BJ125" s="20" t="s">
        <v>79</v>
      </c>
      <c r="BK125" s="193">
        <f t="shared" ref="BK125:BK131" si="9">ROUND(I125*H125,2)</f>
        <v>0</v>
      </c>
      <c r="BL125" s="20" t="s">
        <v>573</v>
      </c>
      <c r="BM125" s="192" t="s">
        <v>214</v>
      </c>
    </row>
    <row r="126" spans="1:65" s="2" customFormat="1" ht="16.5" customHeight="1">
      <c r="A126" s="37"/>
      <c r="B126" s="38"/>
      <c r="C126" s="181" t="s">
        <v>187</v>
      </c>
      <c r="D126" s="181" t="s">
        <v>146</v>
      </c>
      <c r="E126" s="182" t="s">
        <v>742</v>
      </c>
      <c r="F126" s="183" t="s">
        <v>743</v>
      </c>
      <c r="G126" s="184" t="s">
        <v>741</v>
      </c>
      <c r="H126" s="185">
        <v>150</v>
      </c>
      <c r="I126" s="186"/>
      <c r="J126" s="187">
        <f t="shared" si="0"/>
        <v>0</v>
      </c>
      <c r="K126" s="183" t="s">
        <v>19</v>
      </c>
      <c r="L126" s="42"/>
      <c r="M126" s="188" t="s">
        <v>19</v>
      </c>
      <c r="N126" s="189" t="s">
        <v>43</v>
      </c>
      <c r="O126" s="67"/>
      <c r="P126" s="190">
        <f t="shared" si="1"/>
        <v>0</v>
      </c>
      <c r="Q126" s="190">
        <v>0</v>
      </c>
      <c r="R126" s="190">
        <f t="shared" si="2"/>
        <v>0</v>
      </c>
      <c r="S126" s="190">
        <v>0</v>
      </c>
      <c r="T126" s="191">
        <f t="shared" si="3"/>
        <v>0</v>
      </c>
      <c r="U126" s="37"/>
      <c r="V126" s="37"/>
      <c r="W126" s="37"/>
      <c r="X126" s="37"/>
      <c r="Y126" s="37"/>
      <c r="Z126" s="37"/>
      <c r="AA126" s="37"/>
      <c r="AB126" s="37"/>
      <c r="AC126" s="37"/>
      <c r="AD126" s="37"/>
      <c r="AE126" s="37"/>
      <c r="AR126" s="192" t="s">
        <v>573</v>
      </c>
      <c r="AT126" s="192" t="s">
        <v>146</v>
      </c>
      <c r="AU126" s="192" t="s">
        <v>152</v>
      </c>
      <c r="AY126" s="20" t="s">
        <v>141</v>
      </c>
      <c r="BE126" s="193">
        <f t="shared" si="4"/>
        <v>0</v>
      </c>
      <c r="BF126" s="193">
        <f t="shared" si="5"/>
        <v>0</v>
      </c>
      <c r="BG126" s="193">
        <f t="shared" si="6"/>
        <v>0</v>
      </c>
      <c r="BH126" s="193">
        <f t="shared" si="7"/>
        <v>0</v>
      </c>
      <c r="BI126" s="193">
        <f t="shared" si="8"/>
        <v>0</v>
      </c>
      <c r="BJ126" s="20" t="s">
        <v>79</v>
      </c>
      <c r="BK126" s="193">
        <f t="shared" si="9"/>
        <v>0</v>
      </c>
      <c r="BL126" s="20" t="s">
        <v>573</v>
      </c>
      <c r="BM126" s="192" t="s">
        <v>227</v>
      </c>
    </row>
    <row r="127" spans="1:65" s="2" customFormat="1" ht="16.5" customHeight="1">
      <c r="A127" s="37"/>
      <c r="B127" s="38"/>
      <c r="C127" s="181" t="s">
        <v>142</v>
      </c>
      <c r="D127" s="181" t="s">
        <v>146</v>
      </c>
      <c r="E127" s="182" t="s">
        <v>744</v>
      </c>
      <c r="F127" s="183" t="s">
        <v>745</v>
      </c>
      <c r="G127" s="184" t="s">
        <v>741</v>
      </c>
      <c r="H127" s="185">
        <v>6</v>
      </c>
      <c r="I127" s="186"/>
      <c r="J127" s="187">
        <f t="shared" si="0"/>
        <v>0</v>
      </c>
      <c r="K127" s="183" t="s">
        <v>19</v>
      </c>
      <c r="L127" s="42"/>
      <c r="M127" s="188" t="s">
        <v>19</v>
      </c>
      <c r="N127" s="189" t="s">
        <v>43</v>
      </c>
      <c r="O127" s="67"/>
      <c r="P127" s="190">
        <f t="shared" si="1"/>
        <v>0</v>
      </c>
      <c r="Q127" s="190">
        <v>0</v>
      </c>
      <c r="R127" s="190">
        <f t="shared" si="2"/>
        <v>0</v>
      </c>
      <c r="S127" s="190">
        <v>0</v>
      </c>
      <c r="T127" s="191">
        <f t="shared" si="3"/>
        <v>0</v>
      </c>
      <c r="U127" s="37"/>
      <c r="V127" s="37"/>
      <c r="W127" s="37"/>
      <c r="X127" s="37"/>
      <c r="Y127" s="37"/>
      <c r="Z127" s="37"/>
      <c r="AA127" s="37"/>
      <c r="AB127" s="37"/>
      <c r="AC127" s="37"/>
      <c r="AD127" s="37"/>
      <c r="AE127" s="37"/>
      <c r="AR127" s="192" t="s">
        <v>573</v>
      </c>
      <c r="AT127" s="192" t="s">
        <v>146</v>
      </c>
      <c r="AU127" s="192" t="s">
        <v>152</v>
      </c>
      <c r="AY127" s="20" t="s">
        <v>141</v>
      </c>
      <c r="BE127" s="193">
        <f t="shared" si="4"/>
        <v>0</v>
      </c>
      <c r="BF127" s="193">
        <f t="shared" si="5"/>
        <v>0</v>
      </c>
      <c r="BG127" s="193">
        <f t="shared" si="6"/>
        <v>0</v>
      </c>
      <c r="BH127" s="193">
        <f t="shared" si="7"/>
        <v>0</v>
      </c>
      <c r="BI127" s="193">
        <f t="shared" si="8"/>
        <v>0</v>
      </c>
      <c r="BJ127" s="20" t="s">
        <v>79</v>
      </c>
      <c r="BK127" s="193">
        <f t="shared" si="9"/>
        <v>0</v>
      </c>
      <c r="BL127" s="20" t="s">
        <v>573</v>
      </c>
      <c r="BM127" s="192" t="s">
        <v>8</v>
      </c>
    </row>
    <row r="128" spans="1:65" s="2" customFormat="1" ht="16.5" customHeight="1">
      <c r="A128" s="37"/>
      <c r="B128" s="38"/>
      <c r="C128" s="181" t="s">
        <v>205</v>
      </c>
      <c r="D128" s="181" t="s">
        <v>146</v>
      </c>
      <c r="E128" s="182" t="s">
        <v>746</v>
      </c>
      <c r="F128" s="183" t="s">
        <v>747</v>
      </c>
      <c r="G128" s="184" t="s">
        <v>741</v>
      </c>
      <c r="H128" s="185">
        <v>13</v>
      </c>
      <c r="I128" s="186"/>
      <c r="J128" s="187">
        <f t="shared" si="0"/>
        <v>0</v>
      </c>
      <c r="K128" s="183" t="s">
        <v>19</v>
      </c>
      <c r="L128" s="42"/>
      <c r="M128" s="188" t="s">
        <v>19</v>
      </c>
      <c r="N128" s="189" t="s">
        <v>43</v>
      </c>
      <c r="O128" s="67"/>
      <c r="P128" s="190">
        <f t="shared" si="1"/>
        <v>0</v>
      </c>
      <c r="Q128" s="190">
        <v>0</v>
      </c>
      <c r="R128" s="190">
        <f t="shared" si="2"/>
        <v>0</v>
      </c>
      <c r="S128" s="190">
        <v>0</v>
      </c>
      <c r="T128" s="191">
        <f t="shared" si="3"/>
        <v>0</v>
      </c>
      <c r="U128" s="37"/>
      <c r="V128" s="37"/>
      <c r="W128" s="37"/>
      <c r="X128" s="37"/>
      <c r="Y128" s="37"/>
      <c r="Z128" s="37"/>
      <c r="AA128" s="37"/>
      <c r="AB128" s="37"/>
      <c r="AC128" s="37"/>
      <c r="AD128" s="37"/>
      <c r="AE128" s="37"/>
      <c r="AR128" s="192" t="s">
        <v>573</v>
      </c>
      <c r="AT128" s="192" t="s">
        <v>146</v>
      </c>
      <c r="AU128" s="192" t="s">
        <v>152</v>
      </c>
      <c r="AY128" s="20" t="s">
        <v>141</v>
      </c>
      <c r="BE128" s="193">
        <f t="shared" si="4"/>
        <v>0</v>
      </c>
      <c r="BF128" s="193">
        <f t="shared" si="5"/>
        <v>0</v>
      </c>
      <c r="BG128" s="193">
        <f t="shared" si="6"/>
        <v>0</v>
      </c>
      <c r="BH128" s="193">
        <f t="shared" si="7"/>
        <v>0</v>
      </c>
      <c r="BI128" s="193">
        <f t="shared" si="8"/>
        <v>0</v>
      </c>
      <c r="BJ128" s="20" t="s">
        <v>79</v>
      </c>
      <c r="BK128" s="193">
        <f t="shared" si="9"/>
        <v>0</v>
      </c>
      <c r="BL128" s="20" t="s">
        <v>573</v>
      </c>
      <c r="BM128" s="192" t="s">
        <v>254</v>
      </c>
    </row>
    <row r="129" spans="1:65" s="2" customFormat="1" ht="16.5" customHeight="1">
      <c r="A129" s="37"/>
      <c r="B129" s="38"/>
      <c r="C129" s="181" t="s">
        <v>214</v>
      </c>
      <c r="D129" s="181" t="s">
        <v>146</v>
      </c>
      <c r="E129" s="182" t="s">
        <v>748</v>
      </c>
      <c r="F129" s="183" t="s">
        <v>749</v>
      </c>
      <c r="G129" s="184" t="s">
        <v>741</v>
      </c>
      <c r="H129" s="185">
        <v>12</v>
      </c>
      <c r="I129" s="186"/>
      <c r="J129" s="187">
        <f t="shared" si="0"/>
        <v>0</v>
      </c>
      <c r="K129" s="183" t="s">
        <v>19</v>
      </c>
      <c r="L129" s="42"/>
      <c r="M129" s="188" t="s">
        <v>19</v>
      </c>
      <c r="N129" s="189" t="s">
        <v>43</v>
      </c>
      <c r="O129" s="67"/>
      <c r="P129" s="190">
        <f t="shared" si="1"/>
        <v>0</v>
      </c>
      <c r="Q129" s="190">
        <v>0</v>
      </c>
      <c r="R129" s="190">
        <f t="shared" si="2"/>
        <v>0</v>
      </c>
      <c r="S129" s="190">
        <v>0</v>
      </c>
      <c r="T129" s="191">
        <f t="shared" si="3"/>
        <v>0</v>
      </c>
      <c r="U129" s="37"/>
      <c r="V129" s="37"/>
      <c r="W129" s="37"/>
      <c r="X129" s="37"/>
      <c r="Y129" s="37"/>
      <c r="Z129" s="37"/>
      <c r="AA129" s="37"/>
      <c r="AB129" s="37"/>
      <c r="AC129" s="37"/>
      <c r="AD129" s="37"/>
      <c r="AE129" s="37"/>
      <c r="AR129" s="192" t="s">
        <v>573</v>
      </c>
      <c r="AT129" s="192" t="s">
        <v>146</v>
      </c>
      <c r="AU129" s="192" t="s">
        <v>152</v>
      </c>
      <c r="AY129" s="20" t="s">
        <v>141</v>
      </c>
      <c r="BE129" s="193">
        <f t="shared" si="4"/>
        <v>0</v>
      </c>
      <c r="BF129" s="193">
        <f t="shared" si="5"/>
        <v>0</v>
      </c>
      <c r="BG129" s="193">
        <f t="shared" si="6"/>
        <v>0</v>
      </c>
      <c r="BH129" s="193">
        <f t="shared" si="7"/>
        <v>0</v>
      </c>
      <c r="BI129" s="193">
        <f t="shared" si="8"/>
        <v>0</v>
      </c>
      <c r="BJ129" s="20" t="s">
        <v>79</v>
      </c>
      <c r="BK129" s="193">
        <f t="shared" si="9"/>
        <v>0</v>
      </c>
      <c r="BL129" s="20" t="s">
        <v>573</v>
      </c>
      <c r="BM129" s="192" t="s">
        <v>182</v>
      </c>
    </row>
    <row r="130" spans="1:65" s="2" customFormat="1" ht="16.5" customHeight="1">
      <c r="A130" s="37"/>
      <c r="B130" s="38"/>
      <c r="C130" s="181" t="s">
        <v>170</v>
      </c>
      <c r="D130" s="181" t="s">
        <v>146</v>
      </c>
      <c r="E130" s="182" t="s">
        <v>750</v>
      </c>
      <c r="F130" s="183" t="s">
        <v>751</v>
      </c>
      <c r="G130" s="184" t="s">
        <v>741</v>
      </c>
      <c r="H130" s="185">
        <v>4</v>
      </c>
      <c r="I130" s="186"/>
      <c r="J130" s="187">
        <f t="shared" si="0"/>
        <v>0</v>
      </c>
      <c r="K130" s="183" t="s">
        <v>19</v>
      </c>
      <c r="L130" s="42"/>
      <c r="M130" s="188" t="s">
        <v>19</v>
      </c>
      <c r="N130" s="189" t="s">
        <v>43</v>
      </c>
      <c r="O130" s="67"/>
      <c r="P130" s="190">
        <f t="shared" si="1"/>
        <v>0</v>
      </c>
      <c r="Q130" s="190">
        <v>0</v>
      </c>
      <c r="R130" s="190">
        <f t="shared" si="2"/>
        <v>0</v>
      </c>
      <c r="S130" s="190">
        <v>0</v>
      </c>
      <c r="T130" s="191">
        <f t="shared" si="3"/>
        <v>0</v>
      </c>
      <c r="U130" s="37"/>
      <c r="V130" s="37"/>
      <c r="W130" s="37"/>
      <c r="X130" s="37"/>
      <c r="Y130" s="37"/>
      <c r="Z130" s="37"/>
      <c r="AA130" s="37"/>
      <c r="AB130" s="37"/>
      <c r="AC130" s="37"/>
      <c r="AD130" s="37"/>
      <c r="AE130" s="37"/>
      <c r="AR130" s="192" t="s">
        <v>573</v>
      </c>
      <c r="AT130" s="192" t="s">
        <v>146</v>
      </c>
      <c r="AU130" s="192" t="s">
        <v>152</v>
      </c>
      <c r="AY130" s="20" t="s">
        <v>141</v>
      </c>
      <c r="BE130" s="193">
        <f t="shared" si="4"/>
        <v>0</v>
      </c>
      <c r="BF130" s="193">
        <f t="shared" si="5"/>
        <v>0</v>
      </c>
      <c r="BG130" s="193">
        <f t="shared" si="6"/>
        <v>0</v>
      </c>
      <c r="BH130" s="193">
        <f t="shared" si="7"/>
        <v>0</v>
      </c>
      <c r="BI130" s="193">
        <f t="shared" si="8"/>
        <v>0</v>
      </c>
      <c r="BJ130" s="20" t="s">
        <v>79</v>
      </c>
      <c r="BK130" s="193">
        <f t="shared" si="9"/>
        <v>0</v>
      </c>
      <c r="BL130" s="20" t="s">
        <v>573</v>
      </c>
      <c r="BM130" s="192" t="s">
        <v>281</v>
      </c>
    </row>
    <row r="131" spans="1:65" s="2" customFormat="1" ht="16.5" customHeight="1">
      <c r="A131" s="37"/>
      <c r="B131" s="38"/>
      <c r="C131" s="181" t="s">
        <v>227</v>
      </c>
      <c r="D131" s="181" t="s">
        <v>146</v>
      </c>
      <c r="E131" s="182" t="s">
        <v>752</v>
      </c>
      <c r="F131" s="183" t="s">
        <v>753</v>
      </c>
      <c r="G131" s="184" t="s">
        <v>741</v>
      </c>
      <c r="H131" s="185">
        <v>13</v>
      </c>
      <c r="I131" s="186"/>
      <c r="J131" s="187">
        <f t="shared" si="0"/>
        <v>0</v>
      </c>
      <c r="K131" s="183" t="s">
        <v>19</v>
      </c>
      <c r="L131" s="42"/>
      <c r="M131" s="188" t="s">
        <v>19</v>
      </c>
      <c r="N131" s="189" t="s">
        <v>43</v>
      </c>
      <c r="O131" s="67"/>
      <c r="P131" s="190">
        <f t="shared" si="1"/>
        <v>0</v>
      </c>
      <c r="Q131" s="190">
        <v>0</v>
      </c>
      <c r="R131" s="190">
        <f t="shared" si="2"/>
        <v>0</v>
      </c>
      <c r="S131" s="190">
        <v>0</v>
      </c>
      <c r="T131" s="191">
        <f t="shared" si="3"/>
        <v>0</v>
      </c>
      <c r="U131" s="37"/>
      <c r="V131" s="37"/>
      <c r="W131" s="37"/>
      <c r="X131" s="37"/>
      <c r="Y131" s="37"/>
      <c r="Z131" s="37"/>
      <c r="AA131" s="37"/>
      <c r="AB131" s="37"/>
      <c r="AC131" s="37"/>
      <c r="AD131" s="37"/>
      <c r="AE131" s="37"/>
      <c r="AR131" s="192" t="s">
        <v>573</v>
      </c>
      <c r="AT131" s="192" t="s">
        <v>146</v>
      </c>
      <c r="AU131" s="192" t="s">
        <v>152</v>
      </c>
      <c r="AY131" s="20" t="s">
        <v>141</v>
      </c>
      <c r="BE131" s="193">
        <f t="shared" si="4"/>
        <v>0</v>
      </c>
      <c r="BF131" s="193">
        <f t="shared" si="5"/>
        <v>0</v>
      </c>
      <c r="BG131" s="193">
        <f t="shared" si="6"/>
        <v>0</v>
      </c>
      <c r="BH131" s="193">
        <f t="shared" si="7"/>
        <v>0</v>
      </c>
      <c r="BI131" s="193">
        <f t="shared" si="8"/>
        <v>0</v>
      </c>
      <c r="BJ131" s="20" t="s">
        <v>79</v>
      </c>
      <c r="BK131" s="193">
        <f t="shared" si="9"/>
        <v>0</v>
      </c>
      <c r="BL131" s="20" t="s">
        <v>573</v>
      </c>
      <c r="BM131" s="192" t="s">
        <v>292</v>
      </c>
    </row>
    <row r="132" spans="1:65" s="12" customFormat="1" ht="20.85" customHeight="1">
      <c r="B132" s="165"/>
      <c r="C132" s="166"/>
      <c r="D132" s="167" t="s">
        <v>71</v>
      </c>
      <c r="E132" s="179" t="s">
        <v>754</v>
      </c>
      <c r="F132" s="179" t="s">
        <v>755</v>
      </c>
      <c r="G132" s="166"/>
      <c r="H132" s="166"/>
      <c r="I132" s="169"/>
      <c r="J132" s="180">
        <f>BK132</f>
        <v>0</v>
      </c>
      <c r="K132" s="166"/>
      <c r="L132" s="171"/>
      <c r="M132" s="172"/>
      <c r="N132" s="173"/>
      <c r="O132" s="173"/>
      <c r="P132" s="174">
        <f>SUM(P133:P134)</f>
        <v>0</v>
      </c>
      <c r="Q132" s="173"/>
      <c r="R132" s="174">
        <f>SUM(R133:R134)</f>
        <v>0</v>
      </c>
      <c r="S132" s="173"/>
      <c r="T132" s="175">
        <f>SUM(T133:T134)</f>
        <v>0</v>
      </c>
      <c r="AR132" s="176" t="s">
        <v>79</v>
      </c>
      <c r="AT132" s="177" t="s">
        <v>71</v>
      </c>
      <c r="AU132" s="177" t="s">
        <v>81</v>
      </c>
      <c r="AY132" s="176" t="s">
        <v>141</v>
      </c>
      <c r="BK132" s="178">
        <f>SUM(BK133:BK134)</f>
        <v>0</v>
      </c>
    </row>
    <row r="133" spans="1:65" s="2" customFormat="1" ht="16.5" customHeight="1">
      <c r="A133" s="37"/>
      <c r="B133" s="38"/>
      <c r="C133" s="181" t="s">
        <v>233</v>
      </c>
      <c r="D133" s="181" t="s">
        <v>146</v>
      </c>
      <c r="E133" s="182" t="s">
        <v>756</v>
      </c>
      <c r="F133" s="183" t="s">
        <v>757</v>
      </c>
      <c r="G133" s="184" t="s">
        <v>741</v>
      </c>
      <c r="H133" s="185">
        <v>270</v>
      </c>
      <c r="I133" s="186"/>
      <c r="J133" s="187">
        <f>ROUND(I133*H133,2)</f>
        <v>0</v>
      </c>
      <c r="K133" s="183" t="s">
        <v>19</v>
      </c>
      <c r="L133" s="42"/>
      <c r="M133" s="188" t="s">
        <v>19</v>
      </c>
      <c r="N133" s="189" t="s">
        <v>43</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573</v>
      </c>
      <c r="AT133" s="192" t="s">
        <v>146</v>
      </c>
      <c r="AU133" s="192" t="s">
        <v>152</v>
      </c>
      <c r="AY133" s="20" t="s">
        <v>141</v>
      </c>
      <c r="BE133" s="193">
        <f>IF(N133="základní",J133,0)</f>
        <v>0</v>
      </c>
      <c r="BF133" s="193">
        <f>IF(N133="snížená",J133,0)</f>
        <v>0</v>
      </c>
      <c r="BG133" s="193">
        <f>IF(N133="zákl. přenesená",J133,0)</f>
        <v>0</v>
      </c>
      <c r="BH133" s="193">
        <f>IF(N133="sníž. přenesená",J133,0)</f>
        <v>0</v>
      </c>
      <c r="BI133" s="193">
        <f>IF(N133="nulová",J133,0)</f>
        <v>0</v>
      </c>
      <c r="BJ133" s="20" t="s">
        <v>79</v>
      </c>
      <c r="BK133" s="193">
        <f>ROUND(I133*H133,2)</f>
        <v>0</v>
      </c>
      <c r="BL133" s="20" t="s">
        <v>573</v>
      </c>
      <c r="BM133" s="192" t="s">
        <v>303</v>
      </c>
    </row>
    <row r="134" spans="1:65" s="2" customFormat="1" ht="16.5" customHeight="1">
      <c r="A134" s="37"/>
      <c r="B134" s="38"/>
      <c r="C134" s="181" t="s">
        <v>8</v>
      </c>
      <c r="D134" s="181" t="s">
        <v>146</v>
      </c>
      <c r="E134" s="182" t="s">
        <v>758</v>
      </c>
      <c r="F134" s="183" t="s">
        <v>759</v>
      </c>
      <c r="G134" s="184" t="s">
        <v>741</v>
      </c>
      <c r="H134" s="185">
        <v>30</v>
      </c>
      <c r="I134" s="186"/>
      <c r="J134" s="187">
        <f>ROUND(I134*H134,2)</f>
        <v>0</v>
      </c>
      <c r="K134" s="183" t="s">
        <v>19</v>
      </c>
      <c r="L134" s="42"/>
      <c r="M134" s="188" t="s">
        <v>19</v>
      </c>
      <c r="N134" s="189" t="s">
        <v>43</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573</v>
      </c>
      <c r="AT134" s="192" t="s">
        <v>146</v>
      </c>
      <c r="AU134" s="192" t="s">
        <v>152</v>
      </c>
      <c r="AY134" s="20" t="s">
        <v>141</v>
      </c>
      <c r="BE134" s="193">
        <f>IF(N134="základní",J134,0)</f>
        <v>0</v>
      </c>
      <c r="BF134" s="193">
        <f>IF(N134="snížená",J134,0)</f>
        <v>0</v>
      </c>
      <c r="BG134" s="193">
        <f>IF(N134="zákl. přenesená",J134,0)</f>
        <v>0</v>
      </c>
      <c r="BH134" s="193">
        <f>IF(N134="sníž. přenesená",J134,0)</f>
        <v>0</v>
      </c>
      <c r="BI134" s="193">
        <f>IF(N134="nulová",J134,0)</f>
        <v>0</v>
      </c>
      <c r="BJ134" s="20" t="s">
        <v>79</v>
      </c>
      <c r="BK134" s="193">
        <f>ROUND(I134*H134,2)</f>
        <v>0</v>
      </c>
      <c r="BL134" s="20" t="s">
        <v>573</v>
      </c>
      <c r="BM134" s="192" t="s">
        <v>319</v>
      </c>
    </row>
    <row r="135" spans="1:65" s="12" customFormat="1" ht="20.85" customHeight="1">
      <c r="B135" s="165"/>
      <c r="C135" s="166"/>
      <c r="D135" s="167" t="s">
        <v>71</v>
      </c>
      <c r="E135" s="179" t="s">
        <v>760</v>
      </c>
      <c r="F135" s="179" t="s">
        <v>761</v>
      </c>
      <c r="G135" s="166"/>
      <c r="H135" s="166"/>
      <c r="I135" s="169"/>
      <c r="J135" s="180">
        <f>BK135</f>
        <v>0</v>
      </c>
      <c r="K135" s="166"/>
      <c r="L135" s="171"/>
      <c r="M135" s="172"/>
      <c r="N135" s="173"/>
      <c r="O135" s="173"/>
      <c r="P135" s="174">
        <f>P136</f>
        <v>0</v>
      </c>
      <c r="Q135" s="173"/>
      <c r="R135" s="174">
        <f>R136</f>
        <v>0</v>
      </c>
      <c r="S135" s="173"/>
      <c r="T135" s="175">
        <f>T136</f>
        <v>0</v>
      </c>
      <c r="AR135" s="176" t="s">
        <v>79</v>
      </c>
      <c r="AT135" s="177" t="s">
        <v>71</v>
      </c>
      <c r="AU135" s="177" t="s">
        <v>81</v>
      </c>
      <c r="AY135" s="176" t="s">
        <v>141</v>
      </c>
      <c r="BK135" s="178">
        <f>BK136</f>
        <v>0</v>
      </c>
    </row>
    <row r="136" spans="1:65" s="2" customFormat="1" ht="16.5" customHeight="1">
      <c r="A136" s="37"/>
      <c r="B136" s="38"/>
      <c r="C136" s="181" t="s">
        <v>248</v>
      </c>
      <c r="D136" s="181" t="s">
        <v>146</v>
      </c>
      <c r="E136" s="182" t="s">
        <v>762</v>
      </c>
      <c r="F136" s="183" t="s">
        <v>763</v>
      </c>
      <c r="G136" s="184" t="s">
        <v>741</v>
      </c>
      <c r="H136" s="185">
        <v>26</v>
      </c>
      <c r="I136" s="186"/>
      <c r="J136" s="187">
        <f>ROUND(I136*H136,2)</f>
        <v>0</v>
      </c>
      <c r="K136" s="183" t="s">
        <v>19</v>
      </c>
      <c r="L136" s="42"/>
      <c r="M136" s="188" t="s">
        <v>19</v>
      </c>
      <c r="N136" s="189" t="s">
        <v>43</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573</v>
      </c>
      <c r="AT136" s="192" t="s">
        <v>146</v>
      </c>
      <c r="AU136" s="192" t="s">
        <v>152</v>
      </c>
      <c r="AY136" s="20" t="s">
        <v>141</v>
      </c>
      <c r="BE136" s="193">
        <f>IF(N136="základní",J136,0)</f>
        <v>0</v>
      </c>
      <c r="BF136" s="193">
        <f>IF(N136="snížená",J136,0)</f>
        <v>0</v>
      </c>
      <c r="BG136" s="193">
        <f>IF(N136="zákl. přenesená",J136,0)</f>
        <v>0</v>
      </c>
      <c r="BH136" s="193">
        <f>IF(N136="sníž. přenesená",J136,0)</f>
        <v>0</v>
      </c>
      <c r="BI136" s="193">
        <f>IF(N136="nulová",J136,0)</f>
        <v>0</v>
      </c>
      <c r="BJ136" s="20" t="s">
        <v>79</v>
      </c>
      <c r="BK136" s="193">
        <f>ROUND(I136*H136,2)</f>
        <v>0</v>
      </c>
      <c r="BL136" s="20" t="s">
        <v>573</v>
      </c>
      <c r="BM136" s="192" t="s">
        <v>330</v>
      </c>
    </row>
    <row r="137" spans="1:65" s="12" customFormat="1" ht="20.85" customHeight="1">
      <c r="B137" s="165"/>
      <c r="C137" s="166"/>
      <c r="D137" s="167" t="s">
        <v>71</v>
      </c>
      <c r="E137" s="179" t="s">
        <v>764</v>
      </c>
      <c r="F137" s="179" t="s">
        <v>765</v>
      </c>
      <c r="G137" s="166"/>
      <c r="H137" s="166"/>
      <c r="I137" s="169"/>
      <c r="J137" s="180">
        <f>BK137</f>
        <v>0</v>
      </c>
      <c r="K137" s="166"/>
      <c r="L137" s="171"/>
      <c r="M137" s="172"/>
      <c r="N137" s="173"/>
      <c r="O137" s="173"/>
      <c r="P137" s="174">
        <f>P138</f>
        <v>0</v>
      </c>
      <c r="Q137" s="173"/>
      <c r="R137" s="174">
        <f>R138</f>
        <v>0</v>
      </c>
      <c r="S137" s="173"/>
      <c r="T137" s="175">
        <f>T138</f>
        <v>0</v>
      </c>
      <c r="AR137" s="176" t="s">
        <v>79</v>
      </c>
      <c r="AT137" s="177" t="s">
        <v>71</v>
      </c>
      <c r="AU137" s="177" t="s">
        <v>81</v>
      </c>
      <c r="AY137" s="176" t="s">
        <v>141</v>
      </c>
      <c r="BK137" s="178">
        <f>BK138</f>
        <v>0</v>
      </c>
    </row>
    <row r="138" spans="1:65" s="2" customFormat="1" ht="16.5" customHeight="1">
      <c r="A138" s="37"/>
      <c r="B138" s="38"/>
      <c r="C138" s="181" t="s">
        <v>254</v>
      </c>
      <c r="D138" s="181" t="s">
        <v>146</v>
      </c>
      <c r="E138" s="182" t="s">
        <v>766</v>
      </c>
      <c r="F138" s="183" t="s">
        <v>767</v>
      </c>
      <c r="G138" s="184" t="s">
        <v>741</v>
      </c>
      <c r="H138" s="185">
        <v>13</v>
      </c>
      <c r="I138" s="186"/>
      <c r="J138" s="187">
        <f>ROUND(I138*H138,2)</f>
        <v>0</v>
      </c>
      <c r="K138" s="183" t="s">
        <v>19</v>
      </c>
      <c r="L138" s="42"/>
      <c r="M138" s="188" t="s">
        <v>19</v>
      </c>
      <c r="N138" s="189" t="s">
        <v>43</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573</v>
      </c>
      <c r="AT138" s="192" t="s">
        <v>146</v>
      </c>
      <c r="AU138" s="192" t="s">
        <v>152</v>
      </c>
      <c r="AY138" s="20" t="s">
        <v>141</v>
      </c>
      <c r="BE138" s="193">
        <f>IF(N138="základní",J138,0)</f>
        <v>0</v>
      </c>
      <c r="BF138" s="193">
        <f>IF(N138="snížená",J138,0)</f>
        <v>0</v>
      </c>
      <c r="BG138" s="193">
        <f>IF(N138="zákl. přenesená",J138,0)</f>
        <v>0</v>
      </c>
      <c r="BH138" s="193">
        <f>IF(N138="sníž. přenesená",J138,0)</f>
        <v>0</v>
      </c>
      <c r="BI138" s="193">
        <f>IF(N138="nulová",J138,0)</f>
        <v>0</v>
      </c>
      <c r="BJ138" s="20" t="s">
        <v>79</v>
      </c>
      <c r="BK138" s="193">
        <f>ROUND(I138*H138,2)</f>
        <v>0</v>
      </c>
      <c r="BL138" s="20" t="s">
        <v>573</v>
      </c>
      <c r="BM138" s="192" t="s">
        <v>339</v>
      </c>
    </row>
    <row r="139" spans="1:65" s="12" customFormat="1" ht="20.85" customHeight="1">
      <c r="B139" s="165"/>
      <c r="C139" s="166"/>
      <c r="D139" s="167" t="s">
        <v>71</v>
      </c>
      <c r="E139" s="179" t="s">
        <v>768</v>
      </c>
      <c r="F139" s="179" t="s">
        <v>769</v>
      </c>
      <c r="G139" s="166"/>
      <c r="H139" s="166"/>
      <c r="I139" s="169"/>
      <c r="J139" s="180">
        <f>BK139</f>
        <v>0</v>
      </c>
      <c r="K139" s="166"/>
      <c r="L139" s="171"/>
      <c r="M139" s="172"/>
      <c r="N139" s="173"/>
      <c r="O139" s="173"/>
      <c r="P139" s="174">
        <f>SUM(P140:P141)</f>
        <v>0</v>
      </c>
      <c r="Q139" s="173"/>
      <c r="R139" s="174">
        <f>SUM(R140:R141)</f>
        <v>0</v>
      </c>
      <c r="S139" s="173"/>
      <c r="T139" s="175">
        <f>SUM(T140:T141)</f>
        <v>0</v>
      </c>
      <c r="AR139" s="176" t="s">
        <v>79</v>
      </c>
      <c r="AT139" s="177" t="s">
        <v>71</v>
      </c>
      <c r="AU139" s="177" t="s">
        <v>81</v>
      </c>
      <c r="AY139" s="176" t="s">
        <v>141</v>
      </c>
      <c r="BK139" s="178">
        <f>SUM(BK140:BK141)</f>
        <v>0</v>
      </c>
    </row>
    <row r="140" spans="1:65" s="2" customFormat="1" ht="16.5" customHeight="1">
      <c r="A140" s="37"/>
      <c r="B140" s="38"/>
      <c r="C140" s="181" t="s">
        <v>260</v>
      </c>
      <c r="D140" s="181" t="s">
        <v>146</v>
      </c>
      <c r="E140" s="182" t="s">
        <v>770</v>
      </c>
      <c r="F140" s="183" t="s">
        <v>771</v>
      </c>
      <c r="G140" s="184" t="s">
        <v>741</v>
      </c>
      <c r="H140" s="185">
        <v>13</v>
      </c>
      <c r="I140" s="186"/>
      <c r="J140" s="187">
        <f>ROUND(I140*H140,2)</f>
        <v>0</v>
      </c>
      <c r="K140" s="183" t="s">
        <v>19</v>
      </c>
      <c r="L140" s="42"/>
      <c r="M140" s="188" t="s">
        <v>19</v>
      </c>
      <c r="N140" s="189" t="s">
        <v>43</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573</v>
      </c>
      <c r="AT140" s="192" t="s">
        <v>146</v>
      </c>
      <c r="AU140" s="192" t="s">
        <v>152</v>
      </c>
      <c r="AY140" s="20" t="s">
        <v>141</v>
      </c>
      <c r="BE140" s="193">
        <f>IF(N140="základní",J140,0)</f>
        <v>0</v>
      </c>
      <c r="BF140" s="193">
        <f>IF(N140="snížená",J140,0)</f>
        <v>0</v>
      </c>
      <c r="BG140" s="193">
        <f>IF(N140="zákl. přenesená",J140,0)</f>
        <v>0</v>
      </c>
      <c r="BH140" s="193">
        <f>IF(N140="sníž. přenesená",J140,0)</f>
        <v>0</v>
      </c>
      <c r="BI140" s="193">
        <f>IF(N140="nulová",J140,0)</f>
        <v>0</v>
      </c>
      <c r="BJ140" s="20" t="s">
        <v>79</v>
      </c>
      <c r="BK140" s="193">
        <f>ROUND(I140*H140,2)</f>
        <v>0</v>
      </c>
      <c r="BL140" s="20" t="s">
        <v>573</v>
      </c>
      <c r="BM140" s="192" t="s">
        <v>358</v>
      </c>
    </row>
    <row r="141" spans="1:65" s="2" customFormat="1" ht="16.5" customHeight="1">
      <c r="A141" s="37"/>
      <c r="B141" s="38"/>
      <c r="C141" s="181" t="s">
        <v>182</v>
      </c>
      <c r="D141" s="181" t="s">
        <v>146</v>
      </c>
      <c r="E141" s="182" t="s">
        <v>772</v>
      </c>
      <c r="F141" s="183" t="s">
        <v>773</v>
      </c>
      <c r="G141" s="184" t="s">
        <v>741</v>
      </c>
      <c r="H141" s="185">
        <v>13</v>
      </c>
      <c r="I141" s="186"/>
      <c r="J141" s="187">
        <f>ROUND(I141*H141,2)</f>
        <v>0</v>
      </c>
      <c r="K141" s="183" t="s">
        <v>19</v>
      </c>
      <c r="L141" s="42"/>
      <c r="M141" s="188" t="s">
        <v>19</v>
      </c>
      <c r="N141" s="189" t="s">
        <v>43</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573</v>
      </c>
      <c r="AT141" s="192" t="s">
        <v>146</v>
      </c>
      <c r="AU141" s="192" t="s">
        <v>152</v>
      </c>
      <c r="AY141" s="20" t="s">
        <v>141</v>
      </c>
      <c r="BE141" s="193">
        <f>IF(N141="základní",J141,0)</f>
        <v>0</v>
      </c>
      <c r="BF141" s="193">
        <f>IF(N141="snížená",J141,0)</f>
        <v>0</v>
      </c>
      <c r="BG141" s="193">
        <f>IF(N141="zákl. přenesená",J141,0)</f>
        <v>0</v>
      </c>
      <c r="BH141" s="193">
        <f>IF(N141="sníž. přenesená",J141,0)</f>
        <v>0</v>
      </c>
      <c r="BI141" s="193">
        <f>IF(N141="nulová",J141,0)</f>
        <v>0</v>
      </c>
      <c r="BJ141" s="20" t="s">
        <v>79</v>
      </c>
      <c r="BK141" s="193">
        <f>ROUND(I141*H141,2)</f>
        <v>0</v>
      </c>
      <c r="BL141" s="20" t="s">
        <v>573</v>
      </c>
      <c r="BM141" s="192" t="s">
        <v>355</v>
      </c>
    </row>
    <row r="142" spans="1:65" s="12" customFormat="1" ht="20.85" customHeight="1">
      <c r="B142" s="165"/>
      <c r="C142" s="166"/>
      <c r="D142" s="167" t="s">
        <v>71</v>
      </c>
      <c r="E142" s="179" t="s">
        <v>774</v>
      </c>
      <c r="F142" s="179" t="s">
        <v>775</v>
      </c>
      <c r="G142" s="166"/>
      <c r="H142" s="166"/>
      <c r="I142" s="169"/>
      <c r="J142" s="180">
        <f>BK142</f>
        <v>0</v>
      </c>
      <c r="K142" s="166"/>
      <c r="L142" s="171"/>
      <c r="M142" s="172"/>
      <c r="N142" s="173"/>
      <c r="O142" s="173"/>
      <c r="P142" s="174">
        <f>SUM(P143:P144)</f>
        <v>0</v>
      </c>
      <c r="Q142" s="173"/>
      <c r="R142" s="174">
        <f>SUM(R143:R144)</f>
        <v>0</v>
      </c>
      <c r="S142" s="173"/>
      <c r="T142" s="175">
        <f>SUM(T143:T144)</f>
        <v>0</v>
      </c>
      <c r="AR142" s="176" t="s">
        <v>79</v>
      </c>
      <c r="AT142" s="177" t="s">
        <v>71</v>
      </c>
      <c r="AU142" s="177" t="s">
        <v>81</v>
      </c>
      <c r="AY142" s="176" t="s">
        <v>141</v>
      </c>
      <c r="BK142" s="178">
        <f>SUM(BK143:BK144)</f>
        <v>0</v>
      </c>
    </row>
    <row r="143" spans="1:65" s="2" customFormat="1" ht="16.5" customHeight="1">
      <c r="A143" s="37"/>
      <c r="B143" s="38"/>
      <c r="C143" s="181" t="s">
        <v>272</v>
      </c>
      <c r="D143" s="181" t="s">
        <v>146</v>
      </c>
      <c r="E143" s="182" t="s">
        <v>776</v>
      </c>
      <c r="F143" s="183" t="s">
        <v>777</v>
      </c>
      <c r="G143" s="184" t="s">
        <v>741</v>
      </c>
      <c r="H143" s="185">
        <v>6</v>
      </c>
      <c r="I143" s="186"/>
      <c r="J143" s="187">
        <f>ROUND(I143*H143,2)</f>
        <v>0</v>
      </c>
      <c r="K143" s="183" t="s">
        <v>19</v>
      </c>
      <c r="L143" s="42"/>
      <c r="M143" s="188" t="s">
        <v>19</v>
      </c>
      <c r="N143" s="189" t="s">
        <v>43</v>
      </c>
      <c r="O143" s="67"/>
      <c r="P143" s="190">
        <f>O143*H143</f>
        <v>0</v>
      </c>
      <c r="Q143" s="190">
        <v>0</v>
      </c>
      <c r="R143" s="190">
        <f>Q143*H143</f>
        <v>0</v>
      </c>
      <c r="S143" s="190">
        <v>0</v>
      </c>
      <c r="T143" s="191">
        <f>S143*H143</f>
        <v>0</v>
      </c>
      <c r="U143" s="37"/>
      <c r="V143" s="37"/>
      <c r="W143" s="37"/>
      <c r="X143" s="37"/>
      <c r="Y143" s="37"/>
      <c r="Z143" s="37"/>
      <c r="AA143" s="37"/>
      <c r="AB143" s="37"/>
      <c r="AC143" s="37"/>
      <c r="AD143" s="37"/>
      <c r="AE143" s="37"/>
      <c r="AR143" s="192" t="s">
        <v>573</v>
      </c>
      <c r="AT143" s="192" t="s">
        <v>146</v>
      </c>
      <c r="AU143" s="192" t="s">
        <v>152</v>
      </c>
      <c r="AY143" s="20" t="s">
        <v>141</v>
      </c>
      <c r="BE143" s="193">
        <f>IF(N143="základní",J143,0)</f>
        <v>0</v>
      </c>
      <c r="BF143" s="193">
        <f>IF(N143="snížená",J143,0)</f>
        <v>0</v>
      </c>
      <c r="BG143" s="193">
        <f>IF(N143="zákl. přenesená",J143,0)</f>
        <v>0</v>
      </c>
      <c r="BH143" s="193">
        <f>IF(N143="sníž. přenesená",J143,0)</f>
        <v>0</v>
      </c>
      <c r="BI143" s="193">
        <f>IF(N143="nulová",J143,0)</f>
        <v>0</v>
      </c>
      <c r="BJ143" s="20" t="s">
        <v>79</v>
      </c>
      <c r="BK143" s="193">
        <f>ROUND(I143*H143,2)</f>
        <v>0</v>
      </c>
      <c r="BL143" s="20" t="s">
        <v>573</v>
      </c>
      <c r="BM143" s="192" t="s">
        <v>382</v>
      </c>
    </row>
    <row r="144" spans="1:65" s="2" customFormat="1" ht="16.5" customHeight="1">
      <c r="A144" s="37"/>
      <c r="B144" s="38"/>
      <c r="C144" s="181" t="s">
        <v>281</v>
      </c>
      <c r="D144" s="181" t="s">
        <v>146</v>
      </c>
      <c r="E144" s="182" t="s">
        <v>778</v>
      </c>
      <c r="F144" s="183" t="s">
        <v>779</v>
      </c>
      <c r="G144" s="184" t="s">
        <v>741</v>
      </c>
      <c r="H144" s="185">
        <v>12</v>
      </c>
      <c r="I144" s="186"/>
      <c r="J144" s="187">
        <f>ROUND(I144*H144,2)</f>
        <v>0</v>
      </c>
      <c r="K144" s="183" t="s">
        <v>19</v>
      </c>
      <c r="L144" s="42"/>
      <c r="M144" s="188" t="s">
        <v>19</v>
      </c>
      <c r="N144" s="189" t="s">
        <v>43</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573</v>
      </c>
      <c r="AT144" s="192" t="s">
        <v>146</v>
      </c>
      <c r="AU144" s="192" t="s">
        <v>152</v>
      </c>
      <c r="AY144" s="20" t="s">
        <v>141</v>
      </c>
      <c r="BE144" s="193">
        <f>IF(N144="základní",J144,0)</f>
        <v>0</v>
      </c>
      <c r="BF144" s="193">
        <f>IF(N144="snížená",J144,0)</f>
        <v>0</v>
      </c>
      <c r="BG144" s="193">
        <f>IF(N144="zákl. přenesená",J144,0)</f>
        <v>0</v>
      </c>
      <c r="BH144" s="193">
        <f>IF(N144="sníž. přenesená",J144,0)</f>
        <v>0</v>
      </c>
      <c r="BI144" s="193">
        <f>IF(N144="nulová",J144,0)</f>
        <v>0</v>
      </c>
      <c r="BJ144" s="20" t="s">
        <v>79</v>
      </c>
      <c r="BK144" s="193">
        <f>ROUND(I144*H144,2)</f>
        <v>0</v>
      </c>
      <c r="BL144" s="20" t="s">
        <v>573</v>
      </c>
      <c r="BM144" s="192" t="s">
        <v>391</v>
      </c>
    </row>
    <row r="145" spans="1:65" s="12" customFormat="1" ht="20.85" customHeight="1">
      <c r="B145" s="165"/>
      <c r="C145" s="166"/>
      <c r="D145" s="167" t="s">
        <v>71</v>
      </c>
      <c r="E145" s="179" t="s">
        <v>780</v>
      </c>
      <c r="F145" s="179" t="s">
        <v>781</v>
      </c>
      <c r="G145" s="166"/>
      <c r="H145" s="166"/>
      <c r="I145" s="169"/>
      <c r="J145" s="180">
        <f>BK145</f>
        <v>0</v>
      </c>
      <c r="K145" s="166"/>
      <c r="L145" s="171"/>
      <c r="M145" s="172"/>
      <c r="N145" s="173"/>
      <c r="O145" s="173"/>
      <c r="P145" s="174">
        <f>SUM(P146:P147)</f>
        <v>0</v>
      </c>
      <c r="Q145" s="173"/>
      <c r="R145" s="174">
        <f>SUM(R146:R147)</f>
        <v>0</v>
      </c>
      <c r="S145" s="173"/>
      <c r="T145" s="175">
        <f>SUM(T146:T147)</f>
        <v>0</v>
      </c>
      <c r="AR145" s="176" t="s">
        <v>79</v>
      </c>
      <c r="AT145" s="177" t="s">
        <v>71</v>
      </c>
      <c r="AU145" s="177" t="s">
        <v>81</v>
      </c>
      <c r="AY145" s="176" t="s">
        <v>141</v>
      </c>
      <c r="BK145" s="178">
        <f>SUM(BK146:BK147)</f>
        <v>0</v>
      </c>
    </row>
    <row r="146" spans="1:65" s="2" customFormat="1" ht="16.5" customHeight="1">
      <c r="A146" s="37"/>
      <c r="B146" s="38"/>
      <c r="C146" s="181" t="s">
        <v>287</v>
      </c>
      <c r="D146" s="181" t="s">
        <v>146</v>
      </c>
      <c r="E146" s="182" t="s">
        <v>782</v>
      </c>
      <c r="F146" s="183" t="s">
        <v>783</v>
      </c>
      <c r="G146" s="184" t="s">
        <v>784</v>
      </c>
      <c r="H146" s="185">
        <v>1</v>
      </c>
      <c r="I146" s="186"/>
      <c r="J146" s="187">
        <f>ROUND(I146*H146,2)</f>
        <v>0</v>
      </c>
      <c r="K146" s="183" t="s">
        <v>19</v>
      </c>
      <c r="L146" s="42"/>
      <c r="M146" s="188" t="s">
        <v>19</v>
      </c>
      <c r="N146" s="189" t="s">
        <v>43</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573</v>
      </c>
      <c r="AT146" s="192" t="s">
        <v>146</v>
      </c>
      <c r="AU146" s="192" t="s">
        <v>152</v>
      </c>
      <c r="AY146" s="20" t="s">
        <v>141</v>
      </c>
      <c r="BE146" s="193">
        <f>IF(N146="základní",J146,0)</f>
        <v>0</v>
      </c>
      <c r="BF146" s="193">
        <f>IF(N146="snížená",J146,0)</f>
        <v>0</v>
      </c>
      <c r="BG146" s="193">
        <f>IF(N146="zákl. přenesená",J146,0)</f>
        <v>0</v>
      </c>
      <c r="BH146" s="193">
        <f>IF(N146="sníž. přenesená",J146,0)</f>
        <v>0</v>
      </c>
      <c r="BI146" s="193">
        <f>IF(N146="nulová",J146,0)</f>
        <v>0</v>
      </c>
      <c r="BJ146" s="20" t="s">
        <v>79</v>
      </c>
      <c r="BK146" s="193">
        <f>ROUND(I146*H146,2)</f>
        <v>0</v>
      </c>
      <c r="BL146" s="20" t="s">
        <v>573</v>
      </c>
      <c r="BM146" s="192" t="s">
        <v>407</v>
      </c>
    </row>
    <row r="147" spans="1:65" s="2" customFormat="1" ht="16.5" customHeight="1">
      <c r="A147" s="37"/>
      <c r="B147" s="38"/>
      <c r="C147" s="181" t="s">
        <v>292</v>
      </c>
      <c r="D147" s="181" t="s">
        <v>146</v>
      </c>
      <c r="E147" s="182" t="s">
        <v>785</v>
      </c>
      <c r="F147" s="183" t="s">
        <v>786</v>
      </c>
      <c r="G147" s="184" t="s">
        <v>741</v>
      </c>
      <c r="H147" s="185">
        <v>6</v>
      </c>
      <c r="I147" s="186"/>
      <c r="J147" s="187">
        <f>ROUND(I147*H147,2)</f>
        <v>0</v>
      </c>
      <c r="K147" s="183" t="s">
        <v>19</v>
      </c>
      <c r="L147" s="42"/>
      <c r="M147" s="188" t="s">
        <v>19</v>
      </c>
      <c r="N147" s="189" t="s">
        <v>43</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573</v>
      </c>
      <c r="AT147" s="192" t="s">
        <v>146</v>
      </c>
      <c r="AU147" s="192" t="s">
        <v>152</v>
      </c>
      <c r="AY147" s="20" t="s">
        <v>141</v>
      </c>
      <c r="BE147" s="193">
        <f>IF(N147="základní",J147,0)</f>
        <v>0</v>
      </c>
      <c r="BF147" s="193">
        <f>IF(N147="snížená",J147,0)</f>
        <v>0</v>
      </c>
      <c r="BG147" s="193">
        <f>IF(N147="zákl. přenesená",J147,0)</f>
        <v>0</v>
      </c>
      <c r="BH147" s="193">
        <f>IF(N147="sníž. přenesená",J147,0)</f>
        <v>0</v>
      </c>
      <c r="BI147" s="193">
        <f>IF(N147="nulová",J147,0)</f>
        <v>0</v>
      </c>
      <c r="BJ147" s="20" t="s">
        <v>79</v>
      </c>
      <c r="BK147" s="193">
        <f>ROUND(I147*H147,2)</f>
        <v>0</v>
      </c>
      <c r="BL147" s="20" t="s">
        <v>573</v>
      </c>
      <c r="BM147" s="192" t="s">
        <v>424</v>
      </c>
    </row>
    <row r="148" spans="1:65" s="12" customFormat="1" ht="20.85" customHeight="1">
      <c r="B148" s="165"/>
      <c r="C148" s="166"/>
      <c r="D148" s="167" t="s">
        <v>71</v>
      </c>
      <c r="E148" s="179" t="s">
        <v>787</v>
      </c>
      <c r="F148" s="179" t="s">
        <v>788</v>
      </c>
      <c r="G148" s="166"/>
      <c r="H148" s="166"/>
      <c r="I148" s="169"/>
      <c r="J148" s="180">
        <f>BK148</f>
        <v>0</v>
      </c>
      <c r="K148" s="166"/>
      <c r="L148" s="171"/>
      <c r="M148" s="172"/>
      <c r="N148" s="173"/>
      <c r="O148" s="173"/>
      <c r="P148" s="174">
        <f>SUM(P149:P150)</f>
        <v>0</v>
      </c>
      <c r="Q148" s="173"/>
      <c r="R148" s="174">
        <f>SUM(R149:R150)</f>
        <v>0</v>
      </c>
      <c r="S148" s="173"/>
      <c r="T148" s="175">
        <f>SUM(T149:T150)</f>
        <v>0</v>
      </c>
      <c r="AR148" s="176" t="s">
        <v>79</v>
      </c>
      <c r="AT148" s="177" t="s">
        <v>71</v>
      </c>
      <c r="AU148" s="177" t="s">
        <v>81</v>
      </c>
      <c r="AY148" s="176" t="s">
        <v>141</v>
      </c>
      <c r="BK148" s="178">
        <f>SUM(BK149:BK150)</f>
        <v>0</v>
      </c>
    </row>
    <row r="149" spans="1:65" s="2" customFormat="1" ht="16.5" customHeight="1">
      <c r="A149" s="37"/>
      <c r="B149" s="38"/>
      <c r="C149" s="181" t="s">
        <v>7</v>
      </c>
      <c r="D149" s="181" t="s">
        <v>146</v>
      </c>
      <c r="E149" s="182" t="s">
        <v>789</v>
      </c>
      <c r="F149" s="183" t="s">
        <v>790</v>
      </c>
      <c r="G149" s="184" t="s">
        <v>741</v>
      </c>
      <c r="H149" s="185">
        <v>6</v>
      </c>
      <c r="I149" s="186"/>
      <c r="J149" s="187">
        <f>ROUND(I149*H149,2)</f>
        <v>0</v>
      </c>
      <c r="K149" s="183" t="s">
        <v>19</v>
      </c>
      <c r="L149" s="42"/>
      <c r="M149" s="188" t="s">
        <v>19</v>
      </c>
      <c r="N149" s="189" t="s">
        <v>43</v>
      </c>
      <c r="O149" s="67"/>
      <c r="P149" s="190">
        <f>O149*H149</f>
        <v>0</v>
      </c>
      <c r="Q149" s="190">
        <v>0</v>
      </c>
      <c r="R149" s="190">
        <f>Q149*H149</f>
        <v>0</v>
      </c>
      <c r="S149" s="190">
        <v>0</v>
      </c>
      <c r="T149" s="191">
        <f>S149*H149</f>
        <v>0</v>
      </c>
      <c r="U149" s="37"/>
      <c r="V149" s="37"/>
      <c r="W149" s="37"/>
      <c r="X149" s="37"/>
      <c r="Y149" s="37"/>
      <c r="Z149" s="37"/>
      <c r="AA149" s="37"/>
      <c r="AB149" s="37"/>
      <c r="AC149" s="37"/>
      <c r="AD149" s="37"/>
      <c r="AE149" s="37"/>
      <c r="AR149" s="192" t="s">
        <v>573</v>
      </c>
      <c r="AT149" s="192" t="s">
        <v>146</v>
      </c>
      <c r="AU149" s="192" t="s">
        <v>152</v>
      </c>
      <c r="AY149" s="20" t="s">
        <v>141</v>
      </c>
      <c r="BE149" s="193">
        <f>IF(N149="základní",J149,0)</f>
        <v>0</v>
      </c>
      <c r="BF149" s="193">
        <f>IF(N149="snížená",J149,0)</f>
        <v>0</v>
      </c>
      <c r="BG149" s="193">
        <f>IF(N149="zákl. přenesená",J149,0)</f>
        <v>0</v>
      </c>
      <c r="BH149" s="193">
        <f>IF(N149="sníž. přenesená",J149,0)</f>
        <v>0</v>
      </c>
      <c r="BI149" s="193">
        <f>IF(N149="nulová",J149,0)</f>
        <v>0</v>
      </c>
      <c r="BJ149" s="20" t="s">
        <v>79</v>
      </c>
      <c r="BK149" s="193">
        <f>ROUND(I149*H149,2)</f>
        <v>0</v>
      </c>
      <c r="BL149" s="20" t="s">
        <v>573</v>
      </c>
      <c r="BM149" s="192" t="s">
        <v>435</v>
      </c>
    </row>
    <row r="150" spans="1:65" s="2" customFormat="1" ht="16.5" customHeight="1">
      <c r="A150" s="37"/>
      <c r="B150" s="38"/>
      <c r="C150" s="181" t="s">
        <v>303</v>
      </c>
      <c r="D150" s="181" t="s">
        <v>146</v>
      </c>
      <c r="E150" s="182" t="s">
        <v>791</v>
      </c>
      <c r="F150" s="183" t="s">
        <v>792</v>
      </c>
      <c r="G150" s="184" t="s">
        <v>741</v>
      </c>
      <c r="H150" s="185">
        <v>6</v>
      </c>
      <c r="I150" s="186"/>
      <c r="J150" s="187">
        <f>ROUND(I150*H150,2)</f>
        <v>0</v>
      </c>
      <c r="K150" s="183" t="s">
        <v>19</v>
      </c>
      <c r="L150" s="42"/>
      <c r="M150" s="188" t="s">
        <v>19</v>
      </c>
      <c r="N150" s="189" t="s">
        <v>43</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573</v>
      </c>
      <c r="AT150" s="192" t="s">
        <v>146</v>
      </c>
      <c r="AU150" s="192" t="s">
        <v>152</v>
      </c>
      <c r="AY150" s="20" t="s">
        <v>141</v>
      </c>
      <c r="BE150" s="193">
        <f>IF(N150="základní",J150,0)</f>
        <v>0</v>
      </c>
      <c r="BF150" s="193">
        <f>IF(N150="snížená",J150,0)</f>
        <v>0</v>
      </c>
      <c r="BG150" s="193">
        <f>IF(N150="zákl. přenesená",J150,0)</f>
        <v>0</v>
      </c>
      <c r="BH150" s="193">
        <f>IF(N150="sníž. přenesená",J150,0)</f>
        <v>0</v>
      </c>
      <c r="BI150" s="193">
        <f>IF(N150="nulová",J150,0)</f>
        <v>0</v>
      </c>
      <c r="BJ150" s="20" t="s">
        <v>79</v>
      </c>
      <c r="BK150" s="193">
        <f>ROUND(I150*H150,2)</f>
        <v>0</v>
      </c>
      <c r="BL150" s="20" t="s">
        <v>573</v>
      </c>
      <c r="BM150" s="192" t="s">
        <v>447</v>
      </c>
    </row>
    <row r="151" spans="1:65" s="12" customFormat="1" ht="20.85" customHeight="1">
      <c r="B151" s="165"/>
      <c r="C151" s="166"/>
      <c r="D151" s="167" t="s">
        <v>71</v>
      </c>
      <c r="E151" s="179" t="s">
        <v>793</v>
      </c>
      <c r="F151" s="179" t="s">
        <v>794</v>
      </c>
      <c r="G151" s="166"/>
      <c r="H151" s="166"/>
      <c r="I151" s="169"/>
      <c r="J151" s="180">
        <f>BK151</f>
        <v>0</v>
      </c>
      <c r="K151" s="166"/>
      <c r="L151" s="171"/>
      <c r="M151" s="172"/>
      <c r="N151" s="173"/>
      <c r="O151" s="173"/>
      <c r="P151" s="174">
        <f>P152</f>
        <v>0</v>
      </c>
      <c r="Q151" s="173"/>
      <c r="R151" s="174">
        <f>R152</f>
        <v>0</v>
      </c>
      <c r="S151" s="173"/>
      <c r="T151" s="175">
        <f>T152</f>
        <v>0</v>
      </c>
      <c r="AR151" s="176" t="s">
        <v>79</v>
      </c>
      <c r="AT151" s="177" t="s">
        <v>71</v>
      </c>
      <c r="AU151" s="177" t="s">
        <v>81</v>
      </c>
      <c r="AY151" s="176" t="s">
        <v>141</v>
      </c>
      <c r="BK151" s="178">
        <f>BK152</f>
        <v>0</v>
      </c>
    </row>
    <row r="152" spans="1:65" s="2" customFormat="1" ht="16.5" customHeight="1">
      <c r="A152" s="37"/>
      <c r="B152" s="38"/>
      <c r="C152" s="181" t="s">
        <v>310</v>
      </c>
      <c r="D152" s="181" t="s">
        <v>146</v>
      </c>
      <c r="E152" s="182" t="s">
        <v>795</v>
      </c>
      <c r="F152" s="183" t="s">
        <v>796</v>
      </c>
      <c r="G152" s="184" t="s">
        <v>208</v>
      </c>
      <c r="H152" s="185">
        <v>0.6</v>
      </c>
      <c r="I152" s="186"/>
      <c r="J152" s="187">
        <f>ROUND(I152*H152,2)</f>
        <v>0</v>
      </c>
      <c r="K152" s="183" t="s">
        <v>19</v>
      </c>
      <c r="L152" s="42"/>
      <c r="M152" s="188" t="s">
        <v>19</v>
      </c>
      <c r="N152" s="189" t="s">
        <v>43</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573</v>
      </c>
      <c r="AT152" s="192" t="s">
        <v>146</v>
      </c>
      <c r="AU152" s="192" t="s">
        <v>152</v>
      </c>
      <c r="AY152" s="20" t="s">
        <v>141</v>
      </c>
      <c r="BE152" s="193">
        <f>IF(N152="základní",J152,0)</f>
        <v>0</v>
      </c>
      <c r="BF152" s="193">
        <f>IF(N152="snížená",J152,0)</f>
        <v>0</v>
      </c>
      <c r="BG152" s="193">
        <f>IF(N152="zákl. přenesená",J152,0)</f>
        <v>0</v>
      </c>
      <c r="BH152" s="193">
        <f>IF(N152="sníž. přenesená",J152,0)</f>
        <v>0</v>
      </c>
      <c r="BI152" s="193">
        <f>IF(N152="nulová",J152,0)</f>
        <v>0</v>
      </c>
      <c r="BJ152" s="20" t="s">
        <v>79</v>
      </c>
      <c r="BK152" s="193">
        <f>ROUND(I152*H152,2)</f>
        <v>0</v>
      </c>
      <c r="BL152" s="20" t="s">
        <v>573</v>
      </c>
      <c r="BM152" s="192" t="s">
        <v>457</v>
      </c>
    </row>
    <row r="153" spans="1:65" s="12" customFormat="1" ht="22.9" customHeight="1">
      <c r="B153" s="165"/>
      <c r="C153" s="166"/>
      <c r="D153" s="167" t="s">
        <v>71</v>
      </c>
      <c r="E153" s="179" t="s">
        <v>797</v>
      </c>
      <c r="F153" s="179" t="s">
        <v>798</v>
      </c>
      <c r="G153" s="166"/>
      <c r="H153" s="166"/>
      <c r="I153" s="169"/>
      <c r="J153" s="180">
        <f>BK153</f>
        <v>0</v>
      </c>
      <c r="K153" s="166"/>
      <c r="L153" s="171"/>
      <c r="M153" s="172"/>
      <c r="N153" s="173"/>
      <c r="O153" s="173"/>
      <c r="P153" s="174">
        <f>SUM(P154:P155)</f>
        <v>0</v>
      </c>
      <c r="Q153" s="173"/>
      <c r="R153" s="174">
        <f>SUM(R154:R155)</f>
        <v>0</v>
      </c>
      <c r="S153" s="173"/>
      <c r="T153" s="175">
        <f>SUM(T154:T155)</f>
        <v>0</v>
      </c>
      <c r="AR153" s="176" t="s">
        <v>79</v>
      </c>
      <c r="AT153" s="177" t="s">
        <v>71</v>
      </c>
      <c r="AU153" s="177" t="s">
        <v>79</v>
      </c>
      <c r="AY153" s="176" t="s">
        <v>141</v>
      </c>
      <c r="BK153" s="178">
        <f>SUM(BK154:BK155)</f>
        <v>0</v>
      </c>
    </row>
    <row r="154" spans="1:65" s="2" customFormat="1" ht="16.5" customHeight="1">
      <c r="A154" s="37"/>
      <c r="B154" s="38"/>
      <c r="C154" s="181" t="s">
        <v>319</v>
      </c>
      <c r="D154" s="181" t="s">
        <v>146</v>
      </c>
      <c r="E154" s="182" t="s">
        <v>799</v>
      </c>
      <c r="F154" s="183" t="s">
        <v>800</v>
      </c>
      <c r="G154" s="184" t="s">
        <v>741</v>
      </c>
      <c r="H154" s="185">
        <v>2</v>
      </c>
      <c r="I154" s="186"/>
      <c r="J154" s="187">
        <f>ROUND(I154*H154,2)</f>
        <v>0</v>
      </c>
      <c r="K154" s="183" t="s">
        <v>19</v>
      </c>
      <c r="L154" s="42"/>
      <c r="M154" s="188" t="s">
        <v>19</v>
      </c>
      <c r="N154" s="189" t="s">
        <v>43</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573</v>
      </c>
      <c r="AT154" s="192" t="s">
        <v>146</v>
      </c>
      <c r="AU154" s="192" t="s">
        <v>81</v>
      </c>
      <c r="AY154" s="20" t="s">
        <v>141</v>
      </c>
      <c r="BE154" s="193">
        <f>IF(N154="základní",J154,0)</f>
        <v>0</v>
      </c>
      <c r="BF154" s="193">
        <f>IF(N154="snížená",J154,0)</f>
        <v>0</v>
      </c>
      <c r="BG154" s="193">
        <f>IF(N154="zákl. přenesená",J154,0)</f>
        <v>0</v>
      </c>
      <c r="BH154" s="193">
        <f>IF(N154="sníž. přenesená",J154,0)</f>
        <v>0</v>
      </c>
      <c r="BI154" s="193">
        <f>IF(N154="nulová",J154,0)</f>
        <v>0</v>
      </c>
      <c r="BJ154" s="20" t="s">
        <v>79</v>
      </c>
      <c r="BK154" s="193">
        <f>ROUND(I154*H154,2)</f>
        <v>0</v>
      </c>
      <c r="BL154" s="20" t="s">
        <v>573</v>
      </c>
      <c r="BM154" s="192" t="s">
        <v>466</v>
      </c>
    </row>
    <row r="155" spans="1:65" s="2" customFormat="1" ht="44.25" customHeight="1">
      <c r="A155" s="37"/>
      <c r="B155" s="38"/>
      <c r="C155" s="181" t="s">
        <v>325</v>
      </c>
      <c r="D155" s="181" t="s">
        <v>146</v>
      </c>
      <c r="E155" s="182" t="s">
        <v>801</v>
      </c>
      <c r="F155" s="183" t="s">
        <v>802</v>
      </c>
      <c r="G155" s="184" t="s">
        <v>784</v>
      </c>
      <c r="H155" s="185">
        <v>1</v>
      </c>
      <c r="I155" s="186"/>
      <c r="J155" s="187">
        <f>ROUND(I155*H155,2)</f>
        <v>0</v>
      </c>
      <c r="K155" s="183" t="s">
        <v>19</v>
      </c>
      <c r="L155" s="42"/>
      <c r="M155" s="188" t="s">
        <v>19</v>
      </c>
      <c r="N155" s="189" t="s">
        <v>43</v>
      </c>
      <c r="O155" s="67"/>
      <c r="P155" s="190">
        <f>O155*H155</f>
        <v>0</v>
      </c>
      <c r="Q155" s="190">
        <v>0</v>
      </c>
      <c r="R155" s="190">
        <f>Q155*H155</f>
        <v>0</v>
      </c>
      <c r="S155" s="190">
        <v>0</v>
      </c>
      <c r="T155" s="191">
        <f>S155*H155</f>
        <v>0</v>
      </c>
      <c r="U155" s="37"/>
      <c r="V155" s="37"/>
      <c r="W155" s="37"/>
      <c r="X155" s="37"/>
      <c r="Y155" s="37"/>
      <c r="Z155" s="37"/>
      <c r="AA155" s="37"/>
      <c r="AB155" s="37"/>
      <c r="AC155" s="37"/>
      <c r="AD155" s="37"/>
      <c r="AE155" s="37"/>
      <c r="AR155" s="192" t="s">
        <v>573</v>
      </c>
      <c r="AT155" s="192" t="s">
        <v>146</v>
      </c>
      <c r="AU155" s="192" t="s">
        <v>81</v>
      </c>
      <c r="AY155" s="20" t="s">
        <v>141</v>
      </c>
      <c r="BE155" s="193">
        <f>IF(N155="základní",J155,0)</f>
        <v>0</v>
      </c>
      <c r="BF155" s="193">
        <f>IF(N155="snížená",J155,0)</f>
        <v>0</v>
      </c>
      <c r="BG155" s="193">
        <f>IF(N155="zákl. přenesená",J155,0)</f>
        <v>0</v>
      </c>
      <c r="BH155" s="193">
        <f>IF(N155="sníž. přenesená",J155,0)</f>
        <v>0</v>
      </c>
      <c r="BI155" s="193">
        <f>IF(N155="nulová",J155,0)</f>
        <v>0</v>
      </c>
      <c r="BJ155" s="20" t="s">
        <v>79</v>
      </c>
      <c r="BK155" s="193">
        <f>ROUND(I155*H155,2)</f>
        <v>0</v>
      </c>
      <c r="BL155" s="20" t="s">
        <v>573</v>
      </c>
      <c r="BM155" s="192" t="s">
        <v>475</v>
      </c>
    </row>
    <row r="156" spans="1:65" s="12" customFormat="1" ht="22.9" customHeight="1">
      <c r="B156" s="165"/>
      <c r="C156" s="166"/>
      <c r="D156" s="167" t="s">
        <v>71</v>
      </c>
      <c r="E156" s="179" t="s">
        <v>803</v>
      </c>
      <c r="F156" s="179" t="s">
        <v>804</v>
      </c>
      <c r="G156" s="166"/>
      <c r="H156" s="166"/>
      <c r="I156" s="169"/>
      <c r="J156" s="180">
        <f>BK156</f>
        <v>0</v>
      </c>
      <c r="K156" s="166"/>
      <c r="L156" s="171"/>
      <c r="M156" s="172"/>
      <c r="N156" s="173"/>
      <c r="O156" s="173"/>
      <c r="P156" s="174">
        <f>P157+SUM(P158:P163)+P165</f>
        <v>0</v>
      </c>
      <c r="Q156" s="173"/>
      <c r="R156" s="174">
        <f>R157+SUM(R158:R163)+R165</f>
        <v>0</v>
      </c>
      <c r="S156" s="173"/>
      <c r="T156" s="175">
        <f>T157+SUM(T158:T163)+T165</f>
        <v>0</v>
      </c>
      <c r="AR156" s="176" t="s">
        <v>79</v>
      </c>
      <c r="AT156" s="177" t="s">
        <v>71</v>
      </c>
      <c r="AU156" s="177" t="s">
        <v>79</v>
      </c>
      <c r="AY156" s="176" t="s">
        <v>141</v>
      </c>
      <c r="BK156" s="178">
        <f>BK157+SUM(BK158:BK163)+BK165</f>
        <v>0</v>
      </c>
    </row>
    <row r="157" spans="1:65" s="2" customFormat="1" ht="16.5" customHeight="1">
      <c r="A157" s="37"/>
      <c r="B157" s="38"/>
      <c r="C157" s="181" t="s">
        <v>330</v>
      </c>
      <c r="D157" s="181" t="s">
        <v>146</v>
      </c>
      <c r="E157" s="182" t="s">
        <v>805</v>
      </c>
      <c r="F157" s="183" t="s">
        <v>806</v>
      </c>
      <c r="G157" s="184" t="s">
        <v>784</v>
      </c>
      <c r="H157" s="185">
        <v>1</v>
      </c>
      <c r="I157" s="186"/>
      <c r="J157" s="187">
        <f t="shared" ref="J157:J162" si="10">ROUND(I157*H157,2)</f>
        <v>0</v>
      </c>
      <c r="K157" s="183" t="s">
        <v>19</v>
      </c>
      <c r="L157" s="42"/>
      <c r="M157" s="188" t="s">
        <v>19</v>
      </c>
      <c r="N157" s="189" t="s">
        <v>43</v>
      </c>
      <c r="O157" s="67"/>
      <c r="P157" s="190">
        <f t="shared" ref="P157:P162" si="11">O157*H157</f>
        <v>0</v>
      </c>
      <c r="Q157" s="190">
        <v>0</v>
      </c>
      <c r="R157" s="190">
        <f t="shared" ref="R157:R162" si="12">Q157*H157</f>
        <v>0</v>
      </c>
      <c r="S157" s="190">
        <v>0</v>
      </c>
      <c r="T157" s="191">
        <f t="shared" ref="T157:T162" si="13">S157*H157</f>
        <v>0</v>
      </c>
      <c r="U157" s="37"/>
      <c r="V157" s="37"/>
      <c r="W157" s="37"/>
      <c r="X157" s="37"/>
      <c r="Y157" s="37"/>
      <c r="Z157" s="37"/>
      <c r="AA157" s="37"/>
      <c r="AB157" s="37"/>
      <c r="AC157" s="37"/>
      <c r="AD157" s="37"/>
      <c r="AE157" s="37"/>
      <c r="AR157" s="192" t="s">
        <v>573</v>
      </c>
      <c r="AT157" s="192" t="s">
        <v>146</v>
      </c>
      <c r="AU157" s="192" t="s">
        <v>81</v>
      </c>
      <c r="AY157" s="20" t="s">
        <v>141</v>
      </c>
      <c r="BE157" s="193">
        <f t="shared" ref="BE157:BE162" si="14">IF(N157="základní",J157,0)</f>
        <v>0</v>
      </c>
      <c r="BF157" s="193">
        <f t="shared" ref="BF157:BF162" si="15">IF(N157="snížená",J157,0)</f>
        <v>0</v>
      </c>
      <c r="BG157" s="193">
        <f t="shared" ref="BG157:BG162" si="16">IF(N157="zákl. přenesená",J157,0)</f>
        <v>0</v>
      </c>
      <c r="BH157" s="193">
        <f t="shared" ref="BH157:BH162" si="17">IF(N157="sníž. přenesená",J157,0)</f>
        <v>0</v>
      </c>
      <c r="BI157" s="193">
        <f t="shared" ref="BI157:BI162" si="18">IF(N157="nulová",J157,0)</f>
        <v>0</v>
      </c>
      <c r="BJ157" s="20" t="s">
        <v>79</v>
      </c>
      <c r="BK157" s="193">
        <f t="shared" ref="BK157:BK162" si="19">ROUND(I157*H157,2)</f>
        <v>0</v>
      </c>
      <c r="BL157" s="20" t="s">
        <v>573</v>
      </c>
      <c r="BM157" s="192" t="s">
        <v>496</v>
      </c>
    </row>
    <row r="158" spans="1:65" s="2" customFormat="1" ht="16.5" customHeight="1">
      <c r="A158" s="37"/>
      <c r="B158" s="38"/>
      <c r="C158" s="181" t="s">
        <v>335</v>
      </c>
      <c r="D158" s="181" t="s">
        <v>146</v>
      </c>
      <c r="E158" s="182" t="s">
        <v>807</v>
      </c>
      <c r="F158" s="183" t="s">
        <v>808</v>
      </c>
      <c r="G158" s="184" t="s">
        <v>284</v>
      </c>
      <c r="H158" s="185">
        <v>0.5</v>
      </c>
      <c r="I158" s="186"/>
      <c r="J158" s="187">
        <f t="shared" si="10"/>
        <v>0</v>
      </c>
      <c r="K158" s="183" t="s">
        <v>19</v>
      </c>
      <c r="L158" s="42"/>
      <c r="M158" s="188" t="s">
        <v>19</v>
      </c>
      <c r="N158" s="189" t="s">
        <v>43</v>
      </c>
      <c r="O158" s="67"/>
      <c r="P158" s="190">
        <f t="shared" si="11"/>
        <v>0</v>
      </c>
      <c r="Q158" s="190">
        <v>0</v>
      </c>
      <c r="R158" s="190">
        <f t="shared" si="12"/>
        <v>0</v>
      </c>
      <c r="S158" s="190">
        <v>0</v>
      </c>
      <c r="T158" s="191">
        <f t="shared" si="13"/>
        <v>0</v>
      </c>
      <c r="U158" s="37"/>
      <c r="V158" s="37"/>
      <c r="W158" s="37"/>
      <c r="X158" s="37"/>
      <c r="Y158" s="37"/>
      <c r="Z158" s="37"/>
      <c r="AA158" s="37"/>
      <c r="AB158" s="37"/>
      <c r="AC158" s="37"/>
      <c r="AD158" s="37"/>
      <c r="AE158" s="37"/>
      <c r="AR158" s="192" t="s">
        <v>573</v>
      </c>
      <c r="AT158" s="192" t="s">
        <v>146</v>
      </c>
      <c r="AU158" s="192" t="s">
        <v>81</v>
      </c>
      <c r="AY158" s="20" t="s">
        <v>141</v>
      </c>
      <c r="BE158" s="193">
        <f t="shared" si="14"/>
        <v>0</v>
      </c>
      <c r="BF158" s="193">
        <f t="shared" si="15"/>
        <v>0</v>
      </c>
      <c r="BG158" s="193">
        <f t="shared" si="16"/>
        <v>0</v>
      </c>
      <c r="BH158" s="193">
        <f t="shared" si="17"/>
        <v>0</v>
      </c>
      <c r="BI158" s="193">
        <f t="shared" si="18"/>
        <v>0</v>
      </c>
      <c r="BJ158" s="20" t="s">
        <v>79</v>
      </c>
      <c r="BK158" s="193">
        <f t="shared" si="19"/>
        <v>0</v>
      </c>
      <c r="BL158" s="20" t="s">
        <v>573</v>
      </c>
      <c r="BM158" s="192" t="s">
        <v>510</v>
      </c>
    </row>
    <row r="159" spans="1:65" s="2" customFormat="1" ht="16.5" customHeight="1">
      <c r="A159" s="37"/>
      <c r="B159" s="38"/>
      <c r="C159" s="181" t="s">
        <v>339</v>
      </c>
      <c r="D159" s="181" t="s">
        <v>146</v>
      </c>
      <c r="E159" s="182" t="s">
        <v>809</v>
      </c>
      <c r="F159" s="183" t="s">
        <v>810</v>
      </c>
      <c r="G159" s="184" t="s">
        <v>784</v>
      </c>
      <c r="H159" s="185">
        <v>1</v>
      </c>
      <c r="I159" s="186"/>
      <c r="J159" s="187">
        <f t="shared" si="10"/>
        <v>0</v>
      </c>
      <c r="K159" s="183" t="s">
        <v>19</v>
      </c>
      <c r="L159" s="42"/>
      <c r="M159" s="188" t="s">
        <v>19</v>
      </c>
      <c r="N159" s="189" t="s">
        <v>43</v>
      </c>
      <c r="O159" s="67"/>
      <c r="P159" s="190">
        <f t="shared" si="11"/>
        <v>0</v>
      </c>
      <c r="Q159" s="190">
        <v>0</v>
      </c>
      <c r="R159" s="190">
        <f t="shared" si="12"/>
        <v>0</v>
      </c>
      <c r="S159" s="190">
        <v>0</v>
      </c>
      <c r="T159" s="191">
        <f t="shared" si="13"/>
        <v>0</v>
      </c>
      <c r="U159" s="37"/>
      <c r="V159" s="37"/>
      <c r="W159" s="37"/>
      <c r="X159" s="37"/>
      <c r="Y159" s="37"/>
      <c r="Z159" s="37"/>
      <c r="AA159" s="37"/>
      <c r="AB159" s="37"/>
      <c r="AC159" s="37"/>
      <c r="AD159" s="37"/>
      <c r="AE159" s="37"/>
      <c r="AR159" s="192" t="s">
        <v>573</v>
      </c>
      <c r="AT159" s="192" t="s">
        <v>146</v>
      </c>
      <c r="AU159" s="192" t="s">
        <v>81</v>
      </c>
      <c r="AY159" s="20" t="s">
        <v>141</v>
      </c>
      <c r="BE159" s="193">
        <f t="shared" si="14"/>
        <v>0</v>
      </c>
      <c r="BF159" s="193">
        <f t="shared" si="15"/>
        <v>0</v>
      </c>
      <c r="BG159" s="193">
        <f t="shared" si="16"/>
        <v>0</v>
      </c>
      <c r="BH159" s="193">
        <f t="shared" si="17"/>
        <v>0</v>
      </c>
      <c r="BI159" s="193">
        <f t="shared" si="18"/>
        <v>0</v>
      </c>
      <c r="BJ159" s="20" t="s">
        <v>79</v>
      </c>
      <c r="BK159" s="193">
        <f t="shared" si="19"/>
        <v>0</v>
      </c>
      <c r="BL159" s="20" t="s">
        <v>573</v>
      </c>
      <c r="BM159" s="192" t="s">
        <v>522</v>
      </c>
    </row>
    <row r="160" spans="1:65" s="2" customFormat="1" ht="16.5" customHeight="1">
      <c r="A160" s="37"/>
      <c r="B160" s="38"/>
      <c r="C160" s="181" t="s">
        <v>351</v>
      </c>
      <c r="D160" s="181" t="s">
        <v>146</v>
      </c>
      <c r="E160" s="182" t="s">
        <v>811</v>
      </c>
      <c r="F160" s="183" t="s">
        <v>812</v>
      </c>
      <c r="G160" s="184" t="s">
        <v>784</v>
      </c>
      <c r="H160" s="185">
        <v>0</v>
      </c>
      <c r="I160" s="186"/>
      <c r="J160" s="187">
        <f t="shared" si="10"/>
        <v>0</v>
      </c>
      <c r="K160" s="183" t="s">
        <v>19</v>
      </c>
      <c r="L160" s="42"/>
      <c r="M160" s="188" t="s">
        <v>19</v>
      </c>
      <c r="N160" s="189" t="s">
        <v>43</v>
      </c>
      <c r="O160" s="67"/>
      <c r="P160" s="190">
        <f t="shared" si="11"/>
        <v>0</v>
      </c>
      <c r="Q160" s="190">
        <v>0</v>
      </c>
      <c r="R160" s="190">
        <f t="shared" si="12"/>
        <v>0</v>
      </c>
      <c r="S160" s="190">
        <v>0</v>
      </c>
      <c r="T160" s="191">
        <f t="shared" si="13"/>
        <v>0</v>
      </c>
      <c r="U160" s="37"/>
      <c r="V160" s="37"/>
      <c r="W160" s="37"/>
      <c r="X160" s="37"/>
      <c r="Y160" s="37"/>
      <c r="Z160" s="37"/>
      <c r="AA160" s="37"/>
      <c r="AB160" s="37"/>
      <c r="AC160" s="37"/>
      <c r="AD160" s="37"/>
      <c r="AE160" s="37"/>
      <c r="AR160" s="192" t="s">
        <v>573</v>
      </c>
      <c r="AT160" s="192" t="s">
        <v>146</v>
      </c>
      <c r="AU160" s="192" t="s">
        <v>81</v>
      </c>
      <c r="AY160" s="20" t="s">
        <v>141</v>
      </c>
      <c r="BE160" s="193">
        <f t="shared" si="14"/>
        <v>0</v>
      </c>
      <c r="BF160" s="193">
        <f t="shared" si="15"/>
        <v>0</v>
      </c>
      <c r="BG160" s="193">
        <f t="shared" si="16"/>
        <v>0</v>
      </c>
      <c r="BH160" s="193">
        <f t="shared" si="17"/>
        <v>0</v>
      </c>
      <c r="BI160" s="193">
        <f t="shared" si="18"/>
        <v>0</v>
      </c>
      <c r="BJ160" s="20" t="s">
        <v>79</v>
      </c>
      <c r="BK160" s="193">
        <f t="shared" si="19"/>
        <v>0</v>
      </c>
      <c r="BL160" s="20" t="s">
        <v>573</v>
      </c>
      <c r="BM160" s="192" t="s">
        <v>536</v>
      </c>
    </row>
    <row r="161" spans="1:65" s="2" customFormat="1" ht="24.2" customHeight="1">
      <c r="A161" s="37"/>
      <c r="B161" s="38"/>
      <c r="C161" s="181" t="s">
        <v>358</v>
      </c>
      <c r="D161" s="181" t="s">
        <v>146</v>
      </c>
      <c r="E161" s="182" t="s">
        <v>813</v>
      </c>
      <c r="F161" s="183" t="s">
        <v>814</v>
      </c>
      <c r="G161" s="184" t="s">
        <v>784</v>
      </c>
      <c r="H161" s="185">
        <v>1</v>
      </c>
      <c r="I161" s="186"/>
      <c r="J161" s="187">
        <f t="shared" si="10"/>
        <v>0</v>
      </c>
      <c r="K161" s="183" t="s">
        <v>19</v>
      </c>
      <c r="L161" s="42"/>
      <c r="M161" s="188" t="s">
        <v>19</v>
      </c>
      <c r="N161" s="189" t="s">
        <v>43</v>
      </c>
      <c r="O161" s="67"/>
      <c r="P161" s="190">
        <f t="shared" si="11"/>
        <v>0</v>
      </c>
      <c r="Q161" s="190">
        <v>0</v>
      </c>
      <c r="R161" s="190">
        <f t="shared" si="12"/>
        <v>0</v>
      </c>
      <c r="S161" s="190">
        <v>0</v>
      </c>
      <c r="T161" s="191">
        <f t="shared" si="13"/>
        <v>0</v>
      </c>
      <c r="U161" s="37"/>
      <c r="V161" s="37"/>
      <c r="W161" s="37"/>
      <c r="X161" s="37"/>
      <c r="Y161" s="37"/>
      <c r="Z161" s="37"/>
      <c r="AA161" s="37"/>
      <c r="AB161" s="37"/>
      <c r="AC161" s="37"/>
      <c r="AD161" s="37"/>
      <c r="AE161" s="37"/>
      <c r="AR161" s="192" t="s">
        <v>573</v>
      </c>
      <c r="AT161" s="192" t="s">
        <v>146</v>
      </c>
      <c r="AU161" s="192" t="s">
        <v>81</v>
      </c>
      <c r="AY161" s="20" t="s">
        <v>141</v>
      </c>
      <c r="BE161" s="193">
        <f t="shared" si="14"/>
        <v>0</v>
      </c>
      <c r="BF161" s="193">
        <f t="shared" si="15"/>
        <v>0</v>
      </c>
      <c r="BG161" s="193">
        <f t="shared" si="16"/>
        <v>0</v>
      </c>
      <c r="BH161" s="193">
        <f t="shared" si="17"/>
        <v>0</v>
      </c>
      <c r="BI161" s="193">
        <f t="shared" si="18"/>
        <v>0</v>
      </c>
      <c r="BJ161" s="20" t="s">
        <v>79</v>
      </c>
      <c r="BK161" s="193">
        <f t="shared" si="19"/>
        <v>0</v>
      </c>
      <c r="BL161" s="20" t="s">
        <v>573</v>
      </c>
      <c r="BM161" s="192" t="s">
        <v>552</v>
      </c>
    </row>
    <row r="162" spans="1:65" s="2" customFormat="1" ht="16.5" customHeight="1">
      <c r="A162" s="37"/>
      <c r="B162" s="38"/>
      <c r="C162" s="181" t="s">
        <v>366</v>
      </c>
      <c r="D162" s="181" t="s">
        <v>146</v>
      </c>
      <c r="E162" s="182" t="s">
        <v>815</v>
      </c>
      <c r="F162" s="183" t="s">
        <v>816</v>
      </c>
      <c r="G162" s="184" t="s">
        <v>784</v>
      </c>
      <c r="H162" s="185">
        <v>1</v>
      </c>
      <c r="I162" s="186"/>
      <c r="J162" s="187">
        <f t="shared" si="10"/>
        <v>0</v>
      </c>
      <c r="K162" s="183" t="s">
        <v>19</v>
      </c>
      <c r="L162" s="42"/>
      <c r="M162" s="188" t="s">
        <v>19</v>
      </c>
      <c r="N162" s="189" t="s">
        <v>43</v>
      </c>
      <c r="O162" s="67"/>
      <c r="P162" s="190">
        <f t="shared" si="11"/>
        <v>0</v>
      </c>
      <c r="Q162" s="190">
        <v>0</v>
      </c>
      <c r="R162" s="190">
        <f t="shared" si="12"/>
        <v>0</v>
      </c>
      <c r="S162" s="190">
        <v>0</v>
      </c>
      <c r="T162" s="191">
        <f t="shared" si="13"/>
        <v>0</v>
      </c>
      <c r="U162" s="37"/>
      <c r="V162" s="37"/>
      <c r="W162" s="37"/>
      <c r="X162" s="37"/>
      <c r="Y162" s="37"/>
      <c r="Z162" s="37"/>
      <c r="AA162" s="37"/>
      <c r="AB162" s="37"/>
      <c r="AC162" s="37"/>
      <c r="AD162" s="37"/>
      <c r="AE162" s="37"/>
      <c r="AR162" s="192" t="s">
        <v>573</v>
      </c>
      <c r="AT162" s="192" t="s">
        <v>146</v>
      </c>
      <c r="AU162" s="192" t="s">
        <v>81</v>
      </c>
      <c r="AY162" s="20" t="s">
        <v>141</v>
      </c>
      <c r="BE162" s="193">
        <f t="shared" si="14"/>
        <v>0</v>
      </c>
      <c r="BF162" s="193">
        <f t="shared" si="15"/>
        <v>0</v>
      </c>
      <c r="BG162" s="193">
        <f t="shared" si="16"/>
        <v>0</v>
      </c>
      <c r="BH162" s="193">
        <f t="shared" si="17"/>
        <v>0</v>
      </c>
      <c r="BI162" s="193">
        <f t="shared" si="18"/>
        <v>0</v>
      </c>
      <c r="BJ162" s="20" t="s">
        <v>79</v>
      </c>
      <c r="BK162" s="193">
        <f t="shared" si="19"/>
        <v>0</v>
      </c>
      <c r="BL162" s="20" t="s">
        <v>573</v>
      </c>
      <c r="BM162" s="192" t="s">
        <v>144</v>
      </c>
    </row>
    <row r="163" spans="1:65" s="12" customFormat="1" ht="20.85" customHeight="1">
      <c r="B163" s="165"/>
      <c r="C163" s="166"/>
      <c r="D163" s="167" t="s">
        <v>71</v>
      </c>
      <c r="E163" s="179" t="s">
        <v>817</v>
      </c>
      <c r="F163" s="179" t="s">
        <v>818</v>
      </c>
      <c r="G163" s="166"/>
      <c r="H163" s="166"/>
      <c r="I163" s="169"/>
      <c r="J163" s="180">
        <f>BK163</f>
        <v>0</v>
      </c>
      <c r="K163" s="166"/>
      <c r="L163" s="171"/>
      <c r="M163" s="172"/>
      <c r="N163" s="173"/>
      <c r="O163" s="173"/>
      <c r="P163" s="174">
        <f>P164</f>
        <v>0</v>
      </c>
      <c r="Q163" s="173"/>
      <c r="R163" s="174">
        <f>R164</f>
        <v>0</v>
      </c>
      <c r="S163" s="173"/>
      <c r="T163" s="175">
        <f>T164</f>
        <v>0</v>
      </c>
      <c r="AR163" s="176" t="s">
        <v>79</v>
      </c>
      <c r="AT163" s="177" t="s">
        <v>71</v>
      </c>
      <c r="AU163" s="177" t="s">
        <v>81</v>
      </c>
      <c r="AY163" s="176" t="s">
        <v>141</v>
      </c>
      <c r="BK163" s="178">
        <f>BK164</f>
        <v>0</v>
      </c>
    </row>
    <row r="164" spans="1:65" s="2" customFormat="1" ht="16.5" customHeight="1">
      <c r="A164" s="37"/>
      <c r="B164" s="38"/>
      <c r="C164" s="181" t="s">
        <v>355</v>
      </c>
      <c r="D164" s="181" t="s">
        <v>146</v>
      </c>
      <c r="E164" s="182" t="s">
        <v>819</v>
      </c>
      <c r="F164" s="183" t="s">
        <v>820</v>
      </c>
      <c r="G164" s="184" t="s">
        <v>784</v>
      </c>
      <c r="H164" s="185">
        <v>1</v>
      </c>
      <c r="I164" s="186"/>
      <c r="J164" s="187">
        <f>ROUND(I164*H164,2)</f>
        <v>0</v>
      </c>
      <c r="K164" s="183" t="s">
        <v>19</v>
      </c>
      <c r="L164" s="42"/>
      <c r="M164" s="188" t="s">
        <v>19</v>
      </c>
      <c r="N164" s="189" t="s">
        <v>43</v>
      </c>
      <c r="O164" s="67"/>
      <c r="P164" s="190">
        <f>O164*H164</f>
        <v>0</v>
      </c>
      <c r="Q164" s="190">
        <v>0</v>
      </c>
      <c r="R164" s="190">
        <f>Q164*H164</f>
        <v>0</v>
      </c>
      <c r="S164" s="190">
        <v>0</v>
      </c>
      <c r="T164" s="191">
        <f>S164*H164</f>
        <v>0</v>
      </c>
      <c r="U164" s="37"/>
      <c r="V164" s="37"/>
      <c r="W164" s="37"/>
      <c r="X164" s="37"/>
      <c r="Y164" s="37"/>
      <c r="Z164" s="37"/>
      <c r="AA164" s="37"/>
      <c r="AB164" s="37"/>
      <c r="AC164" s="37"/>
      <c r="AD164" s="37"/>
      <c r="AE164" s="37"/>
      <c r="AR164" s="192" t="s">
        <v>573</v>
      </c>
      <c r="AT164" s="192" t="s">
        <v>146</v>
      </c>
      <c r="AU164" s="192" t="s">
        <v>152</v>
      </c>
      <c r="AY164" s="20" t="s">
        <v>141</v>
      </c>
      <c r="BE164" s="193">
        <f>IF(N164="základní",J164,0)</f>
        <v>0</v>
      </c>
      <c r="BF164" s="193">
        <f>IF(N164="snížená",J164,0)</f>
        <v>0</v>
      </c>
      <c r="BG164" s="193">
        <f>IF(N164="zákl. přenesená",J164,0)</f>
        <v>0</v>
      </c>
      <c r="BH164" s="193">
        <f>IF(N164="sníž. přenesená",J164,0)</f>
        <v>0</v>
      </c>
      <c r="BI164" s="193">
        <f>IF(N164="nulová",J164,0)</f>
        <v>0</v>
      </c>
      <c r="BJ164" s="20" t="s">
        <v>79</v>
      </c>
      <c r="BK164" s="193">
        <f>ROUND(I164*H164,2)</f>
        <v>0</v>
      </c>
      <c r="BL164" s="20" t="s">
        <v>573</v>
      </c>
      <c r="BM164" s="192" t="s">
        <v>573</v>
      </c>
    </row>
    <row r="165" spans="1:65" s="12" customFormat="1" ht="20.85" customHeight="1">
      <c r="B165" s="165"/>
      <c r="C165" s="166"/>
      <c r="D165" s="167" t="s">
        <v>71</v>
      </c>
      <c r="E165" s="179" t="s">
        <v>821</v>
      </c>
      <c r="F165" s="179" t="s">
        <v>822</v>
      </c>
      <c r="G165" s="166"/>
      <c r="H165" s="166"/>
      <c r="I165" s="169"/>
      <c r="J165" s="180">
        <f>BK165</f>
        <v>0</v>
      </c>
      <c r="K165" s="166"/>
      <c r="L165" s="171"/>
      <c r="M165" s="172"/>
      <c r="N165" s="173"/>
      <c r="O165" s="173"/>
      <c r="P165" s="174">
        <f>SUM(P166:P167)</f>
        <v>0</v>
      </c>
      <c r="Q165" s="173"/>
      <c r="R165" s="174">
        <f>SUM(R166:R167)</f>
        <v>0</v>
      </c>
      <c r="S165" s="173"/>
      <c r="T165" s="175">
        <f>SUM(T166:T167)</f>
        <v>0</v>
      </c>
      <c r="AR165" s="176" t="s">
        <v>79</v>
      </c>
      <c r="AT165" s="177" t="s">
        <v>71</v>
      </c>
      <c r="AU165" s="177" t="s">
        <v>81</v>
      </c>
      <c r="AY165" s="176" t="s">
        <v>141</v>
      </c>
      <c r="BK165" s="178">
        <f>SUM(BK166:BK167)</f>
        <v>0</v>
      </c>
    </row>
    <row r="166" spans="1:65" s="2" customFormat="1" ht="16.5" customHeight="1">
      <c r="A166" s="37"/>
      <c r="B166" s="38"/>
      <c r="C166" s="181" t="s">
        <v>377</v>
      </c>
      <c r="D166" s="181" t="s">
        <v>146</v>
      </c>
      <c r="E166" s="182" t="s">
        <v>823</v>
      </c>
      <c r="F166" s="183" t="s">
        <v>824</v>
      </c>
      <c r="G166" s="184" t="s">
        <v>825</v>
      </c>
      <c r="H166" s="185">
        <v>11</v>
      </c>
      <c r="I166" s="186"/>
      <c r="J166" s="187">
        <f>ROUND(I166*H166,2)</f>
        <v>0</v>
      </c>
      <c r="K166" s="183" t="s">
        <v>19</v>
      </c>
      <c r="L166" s="42"/>
      <c r="M166" s="188" t="s">
        <v>19</v>
      </c>
      <c r="N166" s="189" t="s">
        <v>43</v>
      </c>
      <c r="O166" s="67"/>
      <c r="P166" s="190">
        <f>O166*H166</f>
        <v>0</v>
      </c>
      <c r="Q166" s="190">
        <v>0</v>
      </c>
      <c r="R166" s="190">
        <f>Q166*H166</f>
        <v>0</v>
      </c>
      <c r="S166" s="190">
        <v>0</v>
      </c>
      <c r="T166" s="191">
        <f>S166*H166</f>
        <v>0</v>
      </c>
      <c r="U166" s="37"/>
      <c r="V166" s="37"/>
      <c r="W166" s="37"/>
      <c r="X166" s="37"/>
      <c r="Y166" s="37"/>
      <c r="Z166" s="37"/>
      <c r="AA166" s="37"/>
      <c r="AB166" s="37"/>
      <c r="AC166" s="37"/>
      <c r="AD166" s="37"/>
      <c r="AE166" s="37"/>
      <c r="AR166" s="192" t="s">
        <v>573</v>
      </c>
      <c r="AT166" s="192" t="s">
        <v>146</v>
      </c>
      <c r="AU166" s="192" t="s">
        <v>152</v>
      </c>
      <c r="AY166" s="20" t="s">
        <v>141</v>
      </c>
      <c r="BE166" s="193">
        <f>IF(N166="základní",J166,0)</f>
        <v>0</v>
      </c>
      <c r="BF166" s="193">
        <f>IF(N166="snížená",J166,0)</f>
        <v>0</v>
      </c>
      <c r="BG166" s="193">
        <f>IF(N166="zákl. přenesená",J166,0)</f>
        <v>0</v>
      </c>
      <c r="BH166" s="193">
        <f>IF(N166="sníž. přenesená",J166,0)</f>
        <v>0</v>
      </c>
      <c r="BI166" s="193">
        <f>IF(N166="nulová",J166,0)</f>
        <v>0</v>
      </c>
      <c r="BJ166" s="20" t="s">
        <v>79</v>
      </c>
      <c r="BK166" s="193">
        <f>ROUND(I166*H166,2)</f>
        <v>0</v>
      </c>
      <c r="BL166" s="20" t="s">
        <v>573</v>
      </c>
      <c r="BM166" s="192" t="s">
        <v>584</v>
      </c>
    </row>
    <row r="167" spans="1:65" s="2" customFormat="1" ht="16.5" customHeight="1">
      <c r="A167" s="37"/>
      <c r="B167" s="38"/>
      <c r="C167" s="181" t="s">
        <v>382</v>
      </c>
      <c r="D167" s="181" t="s">
        <v>146</v>
      </c>
      <c r="E167" s="182" t="s">
        <v>826</v>
      </c>
      <c r="F167" s="183" t="s">
        <v>827</v>
      </c>
      <c r="G167" s="184" t="s">
        <v>825</v>
      </c>
      <c r="H167" s="185">
        <v>3</v>
      </c>
      <c r="I167" s="186"/>
      <c r="J167" s="187">
        <f>ROUND(I167*H167,2)</f>
        <v>0</v>
      </c>
      <c r="K167" s="183" t="s">
        <v>19</v>
      </c>
      <c r="L167" s="42"/>
      <c r="M167" s="188" t="s">
        <v>19</v>
      </c>
      <c r="N167" s="189" t="s">
        <v>43</v>
      </c>
      <c r="O167" s="67"/>
      <c r="P167" s="190">
        <f>O167*H167</f>
        <v>0</v>
      </c>
      <c r="Q167" s="190">
        <v>0</v>
      </c>
      <c r="R167" s="190">
        <f>Q167*H167</f>
        <v>0</v>
      </c>
      <c r="S167" s="190">
        <v>0</v>
      </c>
      <c r="T167" s="191">
        <f>S167*H167</f>
        <v>0</v>
      </c>
      <c r="U167" s="37"/>
      <c r="V167" s="37"/>
      <c r="W167" s="37"/>
      <c r="X167" s="37"/>
      <c r="Y167" s="37"/>
      <c r="Z167" s="37"/>
      <c r="AA167" s="37"/>
      <c r="AB167" s="37"/>
      <c r="AC167" s="37"/>
      <c r="AD167" s="37"/>
      <c r="AE167" s="37"/>
      <c r="AR167" s="192" t="s">
        <v>573</v>
      </c>
      <c r="AT167" s="192" t="s">
        <v>146</v>
      </c>
      <c r="AU167" s="192" t="s">
        <v>152</v>
      </c>
      <c r="AY167" s="20" t="s">
        <v>141</v>
      </c>
      <c r="BE167" s="193">
        <f>IF(N167="základní",J167,0)</f>
        <v>0</v>
      </c>
      <c r="BF167" s="193">
        <f>IF(N167="snížená",J167,0)</f>
        <v>0</v>
      </c>
      <c r="BG167" s="193">
        <f>IF(N167="zákl. přenesená",J167,0)</f>
        <v>0</v>
      </c>
      <c r="BH167" s="193">
        <f>IF(N167="sníž. přenesená",J167,0)</f>
        <v>0</v>
      </c>
      <c r="BI167" s="193">
        <f>IF(N167="nulová",J167,0)</f>
        <v>0</v>
      </c>
      <c r="BJ167" s="20" t="s">
        <v>79</v>
      </c>
      <c r="BK167" s="193">
        <f>ROUND(I167*H167,2)</f>
        <v>0</v>
      </c>
      <c r="BL167" s="20" t="s">
        <v>573</v>
      </c>
      <c r="BM167" s="192" t="s">
        <v>597</v>
      </c>
    </row>
    <row r="168" spans="1:65" s="12" customFormat="1" ht="25.9" customHeight="1">
      <c r="B168" s="165"/>
      <c r="C168" s="166"/>
      <c r="D168" s="167" t="s">
        <v>71</v>
      </c>
      <c r="E168" s="168" t="s">
        <v>828</v>
      </c>
      <c r="F168" s="168" t="s">
        <v>829</v>
      </c>
      <c r="G168" s="166"/>
      <c r="H168" s="166"/>
      <c r="I168" s="169"/>
      <c r="J168" s="170">
        <f>BK168</f>
        <v>0</v>
      </c>
      <c r="K168" s="166"/>
      <c r="L168" s="171"/>
      <c r="M168" s="172"/>
      <c r="N168" s="173"/>
      <c r="O168" s="173"/>
      <c r="P168" s="174">
        <f>P169</f>
        <v>0</v>
      </c>
      <c r="Q168" s="173"/>
      <c r="R168" s="174">
        <f>R169</f>
        <v>0</v>
      </c>
      <c r="S168" s="173"/>
      <c r="T168" s="175">
        <f>T169</f>
        <v>0</v>
      </c>
      <c r="AR168" s="176" t="s">
        <v>79</v>
      </c>
      <c r="AT168" s="177" t="s">
        <v>71</v>
      </c>
      <c r="AU168" s="177" t="s">
        <v>72</v>
      </c>
      <c r="AY168" s="176" t="s">
        <v>141</v>
      </c>
      <c r="BK168" s="178">
        <f>BK169</f>
        <v>0</v>
      </c>
    </row>
    <row r="169" spans="1:65" s="12" customFormat="1" ht="22.9" customHeight="1">
      <c r="B169" s="165"/>
      <c r="C169" s="166"/>
      <c r="D169" s="167" t="s">
        <v>71</v>
      </c>
      <c r="E169" s="179" t="s">
        <v>830</v>
      </c>
      <c r="F169" s="179" t="s">
        <v>831</v>
      </c>
      <c r="G169" s="166"/>
      <c r="H169" s="166"/>
      <c r="I169" s="169"/>
      <c r="J169" s="180">
        <f>BK169</f>
        <v>0</v>
      </c>
      <c r="K169" s="166"/>
      <c r="L169" s="171"/>
      <c r="M169" s="172"/>
      <c r="N169" s="173"/>
      <c r="O169" s="173"/>
      <c r="P169" s="174">
        <f>P170+P171+P172+P174+P176+P178+P180+P182+P184+P186</f>
        <v>0</v>
      </c>
      <c r="Q169" s="173"/>
      <c r="R169" s="174">
        <f>R170+R171+R172+R174+R176+R178+R180+R182+R184+R186</f>
        <v>0</v>
      </c>
      <c r="S169" s="173"/>
      <c r="T169" s="175">
        <f>T170+T171+T172+T174+T176+T178+T180+T182+T184+T186</f>
        <v>0</v>
      </c>
      <c r="AR169" s="176" t="s">
        <v>79</v>
      </c>
      <c r="AT169" s="177" t="s">
        <v>71</v>
      </c>
      <c r="AU169" s="177" t="s">
        <v>79</v>
      </c>
      <c r="AY169" s="176" t="s">
        <v>141</v>
      </c>
      <c r="BK169" s="178">
        <f>BK170+BK171+BK172+BK174+BK176+BK178+BK180+BK182+BK184+BK186</f>
        <v>0</v>
      </c>
    </row>
    <row r="170" spans="1:65" s="2" customFormat="1" ht="16.5" customHeight="1">
      <c r="A170" s="37"/>
      <c r="B170" s="38"/>
      <c r="C170" s="181" t="s">
        <v>386</v>
      </c>
      <c r="D170" s="181" t="s">
        <v>146</v>
      </c>
      <c r="E170" s="182" t="s">
        <v>832</v>
      </c>
      <c r="F170" s="183" t="s">
        <v>833</v>
      </c>
      <c r="G170" s="184" t="s">
        <v>834</v>
      </c>
      <c r="H170" s="185">
        <v>0.05</v>
      </c>
      <c r="I170" s="186"/>
      <c r="J170" s="187">
        <f>ROUND(I170*H170,2)</f>
        <v>0</v>
      </c>
      <c r="K170" s="183" t="s">
        <v>19</v>
      </c>
      <c r="L170" s="42"/>
      <c r="M170" s="188" t="s">
        <v>19</v>
      </c>
      <c r="N170" s="189" t="s">
        <v>43</v>
      </c>
      <c r="O170" s="67"/>
      <c r="P170" s="190">
        <f>O170*H170</f>
        <v>0</v>
      </c>
      <c r="Q170" s="190">
        <v>0</v>
      </c>
      <c r="R170" s="190">
        <f>Q170*H170</f>
        <v>0</v>
      </c>
      <c r="S170" s="190">
        <v>0</v>
      </c>
      <c r="T170" s="191">
        <f>S170*H170</f>
        <v>0</v>
      </c>
      <c r="U170" s="37"/>
      <c r="V170" s="37"/>
      <c r="W170" s="37"/>
      <c r="X170" s="37"/>
      <c r="Y170" s="37"/>
      <c r="Z170" s="37"/>
      <c r="AA170" s="37"/>
      <c r="AB170" s="37"/>
      <c r="AC170" s="37"/>
      <c r="AD170" s="37"/>
      <c r="AE170" s="37"/>
      <c r="AR170" s="192" t="s">
        <v>573</v>
      </c>
      <c r="AT170" s="192" t="s">
        <v>146</v>
      </c>
      <c r="AU170" s="192" t="s">
        <v>81</v>
      </c>
      <c r="AY170" s="20" t="s">
        <v>141</v>
      </c>
      <c r="BE170" s="193">
        <f>IF(N170="základní",J170,0)</f>
        <v>0</v>
      </c>
      <c r="BF170" s="193">
        <f>IF(N170="snížená",J170,0)</f>
        <v>0</v>
      </c>
      <c r="BG170" s="193">
        <f>IF(N170="zákl. přenesená",J170,0)</f>
        <v>0</v>
      </c>
      <c r="BH170" s="193">
        <f>IF(N170="sníž. přenesená",J170,0)</f>
        <v>0</v>
      </c>
      <c r="BI170" s="193">
        <f>IF(N170="nulová",J170,0)</f>
        <v>0</v>
      </c>
      <c r="BJ170" s="20" t="s">
        <v>79</v>
      </c>
      <c r="BK170" s="193">
        <f>ROUND(I170*H170,2)</f>
        <v>0</v>
      </c>
      <c r="BL170" s="20" t="s">
        <v>573</v>
      </c>
      <c r="BM170" s="192" t="s">
        <v>609</v>
      </c>
    </row>
    <row r="171" spans="1:65" s="2" customFormat="1" ht="16.5" customHeight="1">
      <c r="A171" s="37"/>
      <c r="B171" s="38"/>
      <c r="C171" s="181" t="s">
        <v>391</v>
      </c>
      <c r="D171" s="181" t="s">
        <v>146</v>
      </c>
      <c r="E171" s="182" t="s">
        <v>835</v>
      </c>
      <c r="F171" s="183" t="s">
        <v>836</v>
      </c>
      <c r="G171" s="184" t="s">
        <v>834</v>
      </c>
      <c r="H171" s="185">
        <v>0.05</v>
      </c>
      <c r="I171" s="186"/>
      <c r="J171" s="187">
        <f>ROUND(I171*H171,2)</f>
        <v>0</v>
      </c>
      <c r="K171" s="183" t="s">
        <v>19</v>
      </c>
      <c r="L171" s="42"/>
      <c r="M171" s="188" t="s">
        <v>19</v>
      </c>
      <c r="N171" s="189" t="s">
        <v>43</v>
      </c>
      <c r="O171" s="67"/>
      <c r="P171" s="190">
        <f>O171*H171</f>
        <v>0</v>
      </c>
      <c r="Q171" s="190">
        <v>0</v>
      </c>
      <c r="R171" s="190">
        <f>Q171*H171</f>
        <v>0</v>
      </c>
      <c r="S171" s="190">
        <v>0</v>
      </c>
      <c r="T171" s="191">
        <f>S171*H171</f>
        <v>0</v>
      </c>
      <c r="U171" s="37"/>
      <c r="V171" s="37"/>
      <c r="W171" s="37"/>
      <c r="X171" s="37"/>
      <c r="Y171" s="37"/>
      <c r="Z171" s="37"/>
      <c r="AA171" s="37"/>
      <c r="AB171" s="37"/>
      <c r="AC171" s="37"/>
      <c r="AD171" s="37"/>
      <c r="AE171" s="37"/>
      <c r="AR171" s="192" t="s">
        <v>573</v>
      </c>
      <c r="AT171" s="192" t="s">
        <v>146</v>
      </c>
      <c r="AU171" s="192" t="s">
        <v>81</v>
      </c>
      <c r="AY171" s="20" t="s">
        <v>141</v>
      </c>
      <c r="BE171" s="193">
        <f>IF(N171="základní",J171,0)</f>
        <v>0</v>
      </c>
      <c r="BF171" s="193">
        <f>IF(N171="snížená",J171,0)</f>
        <v>0</v>
      </c>
      <c r="BG171" s="193">
        <f>IF(N171="zákl. přenesená",J171,0)</f>
        <v>0</v>
      </c>
      <c r="BH171" s="193">
        <f>IF(N171="sníž. přenesená",J171,0)</f>
        <v>0</v>
      </c>
      <c r="BI171" s="193">
        <f>IF(N171="nulová",J171,0)</f>
        <v>0</v>
      </c>
      <c r="BJ171" s="20" t="s">
        <v>79</v>
      </c>
      <c r="BK171" s="193">
        <f>ROUND(I171*H171,2)</f>
        <v>0</v>
      </c>
      <c r="BL171" s="20" t="s">
        <v>573</v>
      </c>
      <c r="BM171" s="192" t="s">
        <v>620</v>
      </c>
    </row>
    <row r="172" spans="1:65" s="12" customFormat="1" ht="20.85" customHeight="1">
      <c r="B172" s="165"/>
      <c r="C172" s="166"/>
      <c r="D172" s="167" t="s">
        <v>71</v>
      </c>
      <c r="E172" s="179" t="s">
        <v>837</v>
      </c>
      <c r="F172" s="179" t="s">
        <v>838</v>
      </c>
      <c r="G172" s="166"/>
      <c r="H172" s="166"/>
      <c r="I172" s="169"/>
      <c r="J172" s="180">
        <f>BK172</f>
        <v>0</v>
      </c>
      <c r="K172" s="166"/>
      <c r="L172" s="171"/>
      <c r="M172" s="172"/>
      <c r="N172" s="173"/>
      <c r="O172" s="173"/>
      <c r="P172" s="174">
        <f>P173</f>
        <v>0</v>
      </c>
      <c r="Q172" s="173"/>
      <c r="R172" s="174">
        <f>R173</f>
        <v>0</v>
      </c>
      <c r="S172" s="173"/>
      <c r="T172" s="175">
        <f>T173</f>
        <v>0</v>
      </c>
      <c r="AR172" s="176" t="s">
        <v>79</v>
      </c>
      <c r="AT172" s="177" t="s">
        <v>71</v>
      </c>
      <c r="AU172" s="177" t="s">
        <v>81</v>
      </c>
      <c r="AY172" s="176" t="s">
        <v>141</v>
      </c>
      <c r="BK172" s="178">
        <f>BK173</f>
        <v>0</v>
      </c>
    </row>
    <row r="173" spans="1:65" s="2" customFormat="1" ht="55.5" customHeight="1">
      <c r="A173" s="37"/>
      <c r="B173" s="38"/>
      <c r="C173" s="181" t="s">
        <v>403</v>
      </c>
      <c r="D173" s="181" t="s">
        <v>146</v>
      </c>
      <c r="E173" s="182" t="s">
        <v>839</v>
      </c>
      <c r="F173" s="183" t="s">
        <v>840</v>
      </c>
      <c r="G173" s="184" t="s">
        <v>741</v>
      </c>
      <c r="H173" s="185">
        <v>6</v>
      </c>
      <c r="I173" s="186"/>
      <c r="J173" s="187">
        <f>ROUND(I173*H173,2)</f>
        <v>0</v>
      </c>
      <c r="K173" s="183" t="s">
        <v>19</v>
      </c>
      <c r="L173" s="42"/>
      <c r="M173" s="188" t="s">
        <v>19</v>
      </c>
      <c r="N173" s="189" t="s">
        <v>43</v>
      </c>
      <c r="O173" s="67"/>
      <c r="P173" s="190">
        <f>O173*H173</f>
        <v>0</v>
      </c>
      <c r="Q173" s="190">
        <v>0</v>
      </c>
      <c r="R173" s="190">
        <f>Q173*H173</f>
        <v>0</v>
      </c>
      <c r="S173" s="190">
        <v>0</v>
      </c>
      <c r="T173" s="191">
        <f>S173*H173</f>
        <v>0</v>
      </c>
      <c r="U173" s="37"/>
      <c r="V173" s="37"/>
      <c r="W173" s="37"/>
      <c r="X173" s="37"/>
      <c r="Y173" s="37"/>
      <c r="Z173" s="37"/>
      <c r="AA173" s="37"/>
      <c r="AB173" s="37"/>
      <c r="AC173" s="37"/>
      <c r="AD173" s="37"/>
      <c r="AE173" s="37"/>
      <c r="AR173" s="192" t="s">
        <v>573</v>
      </c>
      <c r="AT173" s="192" t="s">
        <v>146</v>
      </c>
      <c r="AU173" s="192" t="s">
        <v>152</v>
      </c>
      <c r="AY173" s="20" t="s">
        <v>141</v>
      </c>
      <c r="BE173" s="193">
        <f>IF(N173="základní",J173,0)</f>
        <v>0</v>
      </c>
      <c r="BF173" s="193">
        <f>IF(N173="snížená",J173,0)</f>
        <v>0</v>
      </c>
      <c r="BG173" s="193">
        <f>IF(N173="zákl. přenesená",J173,0)</f>
        <v>0</v>
      </c>
      <c r="BH173" s="193">
        <f>IF(N173="sníž. přenesená",J173,0)</f>
        <v>0</v>
      </c>
      <c r="BI173" s="193">
        <f>IF(N173="nulová",J173,0)</f>
        <v>0</v>
      </c>
      <c r="BJ173" s="20" t="s">
        <v>79</v>
      </c>
      <c r="BK173" s="193">
        <f>ROUND(I173*H173,2)</f>
        <v>0</v>
      </c>
      <c r="BL173" s="20" t="s">
        <v>573</v>
      </c>
      <c r="BM173" s="192" t="s">
        <v>633</v>
      </c>
    </row>
    <row r="174" spans="1:65" s="12" customFormat="1" ht="20.85" customHeight="1">
      <c r="B174" s="165"/>
      <c r="C174" s="166"/>
      <c r="D174" s="167" t="s">
        <v>71</v>
      </c>
      <c r="E174" s="179" t="s">
        <v>841</v>
      </c>
      <c r="F174" s="179" t="s">
        <v>842</v>
      </c>
      <c r="G174" s="166"/>
      <c r="H174" s="166"/>
      <c r="I174" s="169"/>
      <c r="J174" s="180">
        <f>BK174</f>
        <v>0</v>
      </c>
      <c r="K174" s="166"/>
      <c r="L174" s="171"/>
      <c r="M174" s="172"/>
      <c r="N174" s="173"/>
      <c r="O174" s="173"/>
      <c r="P174" s="174">
        <f>P175</f>
        <v>0</v>
      </c>
      <c r="Q174" s="173"/>
      <c r="R174" s="174">
        <f>R175</f>
        <v>0</v>
      </c>
      <c r="S174" s="173"/>
      <c r="T174" s="175">
        <f>T175</f>
        <v>0</v>
      </c>
      <c r="AR174" s="176" t="s">
        <v>79</v>
      </c>
      <c r="AT174" s="177" t="s">
        <v>71</v>
      </c>
      <c r="AU174" s="177" t="s">
        <v>81</v>
      </c>
      <c r="AY174" s="176" t="s">
        <v>141</v>
      </c>
      <c r="BK174" s="178">
        <f>BK175</f>
        <v>0</v>
      </c>
    </row>
    <row r="175" spans="1:65" s="2" customFormat="1" ht="16.5" customHeight="1">
      <c r="A175" s="37"/>
      <c r="B175" s="38"/>
      <c r="C175" s="181" t="s">
        <v>407</v>
      </c>
      <c r="D175" s="181" t="s">
        <v>146</v>
      </c>
      <c r="E175" s="182" t="s">
        <v>843</v>
      </c>
      <c r="F175" s="183" t="s">
        <v>844</v>
      </c>
      <c r="G175" s="184" t="s">
        <v>208</v>
      </c>
      <c r="H175" s="185">
        <v>0.6</v>
      </c>
      <c r="I175" s="186"/>
      <c r="J175" s="187">
        <f>ROUND(I175*H175,2)</f>
        <v>0</v>
      </c>
      <c r="K175" s="183" t="s">
        <v>19</v>
      </c>
      <c r="L175" s="42"/>
      <c r="M175" s="188" t="s">
        <v>19</v>
      </c>
      <c r="N175" s="189" t="s">
        <v>43</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573</v>
      </c>
      <c r="AT175" s="192" t="s">
        <v>146</v>
      </c>
      <c r="AU175" s="192" t="s">
        <v>152</v>
      </c>
      <c r="AY175" s="20" t="s">
        <v>141</v>
      </c>
      <c r="BE175" s="193">
        <f>IF(N175="základní",J175,0)</f>
        <v>0</v>
      </c>
      <c r="BF175" s="193">
        <f>IF(N175="snížená",J175,0)</f>
        <v>0</v>
      </c>
      <c r="BG175" s="193">
        <f>IF(N175="zákl. přenesená",J175,0)</f>
        <v>0</v>
      </c>
      <c r="BH175" s="193">
        <f>IF(N175="sníž. přenesená",J175,0)</f>
        <v>0</v>
      </c>
      <c r="BI175" s="193">
        <f>IF(N175="nulová",J175,0)</f>
        <v>0</v>
      </c>
      <c r="BJ175" s="20" t="s">
        <v>79</v>
      </c>
      <c r="BK175" s="193">
        <f>ROUND(I175*H175,2)</f>
        <v>0</v>
      </c>
      <c r="BL175" s="20" t="s">
        <v>573</v>
      </c>
      <c r="BM175" s="192" t="s">
        <v>643</v>
      </c>
    </row>
    <row r="176" spans="1:65" s="12" customFormat="1" ht="20.85" customHeight="1">
      <c r="B176" s="165"/>
      <c r="C176" s="166"/>
      <c r="D176" s="167" t="s">
        <v>71</v>
      </c>
      <c r="E176" s="179" t="s">
        <v>845</v>
      </c>
      <c r="F176" s="179" t="s">
        <v>846</v>
      </c>
      <c r="G176" s="166"/>
      <c r="H176" s="166"/>
      <c r="I176" s="169"/>
      <c r="J176" s="180">
        <f>BK176</f>
        <v>0</v>
      </c>
      <c r="K176" s="166"/>
      <c r="L176" s="171"/>
      <c r="M176" s="172"/>
      <c r="N176" s="173"/>
      <c r="O176" s="173"/>
      <c r="P176" s="174">
        <f>P177</f>
        <v>0</v>
      </c>
      <c r="Q176" s="173"/>
      <c r="R176" s="174">
        <f>R177</f>
        <v>0</v>
      </c>
      <c r="S176" s="173"/>
      <c r="T176" s="175">
        <f>T177</f>
        <v>0</v>
      </c>
      <c r="AR176" s="176" t="s">
        <v>79</v>
      </c>
      <c r="AT176" s="177" t="s">
        <v>71</v>
      </c>
      <c r="AU176" s="177" t="s">
        <v>81</v>
      </c>
      <c r="AY176" s="176" t="s">
        <v>141</v>
      </c>
      <c r="BK176" s="178">
        <f>BK177</f>
        <v>0</v>
      </c>
    </row>
    <row r="177" spans="1:65" s="2" customFormat="1" ht="16.5" customHeight="1">
      <c r="A177" s="37"/>
      <c r="B177" s="38"/>
      <c r="C177" s="181" t="s">
        <v>847</v>
      </c>
      <c r="D177" s="181" t="s">
        <v>146</v>
      </c>
      <c r="E177" s="182" t="s">
        <v>848</v>
      </c>
      <c r="F177" s="183" t="s">
        <v>849</v>
      </c>
      <c r="G177" s="184" t="s">
        <v>784</v>
      </c>
      <c r="H177" s="185">
        <v>1</v>
      </c>
      <c r="I177" s="186"/>
      <c r="J177" s="187">
        <f>ROUND(I177*H177,2)</f>
        <v>0</v>
      </c>
      <c r="K177" s="183" t="s">
        <v>19</v>
      </c>
      <c r="L177" s="42"/>
      <c r="M177" s="188" t="s">
        <v>19</v>
      </c>
      <c r="N177" s="189" t="s">
        <v>43</v>
      </c>
      <c r="O177" s="67"/>
      <c r="P177" s="190">
        <f>O177*H177</f>
        <v>0</v>
      </c>
      <c r="Q177" s="190">
        <v>0</v>
      </c>
      <c r="R177" s="190">
        <f>Q177*H177</f>
        <v>0</v>
      </c>
      <c r="S177" s="190">
        <v>0</v>
      </c>
      <c r="T177" s="191">
        <f>S177*H177</f>
        <v>0</v>
      </c>
      <c r="U177" s="37"/>
      <c r="V177" s="37"/>
      <c r="W177" s="37"/>
      <c r="X177" s="37"/>
      <c r="Y177" s="37"/>
      <c r="Z177" s="37"/>
      <c r="AA177" s="37"/>
      <c r="AB177" s="37"/>
      <c r="AC177" s="37"/>
      <c r="AD177" s="37"/>
      <c r="AE177" s="37"/>
      <c r="AR177" s="192" t="s">
        <v>573</v>
      </c>
      <c r="AT177" s="192" t="s">
        <v>146</v>
      </c>
      <c r="AU177" s="192" t="s">
        <v>152</v>
      </c>
      <c r="AY177" s="20" t="s">
        <v>141</v>
      </c>
      <c r="BE177" s="193">
        <f>IF(N177="základní",J177,0)</f>
        <v>0</v>
      </c>
      <c r="BF177" s="193">
        <f>IF(N177="snížená",J177,0)</f>
        <v>0</v>
      </c>
      <c r="BG177" s="193">
        <f>IF(N177="zákl. přenesená",J177,0)</f>
        <v>0</v>
      </c>
      <c r="BH177" s="193">
        <f>IF(N177="sníž. přenesená",J177,0)</f>
        <v>0</v>
      </c>
      <c r="BI177" s="193">
        <f>IF(N177="nulová",J177,0)</f>
        <v>0</v>
      </c>
      <c r="BJ177" s="20" t="s">
        <v>79</v>
      </c>
      <c r="BK177" s="193">
        <f>ROUND(I177*H177,2)</f>
        <v>0</v>
      </c>
      <c r="BL177" s="20" t="s">
        <v>573</v>
      </c>
      <c r="BM177" s="192" t="s">
        <v>655</v>
      </c>
    </row>
    <row r="178" spans="1:65" s="12" customFormat="1" ht="20.85" customHeight="1">
      <c r="B178" s="165"/>
      <c r="C178" s="166"/>
      <c r="D178" s="167" t="s">
        <v>71</v>
      </c>
      <c r="E178" s="179" t="s">
        <v>850</v>
      </c>
      <c r="F178" s="179" t="s">
        <v>851</v>
      </c>
      <c r="G178" s="166"/>
      <c r="H178" s="166"/>
      <c r="I178" s="169"/>
      <c r="J178" s="180">
        <f>BK178</f>
        <v>0</v>
      </c>
      <c r="K178" s="166"/>
      <c r="L178" s="171"/>
      <c r="M178" s="172"/>
      <c r="N178" s="173"/>
      <c r="O178" s="173"/>
      <c r="P178" s="174">
        <f>P179</f>
        <v>0</v>
      </c>
      <c r="Q178" s="173"/>
      <c r="R178" s="174">
        <f>R179</f>
        <v>0</v>
      </c>
      <c r="S178" s="173"/>
      <c r="T178" s="175">
        <f>T179</f>
        <v>0</v>
      </c>
      <c r="AR178" s="176" t="s">
        <v>79</v>
      </c>
      <c r="AT178" s="177" t="s">
        <v>71</v>
      </c>
      <c r="AU178" s="177" t="s">
        <v>81</v>
      </c>
      <c r="AY178" s="176" t="s">
        <v>141</v>
      </c>
      <c r="BK178" s="178">
        <f>BK179</f>
        <v>0</v>
      </c>
    </row>
    <row r="179" spans="1:65" s="2" customFormat="1" ht="16.5" customHeight="1">
      <c r="A179" s="37"/>
      <c r="B179" s="38"/>
      <c r="C179" s="181" t="s">
        <v>424</v>
      </c>
      <c r="D179" s="181" t="s">
        <v>146</v>
      </c>
      <c r="E179" s="182" t="s">
        <v>852</v>
      </c>
      <c r="F179" s="183" t="s">
        <v>853</v>
      </c>
      <c r="G179" s="184" t="s">
        <v>149</v>
      </c>
      <c r="H179" s="185">
        <v>18.2</v>
      </c>
      <c r="I179" s="186"/>
      <c r="J179" s="187">
        <f>ROUND(I179*H179,2)</f>
        <v>0</v>
      </c>
      <c r="K179" s="183" t="s">
        <v>19</v>
      </c>
      <c r="L179" s="42"/>
      <c r="M179" s="188" t="s">
        <v>19</v>
      </c>
      <c r="N179" s="189" t="s">
        <v>43</v>
      </c>
      <c r="O179" s="67"/>
      <c r="P179" s="190">
        <f>O179*H179</f>
        <v>0</v>
      </c>
      <c r="Q179" s="190">
        <v>0</v>
      </c>
      <c r="R179" s="190">
        <f>Q179*H179</f>
        <v>0</v>
      </c>
      <c r="S179" s="190">
        <v>0</v>
      </c>
      <c r="T179" s="191">
        <f>S179*H179</f>
        <v>0</v>
      </c>
      <c r="U179" s="37"/>
      <c r="V179" s="37"/>
      <c r="W179" s="37"/>
      <c r="X179" s="37"/>
      <c r="Y179" s="37"/>
      <c r="Z179" s="37"/>
      <c r="AA179" s="37"/>
      <c r="AB179" s="37"/>
      <c r="AC179" s="37"/>
      <c r="AD179" s="37"/>
      <c r="AE179" s="37"/>
      <c r="AR179" s="192" t="s">
        <v>573</v>
      </c>
      <c r="AT179" s="192" t="s">
        <v>146</v>
      </c>
      <c r="AU179" s="192" t="s">
        <v>152</v>
      </c>
      <c r="AY179" s="20" t="s">
        <v>141</v>
      </c>
      <c r="BE179" s="193">
        <f>IF(N179="základní",J179,0)</f>
        <v>0</v>
      </c>
      <c r="BF179" s="193">
        <f>IF(N179="snížená",J179,0)</f>
        <v>0</v>
      </c>
      <c r="BG179" s="193">
        <f>IF(N179="zákl. přenesená",J179,0)</f>
        <v>0</v>
      </c>
      <c r="BH179" s="193">
        <f>IF(N179="sníž. přenesená",J179,0)</f>
        <v>0</v>
      </c>
      <c r="BI179" s="193">
        <f>IF(N179="nulová",J179,0)</f>
        <v>0</v>
      </c>
      <c r="BJ179" s="20" t="s">
        <v>79</v>
      </c>
      <c r="BK179" s="193">
        <f>ROUND(I179*H179,2)</f>
        <v>0</v>
      </c>
      <c r="BL179" s="20" t="s">
        <v>573</v>
      </c>
      <c r="BM179" s="192" t="s">
        <v>667</v>
      </c>
    </row>
    <row r="180" spans="1:65" s="12" customFormat="1" ht="20.85" customHeight="1">
      <c r="B180" s="165"/>
      <c r="C180" s="166"/>
      <c r="D180" s="167" t="s">
        <v>71</v>
      </c>
      <c r="E180" s="179" t="s">
        <v>854</v>
      </c>
      <c r="F180" s="179" t="s">
        <v>855</v>
      </c>
      <c r="G180" s="166"/>
      <c r="H180" s="166"/>
      <c r="I180" s="169"/>
      <c r="J180" s="180">
        <f>BK180</f>
        <v>0</v>
      </c>
      <c r="K180" s="166"/>
      <c r="L180" s="171"/>
      <c r="M180" s="172"/>
      <c r="N180" s="173"/>
      <c r="O180" s="173"/>
      <c r="P180" s="174">
        <f>P181</f>
        <v>0</v>
      </c>
      <c r="Q180" s="173"/>
      <c r="R180" s="174">
        <f>R181</f>
        <v>0</v>
      </c>
      <c r="S180" s="173"/>
      <c r="T180" s="175">
        <f>T181</f>
        <v>0</v>
      </c>
      <c r="AR180" s="176" t="s">
        <v>79</v>
      </c>
      <c r="AT180" s="177" t="s">
        <v>71</v>
      </c>
      <c r="AU180" s="177" t="s">
        <v>81</v>
      </c>
      <c r="AY180" s="176" t="s">
        <v>141</v>
      </c>
      <c r="BK180" s="178">
        <f>BK181</f>
        <v>0</v>
      </c>
    </row>
    <row r="181" spans="1:65" s="2" customFormat="1" ht="16.5" customHeight="1">
      <c r="A181" s="37"/>
      <c r="B181" s="38"/>
      <c r="C181" s="181" t="s">
        <v>430</v>
      </c>
      <c r="D181" s="181" t="s">
        <v>146</v>
      </c>
      <c r="E181" s="182" t="s">
        <v>856</v>
      </c>
      <c r="F181" s="183" t="s">
        <v>857</v>
      </c>
      <c r="G181" s="184" t="s">
        <v>236</v>
      </c>
      <c r="H181" s="185">
        <v>2.73</v>
      </c>
      <c r="I181" s="186"/>
      <c r="J181" s="187">
        <f>ROUND(I181*H181,2)</f>
        <v>0</v>
      </c>
      <c r="K181" s="183" t="s">
        <v>19</v>
      </c>
      <c r="L181" s="42"/>
      <c r="M181" s="188" t="s">
        <v>19</v>
      </c>
      <c r="N181" s="189" t="s">
        <v>43</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573</v>
      </c>
      <c r="AT181" s="192" t="s">
        <v>146</v>
      </c>
      <c r="AU181" s="192" t="s">
        <v>152</v>
      </c>
      <c r="AY181" s="20" t="s">
        <v>141</v>
      </c>
      <c r="BE181" s="193">
        <f>IF(N181="základní",J181,0)</f>
        <v>0</v>
      </c>
      <c r="BF181" s="193">
        <f>IF(N181="snížená",J181,0)</f>
        <v>0</v>
      </c>
      <c r="BG181" s="193">
        <f>IF(N181="zákl. přenesená",J181,0)</f>
        <v>0</v>
      </c>
      <c r="BH181" s="193">
        <f>IF(N181="sníž. přenesená",J181,0)</f>
        <v>0</v>
      </c>
      <c r="BI181" s="193">
        <f>IF(N181="nulová",J181,0)</f>
        <v>0</v>
      </c>
      <c r="BJ181" s="20" t="s">
        <v>79</v>
      </c>
      <c r="BK181" s="193">
        <f>ROUND(I181*H181,2)</f>
        <v>0</v>
      </c>
      <c r="BL181" s="20" t="s">
        <v>573</v>
      </c>
      <c r="BM181" s="192" t="s">
        <v>678</v>
      </c>
    </row>
    <row r="182" spans="1:65" s="12" customFormat="1" ht="20.85" customHeight="1">
      <c r="B182" s="165"/>
      <c r="C182" s="166"/>
      <c r="D182" s="167" t="s">
        <v>71</v>
      </c>
      <c r="E182" s="179" t="s">
        <v>858</v>
      </c>
      <c r="F182" s="179" t="s">
        <v>859</v>
      </c>
      <c r="G182" s="166"/>
      <c r="H182" s="166"/>
      <c r="I182" s="169"/>
      <c r="J182" s="180">
        <f>BK182</f>
        <v>0</v>
      </c>
      <c r="K182" s="166"/>
      <c r="L182" s="171"/>
      <c r="M182" s="172"/>
      <c r="N182" s="173"/>
      <c r="O182" s="173"/>
      <c r="P182" s="174">
        <f>P183</f>
        <v>0</v>
      </c>
      <c r="Q182" s="173"/>
      <c r="R182" s="174">
        <f>R183</f>
        <v>0</v>
      </c>
      <c r="S182" s="173"/>
      <c r="T182" s="175">
        <f>T183</f>
        <v>0</v>
      </c>
      <c r="AR182" s="176" t="s">
        <v>79</v>
      </c>
      <c r="AT182" s="177" t="s">
        <v>71</v>
      </c>
      <c r="AU182" s="177" t="s">
        <v>81</v>
      </c>
      <c r="AY182" s="176" t="s">
        <v>141</v>
      </c>
      <c r="BK182" s="178">
        <f>BK183</f>
        <v>0</v>
      </c>
    </row>
    <row r="183" spans="1:65" s="2" customFormat="1" ht="16.5" customHeight="1">
      <c r="A183" s="37"/>
      <c r="B183" s="38"/>
      <c r="C183" s="181" t="s">
        <v>435</v>
      </c>
      <c r="D183" s="181" t="s">
        <v>146</v>
      </c>
      <c r="E183" s="182" t="s">
        <v>860</v>
      </c>
      <c r="F183" s="183" t="s">
        <v>861</v>
      </c>
      <c r="G183" s="184" t="s">
        <v>208</v>
      </c>
      <c r="H183" s="185">
        <v>52</v>
      </c>
      <c r="I183" s="186"/>
      <c r="J183" s="187">
        <f>ROUND(I183*H183,2)</f>
        <v>0</v>
      </c>
      <c r="K183" s="183" t="s">
        <v>19</v>
      </c>
      <c r="L183" s="42"/>
      <c r="M183" s="188" t="s">
        <v>19</v>
      </c>
      <c r="N183" s="189" t="s">
        <v>43</v>
      </c>
      <c r="O183" s="67"/>
      <c r="P183" s="190">
        <f>O183*H183</f>
        <v>0</v>
      </c>
      <c r="Q183" s="190">
        <v>0</v>
      </c>
      <c r="R183" s="190">
        <f>Q183*H183</f>
        <v>0</v>
      </c>
      <c r="S183" s="190">
        <v>0</v>
      </c>
      <c r="T183" s="191">
        <f>S183*H183</f>
        <v>0</v>
      </c>
      <c r="U183" s="37"/>
      <c r="V183" s="37"/>
      <c r="W183" s="37"/>
      <c r="X183" s="37"/>
      <c r="Y183" s="37"/>
      <c r="Z183" s="37"/>
      <c r="AA183" s="37"/>
      <c r="AB183" s="37"/>
      <c r="AC183" s="37"/>
      <c r="AD183" s="37"/>
      <c r="AE183" s="37"/>
      <c r="AR183" s="192" t="s">
        <v>573</v>
      </c>
      <c r="AT183" s="192" t="s">
        <v>146</v>
      </c>
      <c r="AU183" s="192" t="s">
        <v>152</v>
      </c>
      <c r="AY183" s="20" t="s">
        <v>141</v>
      </c>
      <c r="BE183" s="193">
        <f>IF(N183="základní",J183,0)</f>
        <v>0</v>
      </c>
      <c r="BF183" s="193">
        <f>IF(N183="snížená",J183,0)</f>
        <v>0</v>
      </c>
      <c r="BG183" s="193">
        <f>IF(N183="zákl. přenesená",J183,0)</f>
        <v>0</v>
      </c>
      <c r="BH183" s="193">
        <f>IF(N183="sníž. přenesená",J183,0)</f>
        <v>0</v>
      </c>
      <c r="BI183" s="193">
        <f>IF(N183="nulová",J183,0)</f>
        <v>0</v>
      </c>
      <c r="BJ183" s="20" t="s">
        <v>79</v>
      </c>
      <c r="BK183" s="193">
        <f>ROUND(I183*H183,2)</f>
        <v>0</v>
      </c>
      <c r="BL183" s="20" t="s">
        <v>573</v>
      </c>
      <c r="BM183" s="192" t="s">
        <v>419</v>
      </c>
    </row>
    <row r="184" spans="1:65" s="12" customFormat="1" ht="20.85" customHeight="1">
      <c r="B184" s="165"/>
      <c r="C184" s="166"/>
      <c r="D184" s="167" t="s">
        <v>71</v>
      </c>
      <c r="E184" s="179" t="s">
        <v>862</v>
      </c>
      <c r="F184" s="179" t="s">
        <v>863</v>
      </c>
      <c r="G184" s="166"/>
      <c r="H184" s="166"/>
      <c r="I184" s="169"/>
      <c r="J184" s="180">
        <f>BK184</f>
        <v>0</v>
      </c>
      <c r="K184" s="166"/>
      <c r="L184" s="171"/>
      <c r="M184" s="172"/>
      <c r="N184" s="173"/>
      <c r="O184" s="173"/>
      <c r="P184" s="174">
        <f>P185</f>
        <v>0</v>
      </c>
      <c r="Q184" s="173"/>
      <c r="R184" s="174">
        <f>R185</f>
        <v>0</v>
      </c>
      <c r="S184" s="173"/>
      <c r="T184" s="175">
        <f>T185</f>
        <v>0</v>
      </c>
      <c r="AR184" s="176" t="s">
        <v>79</v>
      </c>
      <c r="AT184" s="177" t="s">
        <v>71</v>
      </c>
      <c r="AU184" s="177" t="s">
        <v>81</v>
      </c>
      <c r="AY184" s="176" t="s">
        <v>141</v>
      </c>
      <c r="BK184" s="178">
        <f>BK185</f>
        <v>0</v>
      </c>
    </row>
    <row r="185" spans="1:65" s="2" customFormat="1" ht="16.5" customHeight="1">
      <c r="A185" s="37"/>
      <c r="B185" s="38"/>
      <c r="C185" s="181" t="s">
        <v>444</v>
      </c>
      <c r="D185" s="181" t="s">
        <v>146</v>
      </c>
      <c r="E185" s="182" t="s">
        <v>864</v>
      </c>
      <c r="F185" s="183" t="s">
        <v>861</v>
      </c>
      <c r="G185" s="184" t="s">
        <v>208</v>
      </c>
      <c r="H185" s="185">
        <v>52</v>
      </c>
      <c r="I185" s="186"/>
      <c r="J185" s="187">
        <f>ROUND(I185*H185,2)</f>
        <v>0</v>
      </c>
      <c r="K185" s="183" t="s">
        <v>19</v>
      </c>
      <c r="L185" s="42"/>
      <c r="M185" s="188" t="s">
        <v>19</v>
      </c>
      <c r="N185" s="189" t="s">
        <v>43</v>
      </c>
      <c r="O185" s="67"/>
      <c r="P185" s="190">
        <f>O185*H185</f>
        <v>0</v>
      </c>
      <c r="Q185" s="190">
        <v>0</v>
      </c>
      <c r="R185" s="190">
        <f>Q185*H185</f>
        <v>0</v>
      </c>
      <c r="S185" s="190">
        <v>0</v>
      </c>
      <c r="T185" s="191">
        <f>S185*H185</f>
        <v>0</v>
      </c>
      <c r="U185" s="37"/>
      <c r="V185" s="37"/>
      <c r="W185" s="37"/>
      <c r="X185" s="37"/>
      <c r="Y185" s="37"/>
      <c r="Z185" s="37"/>
      <c r="AA185" s="37"/>
      <c r="AB185" s="37"/>
      <c r="AC185" s="37"/>
      <c r="AD185" s="37"/>
      <c r="AE185" s="37"/>
      <c r="AR185" s="192" t="s">
        <v>573</v>
      </c>
      <c r="AT185" s="192" t="s">
        <v>146</v>
      </c>
      <c r="AU185" s="192" t="s">
        <v>152</v>
      </c>
      <c r="AY185" s="20" t="s">
        <v>141</v>
      </c>
      <c r="BE185" s="193">
        <f>IF(N185="základní",J185,0)</f>
        <v>0</v>
      </c>
      <c r="BF185" s="193">
        <f>IF(N185="snížená",J185,0)</f>
        <v>0</v>
      </c>
      <c r="BG185" s="193">
        <f>IF(N185="zákl. přenesená",J185,0)</f>
        <v>0</v>
      </c>
      <c r="BH185" s="193">
        <f>IF(N185="sníž. přenesená",J185,0)</f>
        <v>0</v>
      </c>
      <c r="BI185" s="193">
        <f>IF(N185="nulová",J185,0)</f>
        <v>0</v>
      </c>
      <c r="BJ185" s="20" t="s">
        <v>79</v>
      </c>
      <c r="BK185" s="193">
        <f>ROUND(I185*H185,2)</f>
        <v>0</v>
      </c>
      <c r="BL185" s="20" t="s">
        <v>573</v>
      </c>
      <c r="BM185" s="192" t="s">
        <v>865</v>
      </c>
    </row>
    <row r="186" spans="1:65" s="12" customFormat="1" ht="20.85" customHeight="1">
      <c r="B186" s="165"/>
      <c r="C186" s="166"/>
      <c r="D186" s="167" t="s">
        <v>71</v>
      </c>
      <c r="E186" s="179" t="s">
        <v>866</v>
      </c>
      <c r="F186" s="179" t="s">
        <v>867</v>
      </c>
      <c r="G186" s="166"/>
      <c r="H186" s="166"/>
      <c r="I186" s="169"/>
      <c r="J186" s="180">
        <f>BK186</f>
        <v>0</v>
      </c>
      <c r="K186" s="166"/>
      <c r="L186" s="171"/>
      <c r="M186" s="172"/>
      <c r="N186" s="173"/>
      <c r="O186" s="173"/>
      <c r="P186" s="174">
        <f>SUM(P187:P189)</f>
        <v>0</v>
      </c>
      <c r="Q186" s="173"/>
      <c r="R186" s="174">
        <f>SUM(R187:R189)</f>
        <v>0</v>
      </c>
      <c r="S186" s="173"/>
      <c r="T186" s="175">
        <f>SUM(T187:T189)</f>
        <v>0</v>
      </c>
      <c r="AR186" s="176" t="s">
        <v>79</v>
      </c>
      <c r="AT186" s="177" t="s">
        <v>71</v>
      </c>
      <c r="AU186" s="177" t="s">
        <v>81</v>
      </c>
      <c r="AY186" s="176" t="s">
        <v>141</v>
      </c>
      <c r="BK186" s="178">
        <f>SUM(BK187:BK189)</f>
        <v>0</v>
      </c>
    </row>
    <row r="187" spans="1:65" s="2" customFormat="1" ht="16.5" customHeight="1">
      <c r="A187" s="37"/>
      <c r="B187" s="38"/>
      <c r="C187" s="181" t="s">
        <v>447</v>
      </c>
      <c r="D187" s="181" t="s">
        <v>146</v>
      </c>
      <c r="E187" s="182" t="s">
        <v>868</v>
      </c>
      <c r="F187" s="183" t="s">
        <v>869</v>
      </c>
      <c r="G187" s="184" t="s">
        <v>149</v>
      </c>
      <c r="H187" s="185">
        <v>18.2</v>
      </c>
      <c r="I187" s="186"/>
      <c r="J187" s="187">
        <f>ROUND(I187*H187,2)</f>
        <v>0</v>
      </c>
      <c r="K187" s="183" t="s">
        <v>19</v>
      </c>
      <c r="L187" s="42"/>
      <c r="M187" s="188" t="s">
        <v>19</v>
      </c>
      <c r="N187" s="189" t="s">
        <v>43</v>
      </c>
      <c r="O187" s="67"/>
      <c r="P187" s="190">
        <f>O187*H187</f>
        <v>0</v>
      </c>
      <c r="Q187" s="190">
        <v>0</v>
      </c>
      <c r="R187" s="190">
        <f>Q187*H187</f>
        <v>0</v>
      </c>
      <c r="S187" s="190">
        <v>0</v>
      </c>
      <c r="T187" s="191">
        <f>S187*H187</f>
        <v>0</v>
      </c>
      <c r="U187" s="37"/>
      <c r="V187" s="37"/>
      <c r="W187" s="37"/>
      <c r="X187" s="37"/>
      <c r="Y187" s="37"/>
      <c r="Z187" s="37"/>
      <c r="AA187" s="37"/>
      <c r="AB187" s="37"/>
      <c r="AC187" s="37"/>
      <c r="AD187" s="37"/>
      <c r="AE187" s="37"/>
      <c r="AR187" s="192" t="s">
        <v>573</v>
      </c>
      <c r="AT187" s="192" t="s">
        <v>146</v>
      </c>
      <c r="AU187" s="192" t="s">
        <v>152</v>
      </c>
      <c r="AY187" s="20" t="s">
        <v>141</v>
      </c>
      <c r="BE187" s="193">
        <f>IF(N187="základní",J187,0)</f>
        <v>0</v>
      </c>
      <c r="BF187" s="193">
        <f>IF(N187="snížená",J187,0)</f>
        <v>0</v>
      </c>
      <c r="BG187" s="193">
        <f>IF(N187="zákl. přenesená",J187,0)</f>
        <v>0</v>
      </c>
      <c r="BH187" s="193">
        <f>IF(N187="sníž. přenesená",J187,0)</f>
        <v>0</v>
      </c>
      <c r="BI187" s="193">
        <f>IF(N187="nulová",J187,0)</f>
        <v>0</v>
      </c>
      <c r="BJ187" s="20" t="s">
        <v>79</v>
      </c>
      <c r="BK187" s="193">
        <f>ROUND(I187*H187,2)</f>
        <v>0</v>
      </c>
      <c r="BL187" s="20" t="s">
        <v>573</v>
      </c>
      <c r="BM187" s="192" t="s">
        <v>870</v>
      </c>
    </row>
    <row r="188" spans="1:65" s="2" customFormat="1" ht="16.5" customHeight="1">
      <c r="A188" s="37"/>
      <c r="B188" s="38"/>
      <c r="C188" s="181" t="s">
        <v>454</v>
      </c>
      <c r="D188" s="181" t="s">
        <v>146</v>
      </c>
      <c r="E188" s="182" t="s">
        <v>871</v>
      </c>
      <c r="F188" s="183" t="s">
        <v>872</v>
      </c>
      <c r="G188" s="184" t="s">
        <v>149</v>
      </c>
      <c r="H188" s="185">
        <v>22</v>
      </c>
      <c r="I188" s="186"/>
      <c r="J188" s="187">
        <f>ROUND(I188*H188,2)</f>
        <v>0</v>
      </c>
      <c r="K188" s="183" t="s">
        <v>19</v>
      </c>
      <c r="L188" s="42"/>
      <c r="M188" s="188" t="s">
        <v>19</v>
      </c>
      <c r="N188" s="189" t="s">
        <v>43</v>
      </c>
      <c r="O188" s="67"/>
      <c r="P188" s="190">
        <f>O188*H188</f>
        <v>0</v>
      </c>
      <c r="Q188" s="190">
        <v>0</v>
      </c>
      <c r="R188" s="190">
        <f>Q188*H188</f>
        <v>0</v>
      </c>
      <c r="S188" s="190">
        <v>0</v>
      </c>
      <c r="T188" s="191">
        <f>S188*H188</f>
        <v>0</v>
      </c>
      <c r="U188" s="37"/>
      <c r="V188" s="37"/>
      <c r="W188" s="37"/>
      <c r="X188" s="37"/>
      <c r="Y188" s="37"/>
      <c r="Z188" s="37"/>
      <c r="AA188" s="37"/>
      <c r="AB188" s="37"/>
      <c r="AC188" s="37"/>
      <c r="AD188" s="37"/>
      <c r="AE188" s="37"/>
      <c r="AR188" s="192" t="s">
        <v>573</v>
      </c>
      <c r="AT188" s="192" t="s">
        <v>146</v>
      </c>
      <c r="AU188" s="192" t="s">
        <v>152</v>
      </c>
      <c r="AY188" s="20" t="s">
        <v>141</v>
      </c>
      <c r="BE188" s="193">
        <f>IF(N188="základní",J188,0)</f>
        <v>0</v>
      </c>
      <c r="BF188" s="193">
        <f>IF(N188="snížená",J188,0)</f>
        <v>0</v>
      </c>
      <c r="BG188" s="193">
        <f>IF(N188="zákl. přenesená",J188,0)</f>
        <v>0</v>
      </c>
      <c r="BH188" s="193">
        <f>IF(N188="sníž. přenesená",J188,0)</f>
        <v>0</v>
      </c>
      <c r="BI188" s="193">
        <f>IF(N188="nulová",J188,0)</f>
        <v>0</v>
      </c>
      <c r="BJ188" s="20" t="s">
        <v>79</v>
      </c>
      <c r="BK188" s="193">
        <f>ROUND(I188*H188,2)</f>
        <v>0</v>
      </c>
      <c r="BL188" s="20" t="s">
        <v>573</v>
      </c>
      <c r="BM188" s="192" t="s">
        <v>873</v>
      </c>
    </row>
    <row r="189" spans="1:65" s="2" customFormat="1" ht="16.5" customHeight="1">
      <c r="A189" s="37"/>
      <c r="B189" s="38"/>
      <c r="C189" s="181" t="s">
        <v>457</v>
      </c>
      <c r="D189" s="181" t="s">
        <v>146</v>
      </c>
      <c r="E189" s="182" t="s">
        <v>874</v>
      </c>
      <c r="F189" s="183" t="s">
        <v>875</v>
      </c>
      <c r="G189" s="184" t="s">
        <v>149</v>
      </c>
      <c r="H189" s="185">
        <v>22</v>
      </c>
      <c r="I189" s="186"/>
      <c r="J189" s="187">
        <f>ROUND(I189*H189,2)</f>
        <v>0</v>
      </c>
      <c r="K189" s="183" t="s">
        <v>19</v>
      </c>
      <c r="L189" s="42"/>
      <c r="M189" s="188" t="s">
        <v>19</v>
      </c>
      <c r="N189" s="189" t="s">
        <v>43</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573</v>
      </c>
      <c r="AT189" s="192" t="s">
        <v>146</v>
      </c>
      <c r="AU189" s="192" t="s">
        <v>152</v>
      </c>
      <c r="AY189" s="20" t="s">
        <v>141</v>
      </c>
      <c r="BE189" s="193">
        <f>IF(N189="základní",J189,0)</f>
        <v>0</v>
      </c>
      <c r="BF189" s="193">
        <f>IF(N189="snížená",J189,0)</f>
        <v>0</v>
      </c>
      <c r="BG189" s="193">
        <f>IF(N189="zákl. přenesená",J189,0)</f>
        <v>0</v>
      </c>
      <c r="BH189" s="193">
        <f>IF(N189="sníž. přenesená",J189,0)</f>
        <v>0</v>
      </c>
      <c r="BI189" s="193">
        <f>IF(N189="nulová",J189,0)</f>
        <v>0</v>
      </c>
      <c r="BJ189" s="20" t="s">
        <v>79</v>
      </c>
      <c r="BK189" s="193">
        <f>ROUND(I189*H189,2)</f>
        <v>0</v>
      </c>
      <c r="BL189" s="20" t="s">
        <v>573</v>
      </c>
      <c r="BM189" s="192" t="s">
        <v>876</v>
      </c>
    </row>
    <row r="190" spans="1:65" s="12" customFormat="1" ht="25.9" customHeight="1">
      <c r="B190" s="165"/>
      <c r="C190" s="166"/>
      <c r="D190" s="167" t="s">
        <v>71</v>
      </c>
      <c r="E190" s="168" t="s">
        <v>877</v>
      </c>
      <c r="F190" s="168" t="s">
        <v>878</v>
      </c>
      <c r="G190" s="166"/>
      <c r="H190" s="166"/>
      <c r="I190" s="169"/>
      <c r="J190" s="170">
        <f>BK190</f>
        <v>0</v>
      </c>
      <c r="K190" s="166"/>
      <c r="L190" s="171"/>
      <c r="M190" s="172"/>
      <c r="N190" s="173"/>
      <c r="O190" s="173"/>
      <c r="P190" s="174">
        <f>P191</f>
        <v>0</v>
      </c>
      <c r="Q190" s="173"/>
      <c r="R190" s="174">
        <f>R191</f>
        <v>0</v>
      </c>
      <c r="S190" s="173"/>
      <c r="T190" s="175">
        <f>T191</f>
        <v>0</v>
      </c>
      <c r="AR190" s="176" t="s">
        <v>79</v>
      </c>
      <c r="AT190" s="177" t="s">
        <v>71</v>
      </c>
      <c r="AU190" s="177" t="s">
        <v>72</v>
      </c>
      <c r="AY190" s="176" t="s">
        <v>141</v>
      </c>
      <c r="BK190" s="178">
        <f>BK191</f>
        <v>0</v>
      </c>
    </row>
    <row r="191" spans="1:65" s="2" customFormat="1" ht="16.5" customHeight="1">
      <c r="A191" s="37"/>
      <c r="B191" s="38"/>
      <c r="C191" s="181" t="s">
        <v>462</v>
      </c>
      <c r="D191" s="181" t="s">
        <v>146</v>
      </c>
      <c r="E191" s="182" t="s">
        <v>879</v>
      </c>
      <c r="F191" s="183" t="s">
        <v>880</v>
      </c>
      <c r="G191" s="184" t="s">
        <v>284</v>
      </c>
      <c r="H191" s="185">
        <v>0.35</v>
      </c>
      <c r="I191" s="186"/>
      <c r="J191" s="187">
        <f>ROUND(I191*H191,2)</f>
        <v>0</v>
      </c>
      <c r="K191" s="183" t="s">
        <v>19</v>
      </c>
      <c r="L191" s="42"/>
      <c r="M191" s="188" t="s">
        <v>19</v>
      </c>
      <c r="N191" s="189" t="s">
        <v>43</v>
      </c>
      <c r="O191" s="67"/>
      <c r="P191" s="190">
        <f>O191*H191</f>
        <v>0</v>
      </c>
      <c r="Q191" s="190">
        <v>0</v>
      </c>
      <c r="R191" s="190">
        <f>Q191*H191</f>
        <v>0</v>
      </c>
      <c r="S191" s="190">
        <v>0</v>
      </c>
      <c r="T191" s="191">
        <f>S191*H191</f>
        <v>0</v>
      </c>
      <c r="U191" s="37"/>
      <c r="V191" s="37"/>
      <c r="W191" s="37"/>
      <c r="X191" s="37"/>
      <c r="Y191" s="37"/>
      <c r="Z191" s="37"/>
      <c r="AA191" s="37"/>
      <c r="AB191" s="37"/>
      <c r="AC191" s="37"/>
      <c r="AD191" s="37"/>
      <c r="AE191" s="37"/>
      <c r="AR191" s="192" t="s">
        <v>573</v>
      </c>
      <c r="AT191" s="192" t="s">
        <v>146</v>
      </c>
      <c r="AU191" s="192" t="s">
        <v>79</v>
      </c>
      <c r="AY191" s="20" t="s">
        <v>141</v>
      </c>
      <c r="BE191" s="193">
        <f>IF(N191="základní",J191,0)</f>
        <v>0</v>
      </c>
      <c r="BF191" s="193">
        <f>IF(N191="snížená",J191,0)</f>
        <v>0</v>
      </c>
      <c r="BG191" s="193">
        <f>IF(N191="zákl. přenesená",J191,0)</f>
        <v>0</v>
      </c>
      <c r="BH191" s="193">
        <f>IF(N191="sníž. přenesená",J191,0)</f>
        <v>0</v>
      </c>
      <c r="BI191" s="193">
        <f>IF(N191="nulová",J191,0)</f>
        <v>0</v>
      </c>
      <c r="BJ191" s="20" t="s">
        <v>79</v>
      </c>
      <c r="BK191" s="193">
        <f>ROUND(I191*H191,2)</f>
        <v>0</v>
      </c>
      <c r="BL191" s="20" t="s">
        <v>573</v>
      </c>
      <c r="BM191" s="192" t="s">
        <v>172</v>
      </c>
    </row>
    <row r="192" spans="1:65" s="12" customFormat="1" ht="25.9" customHeight="1">
      <c r="B192" s="165"/>
      <c r="C192" s="166"/>
      <c r="D192" s="167" t="s">
        <v>71</v>
      </c>
      <c r="E192" s="168" t="s">
        <v>881</v>
      </c>
      <c r="F192" s="168" t="s">
        <v>882</v>
      </c>
      <c r="G192" s="166"/>
      <c r="H192" s="166"/>
      <c r="I192" s="169"/>
      <c r="J192" s="170">
        <f>BK192</f>
        <v>0</v>
      </c>
      <c r="K192" s="166"/>
      <c r="L192" s="171"/>
      <c r="M192" s="172"/>
      <c r="N192" s="173"/>
      <c r="O192" s="173"/>
      <c r="P192" s="174">
        <f>SUM(P193:P194)</f>
        <v>0</v>
      </c>
      <c r="Q192" s="173"/>
      <c r="R192" s="174">
        <f>SUM(R193:R194)</f>
        <v>0</v>
      </c>
      <c r="S192" s="173"/>
      <c r="T192" s="175">
        <f>SUM(T193:T194)</f>
        <v>0</v>
      </c>
      <c r="AR192" s="176" t="s">
        <v>79</v>
      </c>
      <c r="AT192" s="177" t="s">
        <v>71</v>
      </c>
      <c r="AU192" s="177" t="s">
        <v>72</v>
      </c>
      <c r="AY192" s="176" t="s">
        <v>141</v>
      </c>
      <c r="BK192" s="178">
        <f>SUM(BK193:BK194)</f>
        <v>0</v>
      </c>
    </row>
    <row r="193" spans="1:65" s="2" customFormat="1" ht="16.5" customHeight="1">
      <c r="A193" s="37"/>
      <c r="B193" s="38"/>
      <c r="C193" s="181" t="s">
        <v>466</v>
      </c>
      <c r="D193" s="181" t="s">
        <v>146</v>
      </c>
      <c r="E193" s="182" t="s">
        <v>883</v>
      </c>
      <c r="F193" s="183" t="s">
        <v>884</v>
      </c>
      <c r="G193" s="184" t="s">
        <v>251</v>
      </c>
      <c r="H193" s="185">
        <v>1</v>
      </c>
      <c r="I193" s="186"/>
      <c r="J193" s="187">
        <f>ROUND(I193*H193,2)</f>
        <v>0</v>
      </c>
      <c r="K193" s="183" t="s">
        <v>19</v>
      </c>
      <c r="L193" s="42"/>
      <c r="M193" s="188" t="s">
        <v>19</v>
      </c>
      <c r="N193" s="189" t="s">
        <v>43</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573</v>
      </c>
      <c r="AT193" s="192" t="s">
        <v>146</v>
      </c>
      <c r="AU193" s="192" t="s">
        <v>79</v>
      </c>
      <c r="AY193" s="20" t="s">
        <v>141</v>
      </c>
      <c r="BE193" s="193">
        <f>IF(N193="základní",J193,0)</f>
        <v>0</v>
      </c>
      <c r="BF193" s="193">
        <f>IF(N193="snížená",J193,0)</f>
        <v>0</v>
      </c>
      <c r="BG193" s="193">
        <f>IF(N193="zákl. přenesená",J193,0)</f>
        <v>0</v>
      </c>
      <c r="BH193" s="193">
        <f>IF(N193="sníž. přenesená",J193,0)</f>
        <v>0</v>
      </c>
      <c r="BI193" s="193">
        <f>IF(N193="nulová",J193,0)</f>
        <v>0</v>
      </c>
      <c r="BJ193" s="20" t="s">
        <v>79</v>
      </c>
      <c r="BK193" s="193">
        <f>ROUND(I193*H193,2)</f>
        <v>0</v>
      </c>
      <c r="BL193" s="20" t="s">
        <v>573</v>
      </c>
      <c r="BM193" s="192" t="s">
        <v>178</v>
      </c>
    </row>
    <row r="194" spans="1:65" s="2" customFormat="1" ht="212.25" customHeight="1">
      <c r="A194" s="37"/>
      <c r="B194" s="38"/>
      <c r="C194" s="181" t="s">
        <v>471</v>
      </c>
      <c r="D194" s="181" t="s">
        <v>146</v>
      </c>
      <c r="E194" s="182" t="s">
        <v>885</v>
      </c>
      <c r="F194" s="183" t="s">
        <v>886</v>
      </c>
      <c r="G194" s="184" t="s">
        <v>251</v>
      </c>
      <c r="H194" s="185">
        <v>1</v>
      </c>
      <c r="I194" s="186"/>
      <c r="J194" s="187">
        <f>ROUND(I194*H194,2)</f>
        <v>0</v>
      </c>
      <c r="K194" s="183" t="s">
        <v>19</v>
      </c>
      <c r="L194" s="42"/>
      <c r="M194" s="257" t="s">
        <v>19</v>
      </c>
      <c r="N194" s="258" t="s">
        <v>43</v>
      </c>
      <c r="O194" s="255"/>
      <c r="P194" s="259">
        <f>O194*H194</f>
        <v>0</v>
      </c>
      <c r="Q194" s="259">
        <v>0</v>
      </c>
      <c r="R194" s="259">
        <f>Q194*H194</f>
        <v>0</v>
      </c>
      <c r="S194" s="259">
        <v>0</v>
      </c>
      <c r="T194" s="260">
        <f>S194*H194</f>
        <v>0</v>
      </c>
      <c r="U194" s="37"/>
      <c r="V194" s="37"/>
      <c r="W194" s="37"/>
      <c r="X194" s="37"/>
      <c r="Y194" s="37"/>
      <c r="Z194" s="37"/>
      <c r="AA194" s="37"/>
      <c r="AB194" s="37"/>
      <c r="AC194" s="37"/>
      <c r="AD194" s="37"/>
      <c r="AE194" s="37"/>
      <c r="AR194" s="192" t="s">
        <v>573</v>
      </c>
      <c r="AT194" s="192" t="s">
        <v>146</v>
      </c>
      <c r="AU194" s="192" t="s">
        <v>79</v>
      </c>
      <c r="AY194" s="20" t="s">
        <v>141</v>
      </c>
      <c r="BE194" s="193">
        <f>IF(N194="základní",J194,0)</f>
        <v>0</v>
      </c>
      <c r="BF194" s="193">
        <f>IF(N194="snížená",J194,0)</f>
        <v>0</v>
      </c>
      <c r="BG194" s="193">
        <f>IF(N194="zákl. přenesená",J194,0)</f>
        <v>0</v>
      </c>
      <c r="BH194" s="193">
        <f>IF(N194="sníž. přenesená",J194,0)</f>
        <v>0</v>
      </c>
      <c r="BI194" s="193">
        <f>IF(N194="nulová",J194,0)</f>
        <v>0</v>
      </c>
      <c r="BJ194" s="20" t="s">
        <v>79</v>
      </c>
      <c r="BK194" s="193">
        <f>ROUND(I194*H194,2)</f>
        <v>0</v>
      </c>
      <c r="BL194" s="20" t="s">
        <v>573</v>
      </c>
      <c r="BM194" s="192" t="s">
        <v>887</v>
      </c>
    </row>
    <row r="195" spans="1:65" s="2" customFormat="1" ht="6.95" customHeight="1">
      <c r="A195" s="37"/>
      <c r="B195" s="50"/>
      <c r="C195" s="51"/>
      <c r="D195" s="51"/>
      <c r="E195" s="51"/>
      <c r="F195" s="51"/>
      <c r="G195" s="51"/>
      <c r="H195" s="51"/>
      <c r="I195" s="51"/>
      <c r="J195" s="51"/>
      <c r="K195" s="51"/>
      <c r="L195" s="42"/>
      <c r="M195" s="37"/>
      <c r="O195" s="37"/>
      <c r="P195" s="37"/>
      <c r="Q195" s="37"/>
      <c r="R195" s="37"/>
      <c r="S195" s="37"/>
      <c r="T195" s="37"/>
      <c r="U195" s="37"/>
      <c r="V195" s="37"/>
      <c r="W195" s="37"/>
      <c r="X195" s="37"/>
      <c r="Y195" s="37"/>
      <c r="Z195" s="37"/>
      <c r="AA195" s="37"/>
      <c r="AB195" s="37"/>
      <c r="AC195" s="37"/>
      <c r="AD195" s="37"/>
      <c r="AE195" s="37"/>
    </row>
  </sheetData>
  <sheetProtection algorithmName="SHA-512" hashValue="o0H92MiS/raqhFTY4BzAQofQoz8RINWbQQsmrOFnVtrB8JQpis4Q/oxkB+bDmH+gbEzS1mXcJDLkNtJTX1X/ZQ==" saltValue="Ah8/HvXCzFz6ebND3fR0tBcDVJeu9xMbUXUP/pnN1oluNBghmMWVknK9FpbWDSwaZ3ATSURk/dg62aPOOgkNiA==" spinCount="100000" sheet="1" objects="1" scenarios="1" formatColumns="0" formatRows="0" autoFilter="0"/>
  <autoFilter ref="C114:K194"/>
  <mergeCells count="12">
    <mergeCell ref="E107:H107"/>
    <mergeCell ref="L2:V2"/>
    <mergeCell ref="E50:H50"/>
    <mergeCell ref="E52:H52"/>
    <mergeCell ref="E54:H54"/>
    <mergeCell ref="E103:H103"/>
    <mergeCell ref="E105:H10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8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20" t="s">
        <v>95</v>
      </c>
    </row>
    <row r="3" spans="1:46" s="1" customFormat="1" ht="6.95" customHeight="1">
      <c r="B3" s="111"/>
      <c r="C3" s="112"/>
      <c r="D3" s="112"/>
      <c r="E3" s="112"/>
      <c r="F3" s="112"/>
      <c r="G3" s="112"/>
      <c r="H3" s="112"/>
      <c r="I3" s="112"/>
      <c r="J3" s="112"/>
      <c r="K3" s="112"/>
      <c r="L3" s="23"/>
      <c r="AT3" s="20" t="s">
        <v>81</v>
      </c>
    </row>
    <row r="4" spans="1:46" s="1" customFormat="1" ht="24.95" customHeight="1">
      <c r="B4" s="23"/>
      <c r="D4" s="113" t="s">
        <v>103</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392" t="str">
        <f>'Rekapitulace stavby'!K6</f>
        <v>Smrčenská 80, Jihlava - oprava střech objektů krematoria (SO_02 a SO_03)</v>
      </c>
      <c r="F7" s="393"/>
      <c r="G7" s="393"/>
      <c r="H7" s="393"/>
      <c r="L7" s="23"/>
    </row>
    <row r="8" spans="1:46" s="1" customFormat="1" ht="12" customHeight="1">
      <c r="B8" s="23"/>
      <c r="D8" s="115" t="s">
        <v>104</v>
      </c>
      <c r="L8" s="23"/>
    </row>
    <row r="9" spans="1:46" s="2" customFormat="1" ht="16.5" customHeight="1">
      <c r="A9" s="37"/>
      <c r="B9" s="42"/>
      <c r="C9" s="37"/>
      <c r="D9" s="37"/>
      <c r="E9" s="392" t="s">
        <v>888</v>
      </c>
      <c r="F9" s="394"/>
      <c r="G9" s="394"/>
      <c r="H9" s="394"/>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106</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395" t="s">
        <v>889</v>
      </c>
      <c r="F11" s="394"/>
      <c r="G11" s="394"/>
      <c r="H11" s="394"/>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19</v>
      </c>
      <c r="G13" s="37"/>
      <c r="H13" s="37"/>
      <c r="I13" s="115" t="s">
        <v>20</v>
      </c>
      <c r="J13" s="106" t="s">
        <v>19</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21</v>
      </c>
      <c r="E14" s="37"/>
      <c r="F14" s="106" t="s">
        <v>22</v>
      </c>
      <c r="G14" s="37"/>
      <c r="H14" s="37"/>
      <c r="I14" s="115" t="s">
        <v>23</v>
      </c>
      <c r="J14" s="117" t="str">
        <f>'Rekapitulace stavby'!AN8</f>
        <v>10. 2. 2025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25</v>
      </c>
      <c r="E16" s="37"/>
      <c r="F16" s="37"/>
      <c r="G16" s="37"/>
      <c r="H16" s="37"/>
      <c r="I16" s="115" t="s">
        <v>26</v>
      </c>
      <c r="J16" s="106" t="s">
        <v>19</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27</v>
      </c>
      <c r="F17" s="37"/>
      <c r="G17" s="37"/>
      <c r="H17" s="37"/>
      <c r="I17" s="115" t="s">
        <v>28</v>
      </c>
      <c r="J17" s="106" t="s">
        <v>19</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29</v>
      </c>
      <c r="E19" s="37"/>
      <c r="F19" s="37"/>
      <c r="G19" s="37"/>
      <c r="H19" s="37"/>
      <c r="I19" s="115" t="s">
        <v>26</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396" t="str">
        <f>'Rekapitulace stavby'!E14</f>
        <v>Vyplň údaj</v>
      </c>
      <c r="F20" s="397"/>
      <c r="G20" s="397"/>
      <c r="H20" s="397"/>
      <c r="I20" s="115" t="s">
        <v>28</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31</v>
      </c>
      <c r="E22" s="37"/>
      <c r="F22" s="37"/>
      <c r="G22" s="37"/>
      <c r="H22" s="37"/>
      <c r="I22" s="115" t="s">
        <v>26</v>
      </c>
      <c r="J22" s="106" t="s">
        <v>19</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32</v>
      </c>
      <c r="F23" s="37"/>
      <c r="G23" s="37"/>
      <c r="H23" s="37"/>
      <c r="I23" s="115" t="s">
        <v>28</v>
      </c>
      <c r="J23" s="106" t="s">
        <v>19</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34</v>
      </c>
      <c r="E25" s="37"/>
      <c r="F25" s="37"/>
      <c r="G25" s="37"/>
      <c r="H25" s="37"/>
      <c r="I25" s="115" t="s">
        <v>26</v>
      </c>
      <c r="J25" s="106" t="s">
        <v>19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35</v>
      </c>
      <c r="F26" s="37"/>
      <c r="G26" s="37"/>
      <c r="H26" s="37"/>
      <c r="I26" s="115" t="s">
        <v>28</v>
      </c>
      <c r="J26" s="106" t="s">
        <v>19</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36</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398" t="s">
        <v>19</v>
      </c>
      <c r="F29" s="398"/>
      <c r="G29" s="398"/>
      <c r="H29" s="398"/>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38</v>
      </c>
      <c r="E32" s="37"/>
      <c r="F32" s="37"/>
      <c r="G32" s="37"/>
      <c r="H32" s="37"/>
      <c r="I32" s="37"/>
      <c r="J32" s="123">
        <f>ROUND(J99,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40</v>
      </c>
      <c r="G34" s="37"/>
      <c r="H34" s="37"/>
      <c r="I34" s="124" t="s">
        <v>39</v>
      </c>
      <c r="J34" s="124" t="s">
        <v>41</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42</v>
      </c>
      <c r="E35" s="115" t="s">
        <v>43</v>
      </c>
      <c r="F35" s="126">
        <f>ROUND((SUM(BE99:BE483)),  2)</f>
        <v>0</v>
      </c>
      <c r="G35" s="37"/>
      <c r="H35" s="37"/>
      <c r="I35" s="127">
        <v>0.21</v>
      </c>
      <c r="J35" s="126">
        <f>ROUND(((SUM(BE99:BE483))*I35),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44</v>
      </c>
      <c r="F36" s="126">
        <f>ROUND((SUM(BF99:BF483)),  2)</f>
        <v>0</v>
      </c>
      <c r="G36" s="37"/>
      <c r="H36" s="37"/>
      <c r="I36" s="127">
        <v>0.12</v>
      </c>
      <c r="J36" s="126">
        <f>ROUND(((SUM(BF99:BF483))*I36),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45</v>
      </c>
      <c r="F37" s="126">
        <f>ROUND((SUM(BG99:BG483)),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46</v>
      </c>
      <c r="F38" s="126">
        <f>ROUND((SUM(BH99:BH483)),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47</v>
      </c>
      <c r="F39" s="126">
        <f>ROUND((SUM(BI99:BI483)),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48</v>
      </c>
      <c r="E41" s="130"/>
      <c r="F41" s="130"/>
      <c r="G41" s="131" t="s">
        <v>49</v>
      </c>
      <c r="H41" s="132" t="s">
        <v>50</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108</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99" t="str">
        <f>E7</f>
        <v>Smrčenská 80, Jihlava - oprava střech objektů krematoria (SO_02 a SO_03)</v>
      </c>
      <c r="F50" s="400"/>
      <c r="G50" s="400"/>
      <c r="H50" s="400"/>
      <c r="I50" s="39"/>
      <c r="J50" s="39"/>
      <c r="K50" s="39"/>
      <c r="L50" s="116"/>
      <c r="S50" s="37"/>
      <c r="T50" s="37"/>
      <c r="U50" s="37"/>
      <c r="V50" s="37"/>
      <c r="W50" s="37"/>
      <c r="X50" s="37"/>
      <c r="Y50" s="37"/>
      <c r="Z50" s="37"/>
      <c r="AA50" s="37"/>
      <c r="AB50" s="37"/>
      <c r="AC50" s="37"/>
      <c r="AD50" s="37"/>
      <c r="AE50" s="37"/>
    </row>
    <row r="51" spans="1:47" s="1" customFormat="1" ht="12" customHeight="1">
      <c r="B51" s="24"/>
      <c r="C51" s="32" t="s">
        <v>104</v>
      </c>
      <c r="D51" s="25"/>
      <c r="E51" s="25"/>
      <c r="F51" s="25"/>
      <c r="G51" s="25"/>
      <c r="H51" s="25"/>
      <c r="I51" s="25"/>
      <c r="J51" s="25"/>
      <c r="K51" s="25"/>
      <c r="L51" s="23"/>
    </row>
    <row r="52" spans="1:47" s="2" customFormat="1" ht="16.5" customHeight="1">
      <c r="A52" s="37"/>
      <c r="B52" s="38"/>
      <c r="C52" s="39"/>
      <c r="D52" s="39"/>
      <c r="E52" s="399" t="s">
        <v>888</v>
      </c>
      <c r="F52" s="401"/>
      <c r="G52" s="401"/>
      <c r="H52" s="401"/>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106</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48" t="str">
        <f>E11</f>
        <v>SO_03.1 - stavební část - dílny</v>
      </c>
      <c r="F54" s="401"/>
      <c r="G54" s="401"/>
      <c r="H54" s="401"/>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Jihlava</v>
      </c>
      <c r="G56" s="39"/>
      <c r="H56" s="39"/>
      <c r="I56" s="32" t="s">
        <v>23</v>
      </c>
      <c r="J56" s="62" t="str">
        <f>IF(J14="","",J14)</f>
        <v>10. 2. 2025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40.15" customHeight="1">
      <c r="A58" s="37"/>
      <c r="B58" s="38"/>
      <c r="C58" s="32" t="s">
        <v>25</v>
      </c>
      <c r="D58" s="39"/>
      <c r="E58" s="39"/>
      <c r="F58" s="30" t="str">
        <f>E17</f>
        <v>Statutární město Jihlava, Masarykovo náměstí 97/1</v>
      </c>
      <c r="G58" s="39"/>
      <c r="H58" s="39"/>
      <c r="I58" s="32" t="s">
        <v>31</v>
      </c>
      <c r="J58" s="35" t="str">
        <f>E23</f>
        <v>SPA spol.s r.o., Jihlava, Havlíčkova 46, 58601</v>
      </c>
      <c r="K58" s="39"/>
      <c r="L58" s="116"/>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32" t="s">
        <v>34</v>
      </c>
      <c r="J59" s="35" t="str">
        <f>E26</f>
        <v>Fr.Neuwirth</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109</v>
      </c>
      <c r="D61" s="140"/>
      <c r="E61" s="140"/>
      <c r="F61" s="140"/>
      <c r="G61" s="140"/>
      <c r="H61" s="140"/>
      <c r="I61" s="140"/>
      <c r="J61" s="141" t="s">
        <v>110</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70</v>
      </c>
      <c r="D63" s="39"/>
      <c r="E63" s="39"/>
      <c r="F63" s="39"/>
      <c r="G63" s="39"/>
      <c r="H63" s="39"/>
      <c r="I63" s="39"/>
      <c r="J63" s="80">
        <f>J99</f>
        <v>0</v>
      </c>
      <c r="K63" s="39"/>
      <c r="L63" s="116"/>
      <c r="S63" s="37"/>
      <c r="T63" s="37"/>
      <c r="U63" s="37"/>
      <c r="V63" s="37"/>
      <c r="W63" s="37"/>
      <c r="X63" s="37"/>
      <c r="Y63" s="37"/>
      <c r="Z63" s="37"/>
      <c r="AA63" s="37"/>
      <c r="AB63" s="37"/>
      <c r="AC63" s="37"/>
      <c r="AD63" s="37"/>
      <c r="AE63" s="37"/>
      <c r="AU63" s="20" t="s">
        <v>111</v>
      </c>
    </row>
    <row r="64" spans="1:47" s="9" customFormat="1" ht="24.95" customHeight="1">
      <c r="B64" s="143"/>
      <c r="C64" s="144"/>
      <c r="D64" s="145" t="s">
        <v>112</v>
      </c>
      <c r="E64" s="146"/>
      <c r="F64" s="146"/>
      <c r="G64" s="146"/>
      <c r="H64" s="146"/>
      <c r="I64" s="146"/>
      <c r="J64" s="147">
        <f>J100</f>
        <v>0</v>
      </c>
      <c r="K64" s="144"/>
      <c r="L64" s="148"/>
    </row>
    <row r="65" spans="1:31" s="10" customFormat="1" ht="19.899999999999999" customHeight="1">
      <c r="B65" s="149"/>
      <c r="C65" s="100"/>
      <c r="D65" s="150" t="s">
        <v>890</v>
      </c>
      <c r="E65" s="151"/>
      <c r="F65" s="151"/>
      <c r="G65" s="151"/>
      <c r="H65" s="151"/>
      <c r="I65" s="151"/>
      <c r="J65" s="152">
        <f>J101</f>
        <v>0</v>
      </c>
      <c r="K65" s="100"/>
      <c r="L65" s="153"/>
    </row>
    <row r="66" spans="1:31" s="10" customFormat="1" ht="19.899999999999999" customHeight="1">
      <c r="B66" s="149"/>
      <c r="C66" s="100"/>
      <c r="D66" s="150" t="s">
        <v>113</v>
      </c>
      <c r="E66" s="151"/>
      <c r="F66" s="151"/>
      <c r="G66" s="151"/>
      <c r="H66" s="151"/>
      <c r="I66" s="151"/>
      <c r="J66" s="152">
        <f>J106</f>
        <v>0</v>
      </c>
      <c r="K66" s="100"/>
      <c r="L66" s="153"/>
    </row>
    <row r="67" spans="1:31" s="10" customFormat="1" ht="14.85" customHeight="1">
      <c r="B67" s="149"/>
      <c r="C67" s="100"/>
      <c r="D67" s="150" t="s">
        <v>114</v>
      </c>
      <c r="E67" s="151"/>
      <c r="F67" s="151"/>
      <c r="G67" s="151"/>
      <c r="H67" s="151"/>
      <c r="I67" s="151"/>
      <c r="J67" s="152">
        <f>J107</f>
        <v>0</v>
      </c>
      <c r="K67" s="100"/>
      <c r="L67" s="153"/>
    </row>
    <row r="68" spans="1:31" s="10" customFormat="1" ht="14.85" customHeight="1">
      <c r="B68" s="149"/>
      <c r="C68" s="100"/>
      <c r="D68" s="150" t="s">
        <v>115</v>
      </c>
      <c r="E68" s="151"/>
      <c r="F68" s="151"/>
      <c r="G68" s="151"/>
      <c r="H68" s="151"/>
      <c r="I68" s="151"/>
      <c r="J68" s="152">
        <f>J128</f>
        <v>0</v>
      </c>
      <c r="K68" s="100"/>
      <c r="L68" s="153"/>
    </row>
    <row r="69" spans="1:31" s="10" customFormat="1" ht="19.899999999999999" customHeight="1">
      <c r="B69" s="149"/>
      <c r="C69" s="100"/>
      <c r="D69" s="150" t="s">
        <v>116</v>
      </c>
      <c r="E69" s="151"/>
      <c r="F69" s="151"/>
      <c r="G69" s="151"/>
      <c r="H69" s="151"/>
      <c r="I69" s="151"/>
      <c r="J69" s="152">
        <f>J138</f>
        <v>0</v>
      </c>
      <c r="K69" s="100"/>
      <c r="L69" s="153"/>
    </row>
    <row r="70" spans="1:31" s="10" customFormat="1" ht="14.85" customHeight="1">
      <c r="B70" s="149"/>
      <c r="C70" s="100"/>
      <c r="D70" s="150" t="s">
        <v>117</v>
      </c>
      <c r="E70" s="151"/>
      <c r="F70" s="151"/>
      <c r="G70" s="151"/>
      <c r="H70" s="151"/>
      <c r="I70" s="151"/>
      <c r="J70" s="152">
        <f>J139</f>
        <v>0</v>
      </c>
      <c r="K70" s="100"/>
      <c r="L70" s="153"/>
    </row>
    <row r="71" spans="1:31" s="10" customFormat="1" ht="14.85" customHeight="1">
      <c r="B71" s="149"/>
      <c r="C71" s="100"/>
      <c r="D71" s="150" t="s">
        <v>118</v>
      </c>
      <c r="E71" s="151"/>
      <c r="F71" s="151"/>
      <c r="G71" s="151"/>
      <c r="H71" s="151"/>
      <c r="I71" s="151"/>
      <c r="J71" s="152">
        <f>J141</f>
        <v>0</v>
      </c>
      <c r="K71" s="100"/>
      <c r="L71" s="153"/>
    </row>
    <row r="72" spans="1:31" s="10" customFormat="1" ht="19.899999999999999" customHeight="1">
      <c r="B72" s="149"/>
      <c r="C72" s="100"/>
      <c r="D72" s="150" t="s">
        <v>119</v>
      </c>
      <c r="E72" s="151"/>
      <c r="F72" s="151"/>
      <c r="G72" s="151"/>
      <c r="H72" s="151"/>
      <c r="I72" s="151"/>
      <c r="J72" s="152">
        <f>J202</f>
        <v>0</v>
      </c>
      <c r="K72" s="100"/>
      <c r="L72" s="153"/>
    </row>
    <row r="73" spans="1:31" s="10" customFormat="1" ht="19.899999999999999" customHeight="1">
      <c r="B73" s="149"/>
      <c r="C73" s="100"/>
      <c r="D73" s="150" t="s">
        <v>120</v>
      </c>
      <c r="E73" s="151"/>
      <c r="F73" s="151"/>
      <c r="G73" s="151"/>
      <c r="H73" s="151"/>
      <c r="I73" s="151"/>
      <c r="J73" s="152">
        <f>J216</f>
        <v>0</v>
      </c>
      <c r="K73" s="100"/>
      <c r="L73" s="153"/>
    </row>
    <row r="74" spans="1:31" s="9" customFormat="1" ht="24.95" customHeight="1">
      <c r="B74" s="143"/>
      <c r="C74" s="144"/>
      <c r="D74" s="145" t="s">
        <v>121</v>
      </c>
      <c r="E74" s="146"/>
      <c r="F74" s="146"/>
      <c r="G74" s="146"/>
      <c r="H74" s="146"/>
      <c r="I74" s="146"/>
      <c r="J74" s="147">
        <f>J219</f>
        <v>0</v>
      </c>
      <c r="K74" s="144"/>
      <c r="L74" s="148"/>
    </row>
    <row r="75" spans="1:31" s="10" customFormat="1" ht="19.899999999999999" customHeight="1">
      <c r="B75" s="149"/>
      <c r="C75" s="100"/>
      <c r="D75" s="150" t="s">
        <v>122</v>
      </c>
      <c r="E75" s="151"/>
      <c r="F75" s="151"/>
      <c r="G75" s="151"/>
      <c r="H75" s="151"/>
      <c r="I75" s="151"/>
      <c r="J75" s="152">
        <f>J220</f>
        <v>0</v>
      </c>
      <c r="K75" s="100"/>
      <c r="L75" s="153"/>
    </row>
    <row r="76" spans="1:31" s="10" customFormat="1" ht="19.899999999999999" customHeight="1">
      <c r="B76" s="149"/>
      <c r="C76" s="100"/>
      <c r="D76" s="150" t="s">
        <v>123</v>
      </c>
      <c r="E76" s="151"/>
      <c r="F76" s="151"/>
      <c r="G76" s="151"/>
      <c r="H76" s="151"/>
      <c r="I76" s="151"/>
      <c r="J76" s="152">
        <f>J441</f>
        <v>0</v>
      </c>
      <c r="K76" s="100"/>
      <c r="L76" s="153"/>
    </row>
    <row r="77" spans="1:31" s="10" customFormat="1" ht="19.899999999999999" customHeight="1">
      <c r="B77" s="149"/>
      <c r="C77" s="100"/>
      <c r="D77" s="150" t="s">
        <v>125</v>
      </c>
      <c r="E77" s="151"/>
      <c r="F77" s="151"/>
      <c r="G77" s="151"/>
      <c r="H77" s="151"/>
      <c r="I77" s="151"/>
      <c r="J77" s="152">
        <f>J469</f>
        <v>0</v>
      </c>
      <c r="K77" s="100"/>
      <c r="L77" s="153"/>
    </row>
    <row r="78" spans="1:31" s="2" customFormat="1" ht="21.7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6.95" customHeight="1">
      <c r="A79" s="37"/>
      <c r="B79" s="50"/>
      <c r="C79" s="51"/>
      <c r="D79" s="51"/>
      <c r="E79" s="51"/>
      <c r="F79" s="51"/>
      <c r="G79" s="51"/>
      <c r="H79" s="51"/>
      <c r="I79" s="51"/>
      <c r="J79" s="51"/>
      <c r="K79" s="51"/>
      <c r="L79" s="116"/>
      <c r="S79" s="37"/>
      <c r="T79" s="37"/>
      <c r="U79" s="37"/>
      <c r="V79" s="37"/>
      <c r="W79" s="37"/>
      <c r="X79" s="37"/>
      <c r="Y79" s="37"/>
      <c r="Z79" s="37"/>
      <c r="AA79" s="37"/>
      <c r="AB79" s="37"/>
      <c r="AC79" s="37"/>
      <c r="AD79" s="37"/>
      <c r="AE79" s="37"/>
    </row>
    <row r="83" spans="1:31" s="2" customFormat="1" ht="6.95" customHeight="1">
      <c r="A83" s="37"/>
      <c r="B83" s="52"/>
      <c r="C83" s="53"/>
      <c r="D83" s="53"/>
      <c r="E83" s="53"/>
      <c r="F83" s="53"/>
      <c r="G83" s="53"/>
      <c r="H83" s="53"/>
      <c r="I83" s="53"/>
      <c r="J83" s="53"/>
      <c r="K83" s="53"/>
      <c r="L83" s="116"/>
      <c r="S83" s="37"/>
      <c r="T83" s="37"/>
      <c r="U83" s="37"/>
      <c r="V83" s="37"/>
      <c r="W83" s="37"/>
      <c r="X83" s="37"/>
      <c r="Y83" s="37"/>
      <c r="Z83" s="37"/>
      <c r="AA83" s="37"/>
      <c r="AB83" s="37"/>
      <c r="AC83" s="37"/>
      <c r="AD83" s="37"/>
      <c r="AE83" s="37"/>
    </row>
    <row r="84" spans="1:31" s="2" customFormat="1" ht="24.95" customHeight="1">
      <c r="A84" s="37"/>
      <c r="B84" s="38"/>
      <c r="C84" s="26" t="s">
        <v>126</v>
      </c>
      <c r="D84" s="39"/>
      <c r="E84" s="39"/>
      <c r="F84" s="39"/>
      <c r="G84" s="39"/>
      <c r="H84" s="39"/>
      <c r="I84" s="39"/>
      <c r="J84" s="39"/>
      <c r="K84" s="39"/>
      <c r="L84" s="116"/>
      <c r="S84" s="37"/>
      <c r="T84" s="37"/>
      <c r="U84" s="37"/>
      <c r="V84" s="37"/>
      <c r="W84" s="37"/>
      <c r="X84" s="37"/>
      <c r="Y84" s="37"/>
      <c r="Z84" s="37"/>
      <c r="AA84" s="37"/>
      <c r="AB84" s="37"/>
      <c r="AC84" s="37"/>
      <c r="AD84" s="37"/>
      <c r="AE84" s="37"/>
    </row>
    <row r="85" spans="1:31" s="2" customFormat="1" ht="6.9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31" s="2" customFormat="1" ht="12" customHeight="1">
      <c r="A86" s="37"/>
      <c r="B86" s="38"/>
      <c r="C86" s="32" t="s">
        <v>16</v>
      </c>
      <c r="D86" s="39"/>
      <c r="E86" s="39"/>
      <c r="F86" s="39"/>
      <c r="G86" s="39"/>
      <c r="H86" s="39"/>
      <c r="I86" s="39"/>
      <c r="J86" s="39"/>
      <c r="K86" s="39"/>
      <c r="L86" s="116"/>
      <c r="S86" s="37"/>
      <c r="T86" s="37"/>
      <c r="U86" s="37"/>
      <c r="V86" s="37"/>
      <c r="W86" s="37"/>
      <c r="X86" s="37"/>
      <c r="Y86" s="37"/>
      <c r="Z86" s="37"/>
      <c r="AA86" s="37"/>
      <c r="AB86" s="37"/>
      <c r="AC86" s="37"/>
      <c r="AD86" s="37"/>
      <c r="AE86" s="37"/>
    </row>
    <row r="87" spans="1:31" s="2" customFormat="1" ht="16.5" customHeight="1">
      <c r="A87" s="37"/>
      <c r="B87" s="38"/>
      <c r="C87" s="39"/>
      <c r="D87" s="39"/>
      <c r="E87" s="399" t="str">
        <f>E7</f>
        <v>Smrčenská 80, Jihlava - oprava střech objektů krematoria (SO_02 a SO_03)</v>
      </c>
      <c r="F87" s="400"/>
      <c r="G87" s="400"/>
      <c r="H87" s="400"/>
      <c r="I87" s="39"/>
      <c r="J87" s="39"/>
      <c r="K87" s="39"/>
      <c r="L87" s="116"/>
      <c r="S87" s="37"/>
      <c r="T87" s="37"/>
      <c r="U87" s="37"/>
      <c r="V87" s="37"/>
      <c r="W87" s="37"/>
      <c r="X87" s="37"/>
      <c r="Y87" s="37"/>
      <c r="Z87" s="37"/>
      <c r="AA87" s="37"/>
      <c r="AB87" s="37"/>
      <c r="AC87" s="37"/>
      <c r="AD87" s="37"/>
      <c r="AE87" s="37"/>
    </row>
    <row r="88" spans="1:31" s="1" customFormat="1" ht="12" customHeight="1">
      <c r="B88" s="24"/>
      <c r="C88" s="32" t="s">
        <v>104</v>
      </c>
      <c r="D88" s="25"/>
      <c r="E88" s="25"/>
      <c r="F88" s="25"/>
      <c r="G88" s="25"/>
      <c r="H88" s="25"/>
      <c r="I88" s="25"/>
      <c r="J88" s="25"/>
      <c r="K88" s="25"/>
      <c r="L88" s="23"/>
    </row>
    <row r="89" spans="1:31" s="2" customFormat="1" ht="16.5" customHeight="1">
      <c r="A89" s="37"/>
      <c r="B89" s="38"/>
      <c r="C89" s="39"/>
      <c r="D89" s="39"/>
      <c r="E89" s="399" t="s">
        <v>888</v>
      </c>
      <c r="F89" s="401"/>
      <c r="G89" s="401"/>
      <c r="H89" s="401"/>
      <c r="I89" s="39"/>
      <c r="J89" s="39"/>
      <c r="K89" s="39"/>
      <c r="L89" s="116"/>
      <c r="S89" s="37"/>
      <c r="T89" s="37"/>
      <c r="U89" s="37"/>
      <c r="V89" s="37"/>
      <c r="W89" s="37"/>
      <c r="X89" s="37"/>
      <c r="Y89" s="37"/>
      <c r="Z89" s="37"/>
      <c r="AA89" s="37"/>
      <c r="AB89" s="37"/>
      <c r="AC89" s="37"/>
      <c r="AD89" s="37"/>
      <c r="AE89" s="37"/>
    </row>
    <row r="90" spans="1:31" s="2" customFormat="1" ht="12" customHeight="1">
      <c r="A90" s="37"/>
      <c r="B90" s="38"/>
      <c r="C90" s="32" t="s">
        <v>106</v>
      </c>
      <c r="D90" s="39"/>
      <c r="E90" s="39"/>
      <c r="F90" s="39"/>
      <c r="G90" s="39"/>
      <c r="H90" s="39"/>
      <c r="I90" s="39"/>
      <c r="J90" s="39"/>
      <c r="K90" s="39"/>
      <c r="L90" s="116"/>
      <c r="S90" s="37"/>
      <c r="T90" s="37"/>
      <c r="U90" s="37"/>
      <c r="V90" s="37"/>
      <c r="W90" s="37"/>
      <c r="X90" s="37"/>
      <c r="Y90" s="37"/>
      <c r="Z90" s="37"/>
      <c r="AA90" s="37"/>
      <c r="AB90" s="37"/>
      <c r="AC90" s="37"/>
      <c r="AD90" s="37"/>
      <c r="AE90" s="37"/>
    </row>
    <row r="91" spans="1:31" s="2" customFormat="1" ht="16.5" customHeight="1">
      <c r="A91" s="37"/>
      <c r="B91" s="38"/>
      <c r="C91" s="39"/>
      <c r="D91" s="39"/>
      <c r="E91" s="348" t="str">
        <f>E11</f>
        <v>SO_03.1 - stavební část - dílny</v>
      </c>
      <c r="F91" s="401"/>
      <c r="G91" s="401"/>
      <c r="H91" s="401"/>
      <c r="I91" s="39"/>
      <c r="J91" s="39"/>
      <c r="K91" s="39"/>
      <c r="L91" s="116"/>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6"/>
      <c r="S92" s="37"/>
      <c r="T92" s="37"/>
      <c r="U92" s="37"/>
      <c r="V92" s="37"/>
      <c r="W92" s="37"/>
      <c r="X92" s="37"/>
      <c r="Y92" s="37"/>
      <c r="Z92" s="37"/>
      <c r="AA92" s="37"/>
      <c r="AB92" s="37"/>
      <c r="AC92" s="37"/>
      <c r="AD92" s="37"/>
      <c r="AE92" s="37"/>
    </row>
    <row r="93" spans="1:31" s="2" customFormat="1" ht="12" customHeight="1">
      <c r="A93" s="37"/>
      <c r="B93" s="38"/>
      <c r="C93" s="32" t="s">
        <v>21</v>
      </c>
      <c r="D93" s="39"/>
      <c r="E93" s="39"/>
      <c r="F93" s="30" t="str">
        <f>F14</f>
        <v>Jihlava</v>
      </c>
      <c r="G93" s="39"/>
      <c r="H93" s="39"/>
      <c r="I93" s="32" t="s">
        <v>23</v>
      </c>
      <c r="J93" s="62" t="str">
        <f>IF(J14="","",J14)</f>
        <v>10. 2. 2025</v>
      </c>
      <c r="K93" s="39"/>
      <c r="L93" s="116"/>
      <c r="S93" s="37"/>
      <c r="T93" s="37"/>
      <c r="U93" s="37"/>
      <c r="V93" s="37"/>
      <c r="W93" s="37"/>
      <c r="X93" s="37"/>
      <c r="Y93" s="37"/>
      <c r="Z93" s="37"/>
      <c r="AA93" s="37"/>
      <c r="AB93" s="37"/>
      <c r="AC93" s="37"/>
      <c r="AD93" s="37"/>
      <c r="AE93" s="37"/>
    </row>
    <row r="94" spans="1:31" s="2" customFormat="1" ht="6.95" customHeight="1">
      <c r="A94" s="37"/>
      <c r="B94" s="38"/>
      <c r="C94" s="39"/>
      <c r="D94" s="39"/>
      <c r="E94" s="39"/>
      <c r="F94" s="39"/>
      <c r="G94" s="39"/>
      <c r="H94" s="39"/>
      <c r="I94" s="39"/>
      <c r="J94" s="39"/>
      <c r="K94" s="39"/>
      <c r="L94" s="116"/>
      <c r="S94" s="37"/>
      <c r="T94" s="37"/>
      <c r="U94" s="37"/>
      <c r="V94" s="37"/>
      <c r="W94" s="37"/>
      <c r="X94" s="37"/>
      <c r="Y94" s="37"/>
      <c r="Z94" s="37"/>
      <c r="AA94" s="37"/>
      <c r="AB94" s="37"/>
      <c r="AC94" s="37"/>
      <c r="AD94" s="37"/>
      <c r="AE94" s="37"/>
    </row>
    <row r="95" spans="1:31" s="2" customFormat="1" ht="40.15" customHeight="1">
      <c r="A95" s="37"/>
      <c r="B95" s="38"/>
      <c r="C95" s="32" t="s">
        <v>25</v>
      </c>
      <c r="D95" s="39"/>
      <c r="E95" s="39"/>
      <c r="F95" s="30" t="str">
        <f>E17</f>
        <v>Statutární město Jihlava, Masarykovo náměstí 97/1</v>
      </c>
      <c r="G95" s="39"/>
      <c r="H95" s="39"/>
      <c r="I95" s="32" t="s">
        <v>31</v>
      </c>
      <c r="J95" s="35" t="str">
        <f>E23</f>
        <v>SPA spol.s r.o., Jihlava, Havlíčkova 46, 58601</v>
      </c>
      <c r="K95" s="39"/>
      <c r="L95" s="116"/>
      <c r="S95" s="37"/>
      <c r="T95" s="37"/>
      <c r="U95" s="37"/>
      <c r="V95" s="37"/>
      <c r="W95" s="37"/>
      <c r="X95" s="37"/>
      <c r="Y95" s="37"/>
      <c r="Z95" s="37"/>
      <c r="AA95" s="37"/>
      <c r="AB95" s="37"/>
      <c r="AC95" s="37"/>
      <c r="AD95" s="37"/>
      <c r="AE95" s="37"/>
    </row>
    <row r="96" spans="1:31" s="2" customFormat="1" ht="15.2" customHeight="1">
      <c r="A96" s="37"/>
      <c r="B96" s="38"/>
      <c r="C96" s="32" t="s">
        <v>29</v>
      </c>
      <c r="D96" s="39"/>
      <c r="E96" s="39"/>
      <c r="F96" s="30" t="str">
        <f>IF(E20="","",E20)</f>
        <v>Vyplň údaj</v>
      </c>
      <c r="G96" s="39"/>
      <c r="H96" s="39"/>
      <c r="I96" s="32" t="s">
        <v>34</v>
      </c>
      <c r="J96" s="35" t="str">
        <f>E26</f>
        <v>Fr.Neuwirth</v>
      </c>
      <c r="K96" s="39"/>
      <c r="L96" s="116"/>
      <c r="S96" s="37"/>
      <c r="T96" s="37"/>
      <c r="U96" s="37"/>
      <c r="V96" s="37"/>
      <c r="W96" s="37"/>
      <c r="X96" s="37"/>
      <c r="Y96" s="37"/>
      <c r="Z96" s="37"/>
      <c r="AA96" s="37"/>
      <c r="AB96" s="37"/>
      <c r="AC96" s="37"/>
      <c r="AD96" s="37"/>
      <c r="AE96" s="37"/>
    </row>
    <row r="97" spans="1:65" s="2" customFormat="1" ht="10.35" customHeight="1">
      <c r="A97" s="37"/>
      <c r="B97" s="38"/>
      <c r="C97" s="39"/>
      <c r="D97" s="39"/>
      <c r="E97" s="39"/>
      <c r="F97" s="39"/>
      <c r="G97" s="39"/>
      <c r="H97" s="39"/>
      <c r="I97" s="39"/>
      <c r="J97" s="39"/>
      <c r="K97" s="39"/>
      <c r="L97" s="116"/>
      <c r="S97" s="37"/>
      <c r="T97" s="37"/>
      <c r="U97" s="37"/>
      <c r="V97" s="37"/>
      <c r="W97" s="37"/>
      <c r="X97" s="37"/>
      <c r="Y97" s="37"/>
      <c r="Z97" s="37"/>
      <c r="AA97" s="37"/>
      <c r="AB97" s="37"/>
      <c r="AC97" s="37"/>
      <c r="AD97" s="37"/>
      <c r="AE97" s="37"/>
    </row>
    <row r="98" spans="1:65" s="11" customFormat="1" ht="29.25" customHeight="1">
      <c r="A98" s="154"/>
      <c r="B98" s="155"/>
      <c r="C98" s="156" t="s">
        <v>127</v>
      </c>
      <c r="D98" s="157" t="s">
        <v>57</v>
      </c>
      <c r="E98" s="157" t="s">
        <v>53</v>
      </c>
      <c r="F98" s="157" t="s">
        <v>54</v>
      </c>
      <c r="G98" s="157" t="s">
        <v>128</v>
      </c>
      <c r="H98" s="157" t="s">
        <v>129</v>
      </c>
      <c r="I98" s="157" t="s">
        <v>130</v>
      </c>
      <c r="J98" s="157" t="s">
        <v>110</v>
      </c>
      <c r="K98" s="158" t="s">
        <v>131</v>
      </c>
      <c r="L98" s="159"/>
      <c r="M98" s="71" t="s">
        <v>19</v>
      </c>
      <c r="N98" s="72" t="s">
        <v>42</v>
      </c>
      <c r="O98" s="72" t="s">
        <v>132</v>
      </c>
      <c r="P98" s="72" t="s">
        <v>133</v>
      </c>
      <c r="Q98" s="72" t="s">
        <v>134</v>
      </c>
      <c r="R98" s="72" t="s">
        <v>135</v>
      </c>
      <c r="S98" s="72" t="s">
        <v>136</v>
      </c>
      <c r="T98" s="73" t="s">
        <v>137</v>
      </c>
      <c r="U98" s="154"/>
      <c r="V98" s="154"/>
      <c r="W98" s="154"/>
      <c r="X98" s="154"/>
      <c r="Y98" s="154"/>
      <c r="Z98" s="154"/>
      <c r="AA98" s="154"/>
      <c r="AB98" s="154"/>
      <c r="AC98" s="154"/>
      <c r="AD98" s="154"/>
      <c r="AE98" s="154"/>
    </row>
    <row r="99" spans="1:65" s="2" customFormat="1" ht="22.9" customHeight="1">
      <c r="A99" s="37"/>
      <c r="B99" s="38"/>
      <c r="C99" s="78" t="s">
        <v>138</v>
      </c>
      <c r="D99" s="39"/>
      <c r="E99" s="39"/>
      <c r="F99" s="39"/>
      <c r="G99" s="39"/>
      <c r="H99" s="39"/>
      <c r="I99" s="39"/>
      <c r="J99" s="160">
        <f>BK99</f>
        <v>0</v>
      </c>
      <c r="K99" s="39"/>
      <c r="L99" s="42"/>
      <c r="M99" s="74"/>
      <c r="N99" s="161"/>
      <c r="O99" s="75"/>
      <c r="P99" s="162">
        <f>P100+P219</f>
        <v>0</v>
      </c>
      <c r="Q99" s="75"/>
      <c r="R99" s="162">
        <f>R100+R219</f>
        <v>8.1944445699999982</v>
      </c>
      <c r="S99" s="75"/>
      <c r="T99" s="163">
        <f>T100+T219</f>
        <v>34.508362720000008</v>
      </c>
      <c r="U99" s="37"/>
      <c r="V99" s="37"/>
      <c r="W99" s="37"/>
      <c r="X99" s="37"/>
      <c r="Y99" s="37"/>
      <c r="Z99" s="37"/>
      <c r="AA99" s="37"/>
      <c r="AB99" s="37"/>
      <c r="AC99" s="37"/>
      <c r="AD99" s="37"/>
      <c r="AE99" s="37"/>
      <c r="AT99" s="20" t="s">
        <v>71</v>
      </c>
      <c r="AU99" s="20" t="s">
        <v>111</v>
      </c>
      <c r="BK99" s="164">
        <f>BK100+BK219</f>
        <v>0</v>
      </c>
    </row>
    <row r="100" spans="1:65" s="12" customFormat="1" ht="25.9" customHeight="1">
      <c r="B100" s="165"/>
      <c r="C100" s="166"/>
      <c r="D100" s="167" t="s">
        <v>71</v>
      </c>
      <c r="E100" s="168" t="s">
        <v>139</v>
      </c>
      <c r="F100" s="168" t="s">
        <v>140</v>
      </c>
      <c r="G100" s="166"/>
      <c r="H100" s="166"/>
      <c r="I100" s="169"/>
      <c r="J100" s="170">
        <f>BK100</f>
        <v>0</v>
      </c>
      <c r="K100" s="166"/>
      <c r="L100" s="171"/>
      <c r="M100" s="172"/>
      <c r="N100" s="173"/>
      <c r="O100" s="173"/>
      <c r="P100" s="174">
        <f>P101+P106+P138+P202+P216</f>
        <v>0</v>
      </c>
      <c r="Q100" s="173"/>
      <c r="R100" s="174">
        <f>R101+R106+R138+R202+R216</f>
        <v>4.0135726999999992</v>
      </c>
      <c r="S100" s="173"/>
      <c r="T100" s="175">
        <f>T101+T106+T138+T202+T216</f>
        <v>34.137519720000007</v>
      </c>
      <c r="AR100" s="176" t="s">
        <v>79</v>
      </c>
      <c r="AT100" s="177" t="s">
        <v>71</v>
      </c>
      <c r="AU100" s="177" t="s">
        <v>72</v>
      </c>
      <c r="AY100" s="176" t="s">
        <v>141</v>
      </c>
      <c r="BK100" s="178">
        <f>BK101+BK106+BK138+BK202+BK216</f>
        <v>0</v>
      </c>
    </row>
    <row r="101" spans="1:65" s="12" customFormat="1" ht="22.9" customHeight="1">
      <c r="B101" s="165"/>
      <c r="C101" s="166"/>
      <c r="D101" s="167" t="s">
        <v>71</v>
      </c>
      <c r="E101" s="179" t="s">
        <v>152</v>
      </c>
      <c r="F101" s="179" t="s">
        <v>891</v>
      </c>
      <c r="G101" s="166"/>
      <c r="H101" s="166"/>
      <c r="I101" s="169"/>
      <c r="J101" s="180">
        <f>BK101</f>
        <v>0</v>
      </c>
      <c r="K101" s="166"/>
      <c r="L101" s="171"/>
      <c r="M101" s="172"/>
      <c r="N101" s="173"/>
      <c r="O101" s="173"/>
      <c r="P101" s="174">
        <f>SUM(P102:P105)</f>
        <v>0</v>
      </c>
      <c r="Q101" s="173"/>
      <c r="R101" s="174">
        <f>SUM(R102:R105)</f>
        <v>1.00488</v>
      </c>
      <c r="S101" s="173"/>
      <c r="T101" s="175">
        <f>SUM(T102:T105)</f>
        <v>0</v>
      </c>
      <c r="AR101" s="176" t="s">
        <v>79</v>
      </c>
      <c r="AT101" s="177" t="s">
        <v>71</v>
      </c>
      <c r="AU101" s="177" t="s">
        <v>79</v>
      </c>
      <c r="AY101" s="176" t="s">
        <v>141</v>
      </c>
      <c r="BK101" s="178">
        <f>SUM(BK102:BK105)</f>
        <v>0</v>
      </c>
    </row>
    <row r="102" spans="1:65" s="2" customFormat="1" ht="24.2" customHeight="1">
      <c r="A102" s="37"/>
      <c r="B102" s="38"/>
      <c r="C102" s="181" t="s">
        <v>79</v>
      </c>
      <c r="D102" s="181" t="s">
        <v>146</v>
      </c>
      <c r="E102" s="182" t="s">
        <v>892</v>
      </c>
      <c r="F102" s="183" t="s">
        <v>893</v>
      </c>
      <c r="G102" s="184" t="s">
        <v>149</v>
      </c>
      <c r="H102" s="185">
        <v>5.3</v>
      </c>
      <c r="I102" s="186"/>
      <c r="J102" s="187">
        <f>ROUND(I102*H102,2)</f>
        <v>0</v>
      </c>
      <c r="K102" s="183" t="s">
        <v>150</v>
      </c>
      <c r="L102" s="42"/>
      <c r="M102" s="188" t="s">
        <v>19</v>
      </c>
      <c r="N102" s="189" t="s">
        <v>43</v>
      </c>
      <c r="O102" s="67"/>
      <c r="P102" s="190">
        <f>O102*H102</f>
        <v>0</v>
      </c>
      <c r="Q102" s="190">
        <v>0.18959999999999999</v>
      </c>
      <c r="R102" s="190">
        <f>Q102*H102</f>
        <v>1.00488</v>
      </c>
      <c r="S102" s="190">
        <v>0</v>
      </c>
      <c r="T102" s="191">
        <f>S102*H102</f>
        <v>0</v>
      </c>
      <c r="U102" s="37"/>
      <c r="V102" s="37"/>
      <c r="W102" s="37"/>
      <c r="X102" s="37"/>
      <c r="Y102" s="37"/>
      <c r="Z102" s="37"/>
      <c r="AA102" s="37"/>
      <c r="AB102" s="37"/>
      <c r="AC102" s="37"/>
      <c r="AD102" s="37"/>
      <c r="AE102" s="37"/>
      <c r="AR102" s="192" t="s">
        <v>151</v>
      </c>
      <c r="AT102" s="192" t="s">
        <v>146</v>
      </c>
      <c r="AU102" s="192" t="s">
        <v>81</v>
      </c>
      <c r="AY102" s="20" t="s">
        <v>141</v>
      </c>
      <c r="BE102" s="193">
        <f>IF(N102="základní",J102,0)</f>
        <v>0</v>
      </c>
      <c r="BF102" s="193">
        <f>IF(N102="snížená",J102,0)</f>
        <v>0</v>
      </c>
      <c r="BG102" s="193">
        <f>IF(N102="zákl. přenesená",J102,0)</f>
        <v>0</v>
      </c>
      <c r="BH102" s="193">
        <f>IF(N102="sníž. přenesená",J102,0)</f>
        <v>0</v>
      </c>
      <c r="BI102" s="193">
        <f>IF(N102="nulová",J102,0)</f>
        <v>0</v>
      </c>
      <c r="BJ102" s="20" t="s">
        <v>79</v>
      </c>
      <c r="BK102" s="193">
        <f>ROUND(I102*H102,2)</f>
        <v>0</v>
      </c>
      <c r="BL102" s="20" t="s">
        <v>151</v>
      </c>
      <c r="BM102" s="192" t="s">
        <v>894</v>
      </c>
    </row>
    <row r="103" spans="1:65" s="2" customFormat="1" ht="11.25">
      <c r="A103" s="37"/>
      <c r="B103" s="38"/>
      <c r="C103" s="39"/>
      <c r="D103" s="194" t="s">
        <v>154</v>
      </c>
      <c r="E103" s="39"/>
      <c r="F103" s="195" t="s">
        <v>895</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154</v>
      </c>
      <c r="AU103" s="20" t="s">
        <v>81</v>
      </c>
    </row>
    <row r="104" spans="1:65" s="14" customFormat="1" ht="11.25">
      <c r="B104" s="210"/>
      <c r="C104" s="211"/>
      <c r="D104" s="201" t="s">
        <v>156</v>
      </c>
      <c r="E104" s="212" t="s">
        <v>19</v>
      </c>
      <c r="F104" s="213" t="s">
        <v>896</v>
      </c>
      <c r="G104" s="211"/>
      <c r="H104" s="214">
        <v>5.3</v>
      </c>
      <c r="I104" s="215"/>
      <c r="J104" s="211"/>
      <c r="K104" s="211"/>
      <c r="L104" s="216"/>
      <c r="M104" s="217"/>
      <c r="N104" s="218"/>
      <c r="O104" s="218"/>
      <c r="P104" s="218"/>
      <c r="Q104" s="218"/>
      <c r="R104" s="218"/>
      <c r="S104" s="218"/>
      <c r="T104" s="219"/>
      <c r="AT104" s="220" t="s">
        <v>156</v>
      </c>
      <c r="AU104" s="220" t="s">
        <v>81</v>
      </c>
      <c r="AV104" s="14" t="s">
        <v>81</v>
      </c>
      <c r="AW104" s="14" t="s">
        <v>33</v>
      </c>
      <c r="AX104" s="14" t="s">
        <v>72</v>
      </c>
      <c r="AY104" s="220" t="s">
        <v>141</v>
      </c>
    </row>
    <row r="105" spans="1:65" s="15" customFormat="1" ht="11.25">
      <c r="B105" s="221"/>
      <c r="C105" s="222"/>
      <c r="D105" s="201" t="s">
        <v>156</v>
      </c>
      <c r="E105" s="223" t="s">
        <v>19</v>
      </c>
      <c r="F105" s="224" t="s">
        <v>161</v>
      </c>
      <c r="G105" s="222"/>
      <c r="H105" s="225">
        <v>5.3</v>
      </c>
      <c r="I105" s="226"/>
      <c r="J105" s="222"/>
      <c r="K105" s="222"/>
      <c r="L105" s="227"/>
      <c r="M105" s="228"/>
      <c r="N105" s="229"/>
      <c r="O105" s="229"/>
      <c r="P105" s="229"/>
      <c r="Q105" s="229"/>
      <c r="R105" s="229"/>
      <c r="S105" s="229"/>
      <c r="T105" s="230"/>
      <c r="AT105" s="231" t="s">
        <v>156</v>
      </c>
      <c r="AU105" s="231" t="s">
        <v>81</v>
      </c>
      <c r="AV105" s="15" t="s">
        <v>152</v>
      </c>
      <c r="AW105" s="15" t="s">
        <v>33</v>
      </c>
      <c r="AX105" s="15" t="s">
        <v>79</v>
      </c>
      <c r="AY105" s="231" t="s">
        <v>141</v>
      </c>
    </row>
    <row r="106" spans="1:65" s="12" customFormat="1" ht="22.9" customHeight="1">
      <c r="B106" s="165"/>
      <c r="C106" s="166"/>
      <c r="D106" s="167" t="s">
        <v>71</v>
      </c>
      <c r="E106" s="179" t="s">
        <v>142</v>
      </c>
      <c r="F106" s="179" t="s">
        <v>143</v>
      </c>
      <c r="G106" s="166"/>
      <c r="H106" s="166"/>
      <c r="I106" s="169"/>
      <c r="J106" s="180">
        <f>BK106</f>
        <v>0</v>
      </c>
      <c r="K106" s="166"/>
      <c r="L106" s="171"/>
      <c r="M106" s="172"/>
      <c r="N106" s="173"/>
      <c r="O106" s="173"/>
      <c r="P106" s="174">
        <f>P107+P128</f>
        <v>0</v>
      </c>
      <c r="Q106" s="173"/>
      <c r="R106" s="174">
        <f>R107+R128</f>
        <v>3.0086926999999997</v>
      </c>
      <c r="S106" s="173"/>
      <c r="T106" s="175">
        <f>T107+T128</f>
        <v>0</v>
      </c>
      <c r="AR106" s="176" t="s">
        <v>79</v>
      </c>
      <c r="AT106" s="177" t="s">
        <v>71</v>
      </c>
      <c r="AU106" s="177" t="s">
        <v>79</v>
      </c>
      <c r="AY106" s="176" t="s">
        <v>141</v>
      </c>
      <c r="BK106" s="178">
        <f>BK107+BK128</f>
        <v>0</v>
      </c>
    </row>
    <row r="107" spans="1:65" s="12" customFormat="1" ht="20.85" customHeight="1">
      <c r="B107" s="165"/>
      <c r="C107" s="166"/>
      <c r="D107" s="167" t="s">
        <v>71</v>
      </c>
      <c r="E107" s="179" t="s">
        <v>144</v>
      </c>
      <c r="F107" s="179" t="s">
        <v>145</v>
      </c>
      <c r="G107" s="166"/>
      <c r="H107" s="166"/>
      <c r="I107" s="169"/>
      <c r="J107" s="180">
        <f>BK107</f>
        <v>0</v>
      </c>
      <c r="K107" s="166"/>
      <c r="L107" s="171"/>
      <c r="M107" s="172"/>
      <c r="N107" s="173"/>
      <c r="O107" s="173"/>
      <c r="P107" s="174">
        <f>SUM(P108:P127)</f>
        <v>0</v>
      </c>
      <c r="Q107" s="173"/>
      <c r="R107" s="174">
        <f>SUM(R108:R127)</f>
        <v>0.41876269999999999</v>
      </c>
      <c r="S107" s="173"/>
      <c r="T107" s="175">
        <f>SUM(T108:T127)</f>
        <v>0</v>
      </c>
      <c r="AR107" s="176" t="s">
        <v>79</v>
      </c>
      <c r="AT107" s="177" t="s">
        <v>71</v>
      </c>
      <c r="AU107" s="177" t="s">
        <v>81</v>
      </c>
      <c r="AY107" s="176" t="s">
        <v>141</v>
      </c>
      <c r="BK107" s="178">
        <f>SUM(BK108:BK127)</f>
        <v>0</v>
      </c>
    </row>
    <row r="108" spans="1:65" s="2" customFormat="1" ht="24.2" customHeight="1">
      <c r="A108" s="37"/>
      <c r="B108" s="38"/>
      <c r="C108" s="181" t="s">
        <v>81</v>
      </c>
      <c r="D108" s="181" t="s">
        <v>146</v>
      </c>
      <c r="E108" s="182" t="s">
        <v>897</v>
      </c>
      <c r="F108" s="183" t="s">
        <v>898</v>
      </c>
      <c r="G108" s="184" t="s">
        <v>149</v>
      </c>
      <c r="H108" s="185">
        <v>10.6</v>
      </c>
      <c r="I108" s="186"/>
      <c r="J108" s="187">
        <f>ROUND(I108*H108,2)</f>
        <v>0</v>
      </c>
      <c r="K108" s="183" t="s">
        <v>150</v>
      </c>
      <c r="L108" s="42"/>
      <c r="M108" s="188" t="s">
        <v>19</v>
      </c>
      <c r="N108" s="189" t="s">
        <v>43</v>
      </c>
      <c r="O108" s="67"/>
      <c r="P108" s="190">
        <f>O108*H108</f>
        <v>0</v>
      </c>
      <c r="Q108" s="190">
        <v>2.6360000000000001E-2</v>
      </c>
      <c r="R108" s="190">
        <f>Q108*H108</f>
        <v>0.279416</v>
      </c>
      <c r="S108" s="190">
        <v>0</v>
      </c>
      <c r="T108" s="191">
        <f>S108*H108</f>
        <v>0</v>
      </c>
      <c r="U108" s="37"/>
      <c r="V108" s="37"/>
      <c r="W108" s="37"/>
      <c r="X108" s="37"/>
      <c r="Y108" s="37"/>
      <c r="Z108" s="37"/>
      <c r="AA108" s="37"/>
      <c r="AB108" s="37"/>
      <c r="AC108" s="37"/>
      <c r="AD108" s="37"/>
      <c r="AE108" s="37"/>
      <c r="AR108" s="192" t="s">
        <v>151</v>
      </c>
      <c r="AT108" s="192" t="s">
        <v>146</v>
      </c>
      <c r="AU108" s="192" t="s">
        <v>152</v>
      </c>
      <c r="AY108" s="20" t="s">
        <v>141</v>
      </c>
      <c r="BE108" s="193">
        <f>IF(N108="základní",J108,0)</f>
        <v>0</v>
      </c>
      <c r="BF108" s="193">
        <f>IF(N108="snížená",J108,0)</f>
        <v>0</v>
      </c>
      <c r="BG108" s="193">
        <f>IF(N108="zákl. přenesená",J108,0)</f>
        <v>0</v>
      </c>
      <c r="BH108" s="193">
        <f>IF(N108="sníž. přenesená",J108,0)</f>
        <v>0</v>
      </c>
      <c r="BI108" s="193">
        <f>IF(N108="nulová",J108,0)</f>
        <v>0</v>
      </c>
      <c r="BJ108" s="20" t="s">
        <v>79</v>
      </c>
      <c r="BK108" s="193">
        <f>ROUND(I108*H108,2)</f>
        <v>0</v>
      </c>
      <c r="BL108" s="20" t="s">
        <v>151</v>
      </c>
      <c r="BM108" s="192" t="s">
        <v>899</v>
      </c>
    </row>
    <row r="109" spans="1:65" s="2" customFormat="1" ht="11.25">
      <c r="A109" s="37"/>
      <c r="B109" s="38"/>
      <c r="C109" s="39"/>
      <c r="D109" s="194" t="s">
        <v>154</v>
      </c>
      <c r="E109" s="39"/>
      <c r="F109" s="195" t="s">
        <v>900</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154</v>
      </c>
      <c r="AU109" s="20" t="s">
        <v>152</v>
      </c>
    </row>
    <row r="110" spans="1:65" s="14" customFormat="1" ht="11.25">
      <c r="B110" s="210"/>
      <c r="C110" s="211"/>
      <c r="D110" s="201" t="s">
        <v>156</v>
      </c>
      <c r="E110" s="212" t="s">
        <v>19</v>
      </c>
      <c r="F110" s="213" t="s">
        <v>901</v>
      </c>
      <c r="G110" s="211"/>
      <c r="H110" s="214">
        <v>10.6</v>
      </c>
      <c r="I110" s="215"/>
      <c r="J110" s="211"/>
      <c r="K110" s="211"/>
      <c r="L110" s="216"/>
      <c r="M110" s="217"/>
      <c r="N110" s="218"/>
      <c r="O110" s="218"/>
      <c r="P110" s="218"/>
      <c r="Q110" s="218"/>
      <c r="R110" s="218"/>
      <c r="S110" s="218"/>
      <c r="T110" s="219"/>
      <c r="AT110" s="220" t="s">
        <v>156</v>
      </c>
      <c r="AU110" s="220" t="s">
        <v>152</v>
      </c>
      <c r="AV110" s="14" t="s">
        <v>81</v>
      </c>
      <c r="AW110" s="14" t="s">
        <v>33</v>
      </c>
      <c r="AX110" s="14" t="s">
        <v>72</v>
      </c>
      <c r="AY110" s="220" t="s">
        <v>141</v>
      </c>
    </row>
    <row r="111" spans="1:65" s="15" customFormat="1" ht="11.25">
      <c r="B111" s="221"/>
      <c r="C111" s="222"/>
      <c r="D111" s="201" t="s">
        <v>156</v>
      </c>
      <c r="E111" s="223" t="s">
        <v>19</v>
      </c>
      <c r="F111" s="224" t="s">
        <v>161</v>
      </c>
      <c r="G111" s="222"/>
      <c r="H111" s="225">
        <v>10.6</v>
      </c>
      <c r="I111" s="226"/>
      <c r="J111" s="222"/>
      <c r="K111" s="222"/>
      <c r="L111" s="227"/>
      <c r="M111" s="228"/>
      <c r="N111" s="229"/>
      <c r="O111" s="229"/>
      <c r="P111" s="229"/>
      <c r="Q111" s="229"/>
      <c r="R111" s="229"/>
      <c r="S111" s="229"/>
      <c r="T111" s="230"/>
      <c r="AT111" s="231" t="s">
        <v>156</v>
      </c>
      <c r="AU111" s="231" t="s">
        <v>152</v>
      </c>
      <c r="AV111" s="15" t="s">
        <v>152</v>
      </c>
      <c r="AW111" s="15" t="s">
        <v>33</v>
      </c>
      <c r="AX111" s="15" t="s">
        <v>79</v>
      </c>
      <c r="AY111" s="231" t="s">
        <v>141</v>
      </c>
    </row>
    <row r="112" spans="1:65" s="2" customFormat="1" ht="16.5" customHeight="1">
      <c r="A112" s="37"/>
      <c r="B112" s="38"/>
      <c r="C112" s="181" t="s">
        <v>152</v>
      </c>
      <c r="D112" s="181" t="s">
        <v>146</v>
      </c>
      <c r="E112" s="182" t="s">
        <v>902</v>
      </c>
      <c r="F112" s="183" t="s">
        <v>903</v>
      </c>
      <c r="G112" s="184" t="s">
        <v>149</v>
      </c>
      <c r="H112" s="185">
        <v>5.3</v>
      </c>
      <c r="I112" s="186"/>
      <c r="J112" s="187">
        <f>ROUND(I112*H112,2)</f>
        <v>0</v>
      </c>
      <c r="K112" s="183" t="s">
        <v>150</v>
      </c>
      <c r="L112" s="42"/>
      <c r="M112" s="188" t="s">
        <v>19</v>
      </c>
      <c r="N112" s="189" t="s">
        <v>43</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151</v>
      </c>
      <c r="AT112" s="192" t="s">
        <v>146</v>
      </c>
      <c r="AU112" s="192" t="s">
        <v>152</v>
      </c>
      <c r="AY112" s="20" t="s">
        <v>141</v>
      </c>
      <c r="BE112" s="193">
        <f>IF(N112="základní",J112,0)</f>
        <v>0</v>
      </c>
      <c r="BF112" s="193">
        <f>IF(N112="snížená",J112,0)</f>
        <v>0</v>
      </c>
      <c r="BG112" s="193">
        <f>IF(N112="zákl. přenesená",J112,0)</f>
        <v>0</v>
      </c>
      <c r="BH112" s="193">
        <f>IF(N112="sníž. přenesená",J112,0)</f>
        <v>0</v>
      </c>
      <c r="BI112" s="193">
        <f>IF(N112="nulová",J112,0)</f>
        <v>0</v>
      </c>
      <c r="BJ112" s="20" t="s">
        <v>79</v>
      </c>
      <c r="BK112" s="193">
        <f>ROUND(I112*H112,2)</f>
        <v>0</v>
      </c>
      <c r="BL112" s="20" t="s">
        <v>151</v>
      </c>
      <c r="BM112" s="192" t="s">
        <v>904</v>
      </c>
    </row>
    <row r="113" spans="1:65" s="2" customFormat="1" ht="11.25">
      <c r="A113" s="37"/>
      <c r="B113" s="38"/>
      <c r="C113" s="39"/>
      <c r="D113" s="194" t="s">
        <v>154</v>
      </c>
      <c r="E113" s="39"/>
      <c r="F113" s="195" t="s">
        <v>905</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154</v>
      </c>
      <c r="AU113" s="20" t="s">
        <v>152</v>
      </c>
    </row>
    <row r="114" spans="1:65" s="14" customFormat="1" ht="11.25">
      <c r="B114" s="210"/>
      <c r="C114" s="211"/>
      <c r="D114" s="201" t="s">
        <v>156</v>
      </c>
      <c r="E114" s="212" t="s">
        <v>19</v>
      </c>
      <c r="F114" s="213" t="s">
        <v>906</v>
      </c>
      <c r="G114" s="211"/>
      <c r="H114" s="214">
        <v>5.3</v>
      </c>
      <c r="I114" s="215"/>
      <c r="J114" s="211"/>
      <c r="K114" s="211"/>
      <c r="L114" s="216"/>
      <c r="M114" s="217"/>
      <c r="N114" s="218"/>
      <c r="O114" s="218"/>
      <c r="P114" s="218"/>
      <c r="Q114" s="218"/>
      <c r="R114" s="218"/>
      <c r="S114" s="218"/>
      <c r="T114" s="219"/>
      <c r="AT114" s="220" t="s">
        <v>156</v>
      </c>
      <c r="AU114" s="220" t="s">
        <v>152</v>
      </c>
      <c r="AV114" s="14" t="s">
        <v>81</v>
      </c>
      <c r="AW114" s="14" t="s">
        <v>33</v>
      </c>
      <c r="AX114" s="14" t="s">
        <v>72</v>
      </c>
      <c r="AY114" s="220" t="s">
        <v>141</v>
      </c>
    </row>
    <row r="115" spans="1:65" s="15" customFormat="1" ht="11.25">
      <c r="B115" s="221"/>
      <c r="C115" s="222"/>
      <c r="D115" s="201" t="s">
        <v>156</v>
      </c>
      <c r="E115" s="223" t="s">
        <v>19</v>
      </c>
      <c r="F115" s="224" t="s">
        <v>161</v>
      </c>
      <c r="G115" s="222"/>
      <c r="H115" s="225">
        <v>5.3</v>
      </c>
      <c r="I115" s="226"/>
      <c r="J115" s="222"/>
      <c r="K115" s="222"/>
      <c r="L115" s="227"/>
      <c r="M115" s="228"/>
      <c r="N115" s="229"/>
      <c r="O115" s="229"/>
      <c r="P115" s="229"/>
      <c r="Q115" s="229"/>
      <c r="R115" s="229"/>
      <c r="S115" s="229"/>
      <c r="T115" s="230"/>
      <c r="AT115" s="231" t="s">
        <v>156</v>
      </c>
      <c r="AU115" s="231" t="s">
        <v>152</v>
      </c>
      <c r="AV115" s="15" t="s">
        <v>152</v>
      </c>
      <c r="AW115" s="15" t="s">
        <v>33</v>
      </c>
      <c r="AX115" s="15" t="s">
        <v>79</v>
      </c>
      <c r="AY115" s="231" t="s">
        <v>141</v>
      </c>
    </row>
    <row r="116" spans="1:65" s="2" customFormat="1" ht="24.2" customHeight="1">
      <c r="A116" s="37"/>
      <c r="B116" s="38"/>
      <c r="C116" s="181" t="s">
        <v>151</v>
      </c>
      <c r="D116" s="181" t="s">
        <v>146</v>
      </c>
      <c r="E116" s="182" t="s">
        <v>907</v>
      </c>
      <c r="F116" s="183" t="s">
        <v>908</v>
      </c>
      <c r="G116" s="184" t="s">
        <v>149</v>
      </c>
      <c r="H116" s="185">
        <v>5.3</v>
      </c>
      <c r="I116" s="186"/>
      <c r="J116" s="187">
        <f>ROUND(I116*H116,2)</f>
        <v>0</v>
      </c>
      <c r="K116" s="183" t="s">
        <v>150</v>
      </c>
      <c r="L116" s="42"/>
      <c r="M116" s="188" t="s">
        <v>19</v>
      </c>
      <c r="N116" s="189" t="s">
        <v>43</v>
      </c>
      <c r="O116" s="67"/>
      <c r="P116" s="190">
        <f>O116*H116</f>
        <v>0</v>
      </c>
      <c r="Q116" s="190">
        <v>1.3999999999999999E-4</v>
      </c>
      <c r="R116" s="190">
        <f>Q116*H116</f>
        <v>7.4199999999999993E-4</v>
      </c>
      <c r="S116" s="190">
        <v>0</v>
      </c>
      <c r="T116" s="191">
        <f>S116*H116</f>
        <v>0</v>
      </c>
      <c r="U116" s="37"/>
      <c r="V116" s="37"/>
      <c r="W116" s="37"/>
      <c r="X116" s="37"/>
      <c r="Y116" s="37"/>
      <c r="Z116" s="37"/>
      <c r="AA116" s="37"/>
      <c r="AB116" s="37"/>
      <c r="AC116" s="37"/>
      <c r="AD116" s="37"/>
      <c r="AE116" s="37"/>
      <c r="AR116" s="192" t="s">
        <v>151</v>
      </c>
      <c r="AT116" s="192" t="s">
        <v>146</v>
      </c>
      <c r="AU116" s="192" t="s">
        <v>152</v>
      </c>
      <c r="AY116" s="20" t="s">
        <v>141</v>
      </c>
      <c r="BE116" s="193">
        <f>IF(N116="základní",J116,0)</f>
        <v>0</v>
      </c>
      <c r="BF116" s="193">
        <f>IF(N116="snížená",J116,0)</f>
        <v>0</v>
      </c>
      <c r="BG116" s="193">
        <f>IF(N116="zákl. přenesená",J116,0)</f>
        <v>0</v>
      </c>
      <c r="BH116" s="193">
        <f>IF(N116="sníž. přenesená",J116,0)</f>
        <v>0</v>
      </c>
      <c r="BI116" s="193">
        <f>IF(N116="nulová",J116,0)</f>
        <v>0</v>
      </c>
      <c r="BJ116" s="20" t="s">
        <v>79</v>
      </c>
      <c r="BK116" s="193">
        <f>ROUND(I116*H116,2)</f>
        <v>0</v>
      </c>
      <c r="BL116" s="20" t="s">
        <v>151</v>
      </c>
      <c r="BM116" s="192" t="s">
        <v>909</v>
      </c>
    </row>
    <row r="117" spans="1:65" s="2" customFormat="1" ht="11.25">
      <c r="A117" s="37"/>
      <c r="B117" s="38"/>
      <c r="C117" s="39"/>
      <c r="D117" s="194" t="s">
        <v>154</v>
      </c>
      <c r="E117" s="39"/>
      <c r="F117" s="195" t="s">
        <v>910</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154</v>
      </c>
      <c r="AU117" s="20" t="s">
        <v>152</v>
      </c>
    </row>
    <row r="118" spans="1:65" s="14" customFormat="1" ht="11.25">
      <c r="B118" s="210"/>
      <c r="C118" s="211"/>
      <c r="D118" s="201" t="s">
        <v>156</v>
      </c>
      <c r="E118" s="212" t="s">
        <v>19</v>
      </c>
      <c r="F118" s="213" t="s">
        <v>906</v>
      </c>
      <c r="G118" s="211"/>
      <c r="H118" s="214">
        <v>5.3</v>
      </c>
      <c r="I118" s="215"/>
      <c r="J118" s="211"/>
      <c r="K118" s="211"/>
      <c r="L118" s="216"/>
      <c r="M118" s="217"/>
      <c r="N118" s="218"/>
      <c r="O118" s="218"/>
      <c r="P118" s="218"/>
      <c r="Q118" s="218"/>
      <c r="R118" s="218"/>
      <c r="S118" s="218"/>
      <c r="T118" s="219"/>
      <c r="AT118" s="220" t="s">
        <v>156</v>
      </c>
      <c r="AU118" s="220" t="s">
        <v>152</v>
      </c>
      <c r="AV118" s="14" t="s">
        <v>81</v>
      </c>
      <c r="AW118" s="14" t="s">
        <v>33</v>
      </c>
      <c r="AX118" s="14" t="s">
        <v>72</v>
      </c>
      <c r="AY118" s="220" t="s">
        <v>141</v>
      </c>
    </row>
    <row r="119" spans="1:65" s="15" customFormat="1" ht="11.25">
      <c r="B119" s="221"/>
      <c r="C119" s="222"/>
      <c r="D119" s="201" t="s">
        <v>156</v>
      </c>
      <c r="E119" s="223" t="s">
        <v>19</v>
      </c>
      <c r="F119" s="224" t="s">
        <v>161</v>
      </c>
      <c r="G119" s="222"/>
      <c r="H119" s="225">
        <v>5.3</v>
      </c>
      <c r="I119" s="226"/>
      <c r="J119" s="222"/>
      <c r="K119" s="222"/>
      <c r="L119" s="227"/>
      <c r="M119" s="228"/>
      <c r="N119" s="229"/>
      <c r="O119" s="229"/>
      <c r="P119" s="229"/>
      <c r="Q119" s="229"/>
      <c r="R119" s="229"/>
      <c r="S119" s="229"/>
      <c r="T119" s="230"/>
      <c r="AT119" s="231" t="s">
        <v>156</v>
      </c>
      <c r="AU119" s="231" t="s">
        <v>152</v>
      </c>
      <c r="AV119" s="15" t="s">
        <v>152</v>
      </c>
      <c r="AW119" s="15" t="s">
        <v>33</v>
      </c>
      <c r="AX119" s="15" t="s">
        <v>79</v>
      </c>
      <c r="AY119" s="231" t="s">
        <v>141</v>
      </c>
    </row>
    <row r="120" spans="1:65" s="2" customFormat="1" ht="24.2" customHeight="1">
      <c r="A120" s="37"/>
      <c r="B120" s="38"/>
      <c r="C120" s="181" t="s">
        <v>187</v>
      </c>
      <c r="D120" s="181" t="s">
        <v>146</v>
      </c>
      <c r="E120" s="182" t="s">
        <v>911</v>
      </c>
      <c r="F120" s="183" t="s">
        <v>912</v>
      </c>
      <c r="G120" s="184" t="s">
        <v>149</v>
      </c>
      <c r="H120" s="185">
        <v>5.3</v>
      </c>
      <c r="I120" s="186"/>
      <c r="J120" s="187">
        <f>ROUND(I120*H120,2)</f>
        <v>0</v>
      </c>
      <c r="K120" s="183" t="s">
        <v>150</v>
      </c>
      <c r="L120" s="42"/>
      <c r="M120" s="188" t="s">
        <v>19</v>
      </c>
      <c r="N120" s="189" t="s">
        <v>43</v>
      </c>
      <c r="O120" s="67"/>
      <c r="P120" s="190">
        <f>O120*H120</f>
        <v>0</v>
      </c>
      <c r="Q120" s="190">
        <v>7.2000000000000005E-4</v>
      </c>
      <c r="R120" s="190">
        <f>Q120*H120</f>
        <v>3.8159999999999999E-3</v>
      </c>
      <c r="S120" s="190">
        <v>0</v>
      </c>
      <c r="T120" s="191">
        <f>S120*H120</f>
        <v>0</v>
      </c>
      <c r="U120" s="37"/>
      <c r="V120" s="37"/>
      <c r="W120" s="37"/>
      <c r="X120" s="37"/>
      <c r="Y120" s="37"/>
      <c r="Z120" s="37"/>
      <c r="AA120" s="37"/>
      <c r="AB120" s="37"/>
      <c r="AC120" s="37"/>
      <c r="AD120" s="37"/>
      <c r="AE120" s="37"/>
      <c r="AR120" s="192" t="s">
        <v>151</v>
      </c>
      <c r="AT120" s="192" t="s">
        <v>146</v>
      </c>
      <c r="AU120" s="192" t="s">
        <v>152</v>
      </c>
      <c r="AY120" s="20" t="s">
        <v>141</v>
      </c>
      <c r="BE120" s="193">
        <f>IF(N120="základní",J120,0)</f>
        <v>0</v>
      </c>
      <c r="BF120" s="193">
        <f>IF(N120="snížená",J120,0)</f>
        <v>0</v>
      </c>
      <c r="BG120" s="193">
        <f>IF(N120="zákl. přenesená",J120,0)</f>
        <v>0</v>
      </c>
      <c r="BH120" s="193">
        <f>IF(N120="sníž. přenesená",J120,0)</f>
        <v>0</v>
      </c>
      <c r="BI120" s="193">
        <f>IF(N120="nulová",J120,0)</f>
        <v>0</v>
      </c>
      <c r="BJ120" s="20" t="s">
        <v>79</v>
      </c>
      <c r="BK120" s="193">
        <f>ROUND(I120*H120,2)</f>
        <v>0</v>
      </c>
      <c r="BL120" s="20" t="s">
        <v>151</v>
      </c>
      <c r="BM120" s="192" t="s">
        <v>913</v>
      </c>
    </row>
    <row r="121" spans="1:65" s="2" customFormat="1" ht="11.25">
      <c r="A121" s="37"/>
      <c r="B121" s="38"/>
      <c r="C121" s="39"/>
      <c r="D121" s="194" t="s">
        <v>154</v>
      </c>
      <c r="E121" s="39"/>
      <c r="F121" s="195" t="s">
        <v>914</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154</v>
      </c>
      <c r="AU121" s="20" t="s">
        <v>152</v>
      </c>
    </row>
    <row r="122" spans="1:65" s="2" customFormat="1" ht="24.2" customHeight="1">
      <c r="A122" s="37"/>
      <c r="B122" s="38"/>
      <c r="C122" s="181" t="s">
        <v>142</v>
      </c>
      <c r="D122" s="181" t="s">
        <v>146</v>
      </c>
      <c r="E122" s="182" t="s">
        <v>147</v>
      </c>
      <c r="F122" s="183" t="s">
        <v>148</v>
      </c>
      <c r="G122" s="184" t="s">
        <v>149</v>
      </c>
      <c r="H122" s="185">
        <v>35.284999999999997</v>
      </c>
      <c r="I122" s="186"/>
      <c r="J122" s="187">
        <f>ROUND(I122*H122,2)</f>
        <v>0</v>
      </c>
      <c r="K122" s="183" t="s">
        <v>150</v>
      </c>
      <c r="L122" s="42"/>
      <c r="M122" s="188" t="s">
        <v>19</v>
      </c>
      <c r="N122" s="189" t="s">
        <v>43</v>
      </c>
      <c r="O122" s="67"/>
      <c r="P122" s="190">
        <f>O122*H122</f>
        <v>0</v>
      </c>
      <c r="Q122" s="190">
        <v>3.82E-3</v>
      </c>
      <c r="R122" s="190">
        <f>Q122*H122</f>
        <v>0.13478869999999998</v>
      </c>
      <c r="S122" s="190">
        <v>0</v>
      </c>
      <c r="T122" s="191">
        <f>S122*H122</f>
        <v>0</v>
      </c>
      <c r="U122" s="37"/>
      <c r="V122" s="37"/>
      <c r="W122" s="37"/>
      <c r="X122" s="37"/>
      <c r="Y122" s="37"/>
      <c r="Z122" s="37"/>
      <c r="AA122" s="37"/>
      <c r="AB122" s="37"/>
      <c r="AC122" s="37"/>
      <c r="AD122" s="37"/>
      <c r="AE122" s="37"/>
      <c r="AR122" s="192" t="s">
        <v>151</v>
      </c>
      <c r="AT122" s="192" t="s">
        <v>146</v>
      </c>
      <c r="AU122" s="192" t="s">
        <v>152</v>
      </c>
      <c r="AY122" s="20" t="s">
        <v>141</v>
      </c>
      <c r="BE122" s="193">
        <f>IF(N122="základní",J122,0)</f>
        <v>0</v>
      </c>
      <c r="BF122" s="193">
        <f>IF(N122="snížená",J122,0)</f>
        <v>0</v>
      </c>
      <c r="BG122" s="193">
        <f>IF(N122="zákl. přenesená",J122,0)</f>
        <v>0</v>
      </c>
      <c r="BH122" s="193">
        <f>IF(N122="sníž. přenesená",J122,0)</f>
        <v>0</v>
      </c>
      <c r="BI122" s="193">
        <f>IF(N122="nulová",J122,0)</f>
        <v>0</v>
      </c>
      <c r="BJ122" s="20" t="s">
        <v>79</v>
      </c>
      <c r="BK122" s="193">
        <f>ROUND(I122*H122,2)</f>
        <v>0</v>
      </c>
      <c r="BL122" s="20" t="s">
        <v>151</v>
      </c>
      <c r="BM122" s="192" t="s">
        <v>915</v>
      </c>
    </row>
    <row r="123" spans="1:65" s="2" customFormat="1" ht="11.25">
      <c r="A123" s="37"/>
      <c r="B123" s="38"/>
      <c r="C123" s="39"/>
      <c r="D123" s="194" t="s">
        <v>154</v>
      </c>
      <c r="E123" s="39"/>
      <c r="F123" s="195" t="s">
        <v>155</v>
      </c>
      <c r="G123" s="39"/>
      <c r="H123" s="39"/>
      <c r="I123" s="196"/>
      <c r="J123" s="39"/>
      <c r="K123" s="39"/>
      <c r="L123" s="42"/>
      <c r="M123" s="197"/>
      <c r="N123" s="198"/>
      <c r="O123" s="67"/>
      <c r="P123" s="67"/>
      <c r="Q123" s="67"/>
      <c r="R123" s="67"/>
      <c r="S123" s="67"/>
      <c r="T123" s="68"/>
      <c r="U123" s="37"/>
      <c r="V123" s="37"/>
      <c r="W123" s="37"/>
      <c r="X123" s="37"/>
      <c r="Y123" s="37"/>
      <c r="Z123" s="37"/>
      <c r="AA123" s="37"/>
      <c r="AB123" s="37"/>
      <c r="AC123" s="37"/>
      <c r="AD123" s="37"/>
      <c r="AE123" s="37"/>
      <c r="AT123" s="20" t="s">
        <v>154</v>
      </c>
      <c r="AU123" s="20" t="s">
        <v>152</v>
      </c>
    </row>
    <row r="124" spans="1:65" s="13" customFormat="1" ht="11.25">
      <c r="B124" s="199"/>
      <c r="C124" s="200"/>
      <c r="D124" s="201" t="s">
        <v>156</v>
      </c>
      <c r="E124" s="202" t="s">
        <v>19</v>
      </c>
      <c r="F124" s="203" t="s">
        <v>157</v>
      </c>
      <c r="G124" s="200"/>
      <c r="H124" s="202" t="s">
        <v>19</v>
      </c>
      <c r="I124" s="204"/>
      <c r="J124" s="200"/>
      <c r="K124" s="200"/>
      <c r="L124" s="205"/>
      <c r="M124" s="206"/>
      <c r="N124" s="207"/>
      <c r="O124" s="207"/>
      <c r="P124" s="207"/>
      <c r="Q124" s="207"/>
      <c r="R124" s="207"/>
      <c r="S124" s="207"/>
      <c r="T124" s="208"/>
      <c r="AT124" s="209" t="s">
        <v>156</v>
      </c>
      <c r="AU124" s="209" t="s">
        <v>152</v>
      </c>
      <c r="AV124" s="13" t="s">
        <v>79</v>
      </c>
      <c r="AW124" s="13" t="s">
        <v>33</v>
      </c>
      <c r="AX124" s="13" t="s">
        <v>72</v>
      </c>
      <c r="AY124" s="209" t="s">
        <v>141</v>
      </c>
    </row>
    <row r="125" spans="1:65" s="14" customFormat="1" ht="11.25">
      <c r="B125" s="210"/>
      <c r="C125" s="211"/>
      <c r="D125" s="201" t="s">
        <v>156</v>
      </c>
      <c r="E125" s="212" t="s">
        <v>19</v>
      </c>
      <c r="F125" s="213" t="s">
        <v>916</v>
      </c>
      <c r="G125" s="211"/>
      <c r="H125" s="214">
        <v>12.555</v>
      </c>
      <c r="I125" s="215"/>
      <c r="J125" s="211"/>
      <c r="K125" s="211"/>
      <c r="L125" s="216"/>
      <c r="M125" s="217"/>
      <c r="N125" s="218"/>
      <c r="O125" s="218"/>
      <c r="P125" s="218"/>
      <c r="Q125" s="218"/>
      <c r="R125" s="218"/>
      <c r="S125" s="218"/>
      <c r="T125" s="219"/>
      <c r="AT125" s="220" t="s">
        <v>156</v>
      </c>
      <c r="AU125" s="220" t="s">
        <v>152</v>
      </c>
      <c r="AV125" s="14" t="s">
        <v>81</v>
      </c>
      <c r="AW125" s="14" t="s">
        <v>33</v>
      </c>
      <c r="AX125" s="14" t="s">
        <v>72</v>
      </c>
      <c r="AY125" s="220" t="s">
        <v>141</v>
      </c>
    </row>
    <row r="126" spans="1:65" s="14" customFormat="1" ht="11.25">
      <c r="B126" s="210"/>
      <c r="C126" s="211"/>
      <c r="D126" s="201" t="s">
        <v>156</v>
      </c>
      <c r="E126" s="212" t="s">
        <v>19</v>
      </c>
      <c r="F126" s="213" t="s">
        <v>917</v>
      </c>
      <c r="G126" s="211"/>
      <c r="H126" s="214">
        <v>22.73</v>
      </c>
      <c r="I126" s="215"/>
      <c r="J126" s="211"/>
      <c r="K126" s="211"/>
      <c r="L126" s="216"/>
      <c r="M126" s="217"/>
      <c r="N126" s="218"/>
      <c r="O126" s="218"/>
      <c r="P126" s="218"/>
      <c r="Q126" s="218"/>
      <c r="R126" s="218"/>
      <c r="S126" s="218"/>
      <c r="T126" s="219"/>
      <c r="AT126" s="220" t="s">
        <v>156</v>
      </c>
      <c r="AU126" s="220" t="s">
        <v>152</v>
      </c>
      <c r="AV126" s="14" t="s">
        <v>81</v>
      </c>
      <c r="AW126" s="14" t="s">
        <v>33</v>
      </c>
      <c r="AX126" s="14" t="s">
        <v>72</v>
      </c>
      <c r="AY126" s="220" t="s">
        <v>141</v>
      </c>
    </row>
    <row r="127" spans="1:65" s="15" customFormat="1" ht="11.25">
      <c r="B127" s="221"/>
      <c r="C127" s="222"/>
      <c r="D127" s="201" t="s">
        <v>156</v>
      </c>
      <c r="E127" s="223" t="s">
        <v>19</v>
      </c>
      <c r="F127" s="224" t="s">
        <v>161</v>
      </c>
      <c r="G127" s="222"/>
      <c r="H127" s="225">
        <v>35.284999999999997</v>
      </c>
      <c r="I127" s="226"/>
      <c r="J127" s="222"/>
      <c r="K127" s="222"/>
      <c r="L127" s="227"/>
      <c r="M127" s="228"/>
      <c r="N127" s="229"/>
      <c r="O127" s="229"/>
      <c r="P127" s="229"/>
      <c r="Q127" s="229"/>
      <c r="R127" s="229"/>
      <c r="S127" s="229"/>
      <c r="T127" s="230"/>
      <c r="AT127" s="231" t="s">
        <v>156</v>
      </c>
      <c r="AU127" s="231" t="s">
        <v>152</v>
      </c>
      <c r="AV127" s="15" t="s">
        <v>152</v>
      </c>
      <c r="AW127" s="15" t="s">
        <v>33</v>
      </c>
      <c r="AX127" s="15" t="s">
        <v>79</v>
      </c>
      <c r="AY127" s="231" t="s">
        <v>141</v>
      </c>
    </row>
    <row r="128" spans="1:65" s="12" customFormat="1" ht="20.85" customHeight="1">
      <c r="B128" s="165"/>
      <c r="C128" s="166"/>
      <c r="D128" s="167" t="s">
        <v>71</v>
      </c>
      <c r="E128" s="179" t="s">
        <v>162</v>
      </c>
      <c r="F128" s="179" t="s">
        <v>163</v>
      </c>
      <c r="G128" s="166"/>
      <c r="H128" s="166"/>
      <c r="I128" s="169"/>
      <c r="J128" s="180">
        <f>BK128</f>
        <v>0</v>
      </c>
      <c r="K128" s="166"/>
      <c r="L128" s="171"/>
      <c r="M128" s="172"/>
      <c r="N128" s="173"/>
      <c r="O128" s="173"/>
      <c r="P128" s="174">
        <f>SUM(P129:P137)</f>
        <v>0</v>
      </c>
      <c r="Q128" s="173"/>
      <c r="R128" s="174">
        <f>SUM(R129:R137)</f>
        <v>2.5899299999999998</v>
      </c>
      <c r="S128" s="173"/>
      <c r="T128" s="175">
        <f>SUM(T129:T137)</f>
        <v>0</v>
      </c>
      <c r="AR128" s="176" t="s">
        <v>79</v>
      </c>
      <c r="AT128" s="177" t="s">
        <v>71</v>
      </c>
      <c r="AU128" s="177" t="s">
        <v>81</v>
      </c>
      <c r="AY128" s="176" t="s">
        <v>141</v>
      </c>
      <c r="BK128" s="178">
        <f>SUM(BK129:BK137)</f>
        <v>0</v>
      </c>
    </row>
    <row r="129" spans="1:65" s="2" customFormat="1" ht="21.75" customHeight="1">
      <c r="A129" s="37"/>
      <c r="B129" s="38"/>
      <c r="C129" s="181" t="s">
        <v>205</v>
      </c>
      <c r="D129" s="181" t="s">
        <v>146</v>
      </c>
      <c r="E129" s="182" t="s">
        <v>164</v>
      </c>
      <c r="F129" s="183" t="s">
        <v>165</v>
      </c>
      <c r="G129" s="184" t="s">
        <v>149</v>
      </c>
      <c r="H129" s="185">
        <v>24.324999999999999</v>
      </c>
      <c r="I129" s="186"/>
      <c r="J129" s="187">
        <f>ROUND(I129*H129,2)</f>
        <v>0</v>
      </c>
      <c r="K129" s="183" t="s">
        <v>150</v>
      </c>
      <c r="L129" s="42"/>
      <c r="M129" s="188" t="s">
        <v>19</v>
      </c>
      <c r="N129" s="189" t="s">
        <v>43</v>
      </c>
      <c r="O129" s="67"/>
      <c r="P129" s="190">
        <f>O129*H129</f>
        <v>0</v>
      </c>
      <c r="Q129" s="190">
        <v>6.3E-2</v>
      </c>
      <c r="R129" s="190">
        <f>Q129*H129</f>
        <v>1.532475</v>
      </c>
      <c r="S129" s="190">
        <v>0</v>
      </c>
      <c r="T129" s="191">
        <f>S129*H129</f>
        <v>0</v>
      </c>
      <c r="U129" s="37"/>
      <c r="V129" s="37"/>
      <c r="W129" s="37"/>
      <c r="X129" s="37"/>
      <c r="Y129" s="37"/>
      <c r="Z129" s="37"/>
      <c r="AA129" s="37"/>
      <c r="AB129" s="37"/>
      <c r="AC129" s="37"/>
      <c r="AD129" s="37"/>
      <c r="AE129" s="37"/>
      <c r="AR129" s="192" t="s">
        <v>151</v>
      </c>
      <c r="AT129" s="192" t="s">
        <v>146</v>
      </c>
      <c r="AU129" s="192" t="s">
        <v>152</v>
      </c>
      <c r="AY129" s="20" t="s">
        <v>141</v>
      </c>
      <c r="BE129" s="193">
        <f>IF(N129="základní",J129,0)</f>
        <v>0</v>
      </c>
      <c r="BF129" s="193">
        <f>IF(N129="snížená",J129,0)</f>
        <v>0</v>
      </c>
      <c r="BG129" s="193">
        <f>IF(N129="zákl. přenesená",J129,0)</f>
        <v>0</v>
      </c>
      <c r="BH129" s="193">
        <f>IF(N129="sníž. přenesená",J129,0)</f>
        <v>0</v>
      </c>
      <c r="BI129" s="193">
        <f>IF(N129="nulová",J129,0)</f>
        <v>0</v>
      </c>
      <c r="BJ129" s="20" t="s">
        <v>79</v>
      </c>
      <c r="BK129" s="193">
        <f>ROUND(I129*H129,2)</f>
        <v>0</v>
      </c>
      <c r="BL129" s="20" t="s">
        <v>151</v>
      </c>
      <c r="BM129" s="192" t="s">
        <v>166</v>
      </c>
    </row>
    <row r="130" spans="1:65" s="2" customFormat="1" ht="11.25">
      <c r="A130" s="37"/>
      <c r="B130" s="38"/>
      <c r="C130" s="39"/>
      <c r="D130" s="194" t="s">
        <v>154</v>
      </c>
      <c r="E130" s="39"/>
      <c r="F130" s="195" t="s">
        <v>167</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154</v>
      </c>
      <c r="AU130" s="20" t="s">
        <v>152</v>
      </c>
    </row>
    <row r="131" spans="1:65" s="13" customFormat="1" ht="11.25">
      <c r="B131" s="199"/>
      <c r="C131" s="200"/>
      <c r="D131" s="201" t="s">
        <v>156</v>
      </c>
      <c r="E131" s="202" t="s">
        <v>19</v>
      </c>
      <c r="F131" s="203" t="s">
        <v>168</v>
      </c>
      <c r="G131" s="200"/>
      <c r="H131" s="202" t="s">
        <v>19</v>
      </c>
      <c r="I131" s="204"/>
      <c r="J131" s="200"/>
      <c r="K131" s="200"/>
      <c r="L131" s="205"/>
      <c r="M131" s="206"/>
      <c r="N131" s="207"/>
      <c r="O131" s="207"/>
      <c r="P131" s="207"/>
      <c r="Q131" s="207"/>
      <c r="R131" s="207"/>
      <c r="S131" s="207"/>
      <c r="T131" s="208"/>
      <c r="AT131" s="209" t="s">
        <v>156</v>
      </c>
      <c r="AU131" s="209" t="s">
        <v>152</v>
      </c>
      <c r="AV131" s="13" t="s">
        <v>79</v>
      </c>
      <c r="AW131" s="13" t="s">
        <v>33</v>
      </c>
      <c r="AX131" s="13" t="s">
        <v>72</v>
      </c>
      <c r="AY131" s="209" t="s">
        <v>141</v>
      </c>
    </row>
    <row r="132" spans="1:65" s="14" customFormat="1" ht="11.25">
      <c r="B132" s="210"/>
      <c r="C132" s="211"/>
      <c r="D132" s="201" t="s">
        <v>156</v>
      </c>
      <c r="E132" s="212" t="s">
        <v>19</v>
      </c>
      <c r="F132" s="213" t="s">
        <v>918</v>
      </c>
      <c r="G132" s="211"/>
      <c r="H132" s="214">
        <v>24.324999999999999</v>
      </c>
      <c r="I132" s="215"/>
      <c r="J132" s="211"/>
      <c r="K132" s="211"/>
      <c r="L132" s="216"/>
      <c r="M132" s="217"/>
      <c r="N132" s="218"/>
      <c r="O132" s="218"/>
      <c r="P132" s="218"/>
      <c r="Q132" s="218"/>
      <c r="R132" s="218"/>
      <c r="S132" s="218"/>
      <c r="T132" s="219"/>
      <c r="AT132" s="220" t="s">
        <v>156</v>
      </c>
      <c r="AU132" s="220" t="s">
        <v>152</v>
      </c>
      <c r="AV132" s="14" t="s">
        <v>81</v>
      </c>
      <c r="AW132" s="14" t="s">
        <v>33</v>
      </c>
      <c r="AX132" s="14" t="s">
        <v>72</v>
      </c>
      <c r="AY132" s="220" t="s">
        <v>141</v>
      </c>
    </row>
    <row r="133" spans="1:65" s="15" customFormat="1" ht="11.25">
      <c r="B133" s="221"/>
      <c r="C133" s="222"/>
      <c r="D133" s="201" t="s">
        <v>156</v>
      </c>
      <c r="E133" s="223" t="s">
        <v>19</v>
      </c>
      <c r="F133" s="224" t="s">
        <v>161</v>
      </c>
      <c r="G133" s="222"/>
      <c r="H133" s="225">
        <v>24.324999999999999</v>
      </c>
      <c r="I133" s="226"/>
      <c r="J133" s="222"/>
      <c r="K133" s="222"/>
      <c r="L133" s="227"/>
      <c r="M133" s="228"/>
      <c r="N133" s="229"/>
      <c r="O133" s="229"/>
      <c r="P133" s="229"/>
      <c r="Q133" s="229"/>
      <c r="R133" s="229"/>
      <c r="S133" s="229"/>
      <c r="T133" s="230"/>
      <c r="AT133" s="231" t="s">
        <v>156</v>
      </c>
      <c r="AU133" s="231" t="s">
        <v>152</v>
      </c>
      <c r="AV133" s="15" t="s">
        <v>152</v>
      </c>
      <c r="AW133" s="15" t="s">
        <v>33</v>
      </c>
      <c r="AX133" s="15" t="s">
        <v>79</v>
      </c>
      <c r="AY133" s="231" t="s">
        <v>141</v>
      </c>
    </row>
    <row r="134" spans="1:65" s="2" customFormat="1" ht="21.75" customHeight="1">
      <c r="A134" s="37"/>
      <c r="B134" s="38"/>
      <c r="C134" s="181" t="s">
        <v>214</v>
      </c>
      <c r="D134" s="181" t="s">
        <v>146</v>
      </c>
      <c r="E134" s="182" t="s">
        <v>919</v>
      </c>
      <c r="F134" s="183" t="s">
        <v>920</v>
      </c>
      <c r="G134" s="184" t="s">
        <v>149</v>
      </c>
      <c r="H134" s="185">
        <v>16.785</v>
      </c>
      <c r="I134" s="186"/>
      <c r="J134" s="187">
        <f>ROUND(I134*H134,2)</f>
        <v>0</v>
      </c>
      <c r="K134" s="183" t="s">
        <v>150</v>
      </c>
      <c r="L134" s="42"/>
      <c r="M134" s="188" t="s">
        <v>19</v>
      </c>
      <c r="N134" s="189" t="s">
        <v>43</v>
      </c>
      <c r="O134" s="67"/>
      <c r="P134" s="190">
        <f>O134*H134</f>
        <v>0</v>
      </c>
      <c r="Q134" s="190">
        <v>6.3E-2</v>
      </c>
      <c r="R134" s="190">
        <f>Q134*H134</f>
        <v>1.057455</v>
      </c>
      <c r="S134" s="190">
        <v>0</v>
      </c>
      <c r="T134" s="191">
        <f>S134*H134</f>
        <v>0</v>
      </c>
      <c r="U134" s="37"/>
      <c r="V134" s="37"/>
      <c r="W134" s="37"/>
      <c r="X134" s="37"/>
      <c r="Y134" s="37"/>
      <c r="Z134" s="37"/>
      <c r="AA134" s="37"/>
      <c r="AB134" s="37"/>
      <c r="AC134" s="37"/>
      <c r="AD134" s="37"/>
      <c r="AE134" s="37"/>
      <c r="AR134" s="192" t="s">
        <v>151</v>
      </c>
      <c r="AT134" s="192" t="s">
        <v>146</v>
      </c>
      <c r="AU134" s="192" t="s">
        <v>152</v>
      </c>
      <c r="AY134" s="20" t="s">
        <v>141</v>
      </c>
      <c r="BE134" s="193">
        <f>IF(N134="základní",J134,0)</f>
        <v>0</v>
      </c>
      <c r="BF134" s="193">
        <f>IF(N134="snížená",J134,0)</f>
        <v>0</v>
      </c>
      <c r="BG134" s="193">
        <f>IF(N134="zákl. přenesená",J134,0)</f>
        <v>0</v>
      </c>
      <c r="BH134" s="193">
        <f>IF(N134="sníž. přenesená",J134,0)</f>
        <v>0</v>
      </c>
      <c r="BI134" s="193">
        <f>IF(N134="nulová",J134,0)</f>
        <v>0</v>
      </c>
      <c r="BJ134" s="20" t="s">
        <v>79</v>
      </c>
      <c r="BK134" s="193">
        <f>ROUND(I134*H134,2)</f>
        <v>0</v>
      </c>
      <c r="BL134" s="20" t="s">
        <v>151</v>
      </c>
      <c r="BM134" s="192" t="s">
        <v>921</v>
      </c>
    </row>
    <row r="135" spans="1:65" s="2" customFormat="1" ht="11.25">
      <c r="A135" s="37"/>
      <c r="B135" s="38"/>
      <c r="C135" s="39"/>
      <c r="D135" s="194" t="s">
        <v>154</v>
      </c>
      <c r="E135" s="39"/>
      <c r="F135" s="195" t="s">
        <v>922</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154</v>
      </c>
      <c r="AU135" s="20" t="s">
        <v>152</v>
      </c>
    </row>
    <row r="136" spans="1:65" s="14" customFormat="1" ht="11.25">
      <c r="B136" s="210"/>
      <c r="C136" s="211"/>
      <c r="D136" s="201" t="s">
        <v>156</v>
      </c>
      <c r="E136" s="212" t="s">
        <v>19</v>
      </c>
      <c r="F136" s="213" t="s">
        <v>923</v>
      </c>
      <c r="G136" s="211"/>
      <c r="H136" s="214">
        <v>16.785</v>
      </c>
      <c r="I136" s="215"/>
      <c r="J136" s="211"/>
      <c r="K136" s="211"/>
      <c r="L136" s="216"/>
      <c r="M136" s="217"/>
      <c r="N136" s="218"/>
      <c r="O136" s="218"/>
      <c r="P136" s="218"/>
      <c r="Q136" s="218"/>
      <c r="R136" s="218"/>
      <c r="S136" s="218"/>
      <c r="T136" s="219"/>
      <c r="AT136" s="220" t="s">
        <v>156</v>
      </c>
      <c r="AU136" s="220" t="s">
        <v>152</v>
      </c>
      <c r="AV136" s="14" t="s">
        <v>81</v>
      </c>
      <c r="AW136" s="14" t="s">
        <v>33</v>
      </c>
      <c r="AX136" s="14" t="s">
        <v>72</v>
      </c>
      <c r="AY136" s="220" t="s">
        <v>141</v>
      </c>
    </row>
    <row r="137" spans="1:65" s="15" customFormat="1" ht="11.25">
      <c r="B137" s="221"/>
      <c r="C137" s="222"/>
      <c r="D137" s="201" t="s">
        <v>156</v>
      </c>
      <c r="E137" s="223" t="s">
        <v>19</v>
      </c>
      <c r="F137" s="224" t="s">
        <v>161</v>
      </c>
      <c r="G137" s="222"/>
      <c r="H137" s="225">
        <v>16.785</v>
      </c>
      <c r="I137" s="226"/>
      <c r="J137" s="222"/>
      <c r="K137" s="222"/>
      <c r="L137" s="227"/>
      <c r="M137" s="228"/>
      <c r="N137" s="229"/>
      <c r="O137" s="229"/>
      <c r="P137" s="229"/>
      <c r="Q137" s="229"/>
      <c r="R137" s="229"/>
      <c r="S137" s="229"/>
      <c r="T137" s="230"/>
      <c r="AT137" s="231" t="s">
        <v>156</v>
      </c>
      <c r="AU137" s="231" t="s">
        <v>152</v>
      </c>
      <c r="AV137" s="15" t="s">
        <v>152</v>
      </c>
      <c r="AW137" s="15" t="s">
        <v>33</v>
      </c>
      <c r="AX137" s="15" t="s">
        <v>79</v>
      </c>
      <c r="AY137" s="231" t="s">
        <v>141</v>
      </c>
    </row>
    <row r="138" spans="1:65" s="12" customFormat="1" ht="22.9" customHeight="1">
      <c r="B138" s="165"/>
      <c r="C138" s="166"/>
      <c r="D138" s="167" t="s">
        <v>71</v>
      </c>
      <c r="E138" s="179" t="s">
        <v>170</v>
      </c>
      <c r="F138" s="179" t="s">
        <v>171</v>
      </c>
      <c r="G138" s="166"/>
      <c r="H138" s="166"/>
      <c r="I138" s="169"/>
      <c r="J138" s="180">
        <f>BK138</f>
        <v>0</v>
      </c>
      <c r="K138" s="166"/>
      <c r="L138" s="171"/>
      <c r="M138" s="172"/>
      <c r="N138" s="173"/>
      <c r="O138" s="173"/>
      <c r="P138" s="174">
        <f>P139+P141</f>
        <v>0</v>
      </c>
      <c r="Q138" s="173"/>
      <c r="R138" s="174">
        <f>R139+R141</f>
        <v>0</v>
      </c>
      <c r="S138" s="173"/>
      <c r="T138" s="175">
        <f>T139+T141</f>
        <v>34.137519720000007</v>
      </c>
      <c r="AR138" s="176" t="s">
        <v>79</v>
      </c>
      <c r="AT138" s="177" t="s">
        <v>71</v>
      </c>
      <c r="AU138" s="177" t="s">
        <v>79</v>
      </c>
      <c r="AY138" s="176" t="s">
        <v>141</v>
      </c>
      <c r="BK138" s="178">
        <f>BK139+BK141</f>
        <v>0</v>
      </c>
    </row>
    <row r="139" spans="1:65" s="12" customFormat="1" ht="20.85" customHeight="1">
      <c r="B139" s="165"/>
      <c r="C139" s="166"/>
      <c r="D139" s="167" t="s">
        <v>71</v>
      </c>
      <c r="E139" s="179" t="s">
        <v>172</v>
      </c>
      <c r="F139" s="179" t="s">
        <v>173</v>
      </c>
      <c r="G139" s="166"/>
      <c r="H139" s="166"/>
      <c r="I139" s="169"/>
      <c r="J139" s="180">
        <f>BK139</f>
        <v>0</v>
      </c>
      <c r="K139" s="166"/>
      <c r="L139" s="171"/>
      <c r="M139" s="172"/>
      <c r="N139" s="173"/>
      <c r="O139" s="173"/>
      <c r="P139" s="174">
        <f>P140</f>
        <v>0</v>
      </c>
      <c r="Q139" s="173"/>
      <c r="R139" s="174">
        <f>R140</f>
        <v>0</v>
      </c>
      <c r="S139" s="173"/>
      <c r="T139" s="175">
        <f>T140</f>
        <v>0</v>
      </c>
      <c r="AR139" s="176" t="s">
        <v>79</v>
      </c>
      <c r="AT139" s="177" t="s">
        <v>71</v>
      </c>
      <c r="AU139" s="177" t="s">
        <v>81</v>
      </c>
      <c r="AY139" s="176" t="s">
        <v>141</v>
      </c>
      <c r="BK139" s="178">
        <f>BK140</f>
        <v>0</v>
      </c>
    </row>
    <row r="140" spans="1:65" s="2" customFormat="1" ht="33" customHeight="1">
      <c r="A140" s="37"/>
      <c r="B140" s="38"/>
      <c r="C140" s="181" t="s">
        <v>170</v>
      </c>
      <c r="D140" s="181" t="s">
        <v>146</v>
      </c>
      <c r="E140" s="182" t="s">
        <v>174</v>
      </c>
      <c r="F140" s="183" t="s">
        <v>175</v>
      </c>
      <c r="G140" s="184" t="s">
        <v>176</v>
      </c>
      <c r="H140" s="185">
        <v>10</v>
      </c>
      <c r="I140" s="186"/>
      <c r="J140" s="187">
        <f>ROUND(I140*H140,2)</f>
        <v>0</v>
      </c>
      <c r="K140" s="183" t="s">
        <v>19</v>
      </c>
      <c r="L140" s="42"/>
      <c r="M140" s="188" t="s">
        <v>19</v>
      </c>
      <c r="N140" s="189" t="s">
        <v>43</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151</v>
      </c>
      <c r="AT140" s="192" t="s">
        <v>146</v>
      </c>
      <c r="AU140" s="192" t="s">
        <v>152</v>
      </c>
      <c r="AY140" s="20" t="s">
        <v>141</v>
      </c>
      <c r="BE140" s="193">
        <f>IF(N140="základní",J140,0)</f>
        <v>0</v>
      </c>
      <c r="BF140" s="193">
        <f>IF(N140="snížená",J140,0)</f>
        <v>0</v>
      </c>
      <c r="BG140" s="193">
        <f>IF(N140="zákl. přenesená",J140,0)</f>
        <v>0</v>
      </c>
      <c r="BH140" s="193">
        <f>IF(N140="sníž. přenesená",J140,0)</f>
        <v>0</v>
      </c>
      <c r="BI140" s="193">
        <f>IF(N140="nulová",J140,0)</f>
        <v>0</v>
      </c>
      <c r="BJ140" s="20" t="s">
        <v>79</v>
      </c>
      <c r="BK140" s="193">
        <f>ROUND(I140*H140,2)</f>
        <v>0</v>
      </c>
      <c r="BL140" s="20" t="s">
        <v>151</v>
      </c>
      <c r="BM140" s="192" t="s">
        <v>924</v>
      </c>
    </row>
    <row r="141" spans="1:65" s="12" customFormat="1" ht="20.85" customHeight="1">
      <c r="B141" s="165"/>
      <c r="C141" s="166"/>
      <c r="D141" s="167" t="s">
        <v>71</v>
      </c>
      <c r="E141" s="179" t="s">
        <v>178</v>
      </c>
      <c r="F141" s="179" t="s">
        <v>179</v>
      </c>
      <c r="G141" s="166"/>
      <c r="H141" s="166"/>
      <c r="I141" s="169"/>
      <c r="J141" s="180">
        <f>BK141</f>
        <v>0</v>
      </c>
      <c r="K141" s="166"/>
      <c r="L141" s="171"/>
      <c r="M141" s="172"/>
      <c r="N141" s="173"/>
      <c r="O141" s="173"/>
      <c r="P141" s="174">
        <f>SUM(P142:P201)</f>
        <v>0</v>
      </c>
      <c r="Q141" s="173"/>
      <c r="R141" s="174">
        <f>SUM(R142:R201)</f>
        <v>0</v>
      </c>
      <c r="S141" s="173"/>
      <c r="T141" s="175">
        <f>SUM(T142:T201)</f>
        <v>34.137519720000007</v>
      </c>
      <c r="AR141" s="176" t="s">
        <v>79</v>
      </c>
      <c r="AT141" s="177" t="s">
        <v>71</v>
      </c>
      <c r="AU141" s="177" t="s">
        <v>81</v>
      </c>
      <c r="AY141" s="176" t="s">
        <v>141</v>
      </c>
      <c r="BK141" s="178">
        <f>SUM(BK142:BK201)</f>
        <v>0</v>
      </c>
    </row>
    <row r="142" spans="1:65" s="2" customFormat="1" ht="21.75" customHeight="1">
      <c r="A142" s="37"/>
      <c r="B142" s="38"/>
      <c r="C142" s="181" t="s">
        <v>227</v>
      </c>
      <c r="D142" s="181" t="s">
        <v>146</v>
      </c>
      <c r="E142" s="182" t="s">
        <v>188</v>
      </c>
      <c r="F142" s="183" t="s">
        <v>189</v>
      </c>
      <c r="G142" s="184" t="s">
        <v>149</v>
      </c>
      <c r="H142" s="185">
        <v>135.13499999999999</v>
      </c>
      <c r="I142" s="186"/>
      <c r="J142" s="187">
        <f>ROUND(I142*H142,2)</f>
        <v>0</v>
      </c>
      <c r="K142" s="183" t="s">
        <v>150</v>
      </c>
      <c r="L142" s="42"/>
      <c r="M142" s="188" t="s">
        <v>19</v>
      </c>
      <c r="N142" s="189" t="s">
        <v>43</v>
      </c>
      <c r="O142" s="67"/>
      <c r="P142" s="190">
        <f>O142*H142</f>
        <v>0</v>
      </c>
      <c r="Q142" s="190">
        <v>0</v>
      </c>
      <c r="R142" s="190">
        <f>Q142*H142</f>
        <v>0</v>
      </c>
      <c r="S142" s="190">
        <v>1.6500000000000001E-2</v>
      </c>
      <c r="T142" s="191">
        <f>S142*H142</f>
        <v>2.2297275000000001</v>
      </c>
      <c r="U142" s="37"/>
      <c r="V142" s="37"/>
      <c r="W142" s="37"/>
      <c r="X142" s="37"/>
      <c r="Y142" s="37"/>
      <c r="Z142" s="37"/>
      <c r="AA142" s="37"/>
      <c r="AB142" s="37"/>
      <c r="AC142" s="37"/>
      <c r="AD142" s="37"/>
      <c r="AE142" s="37"/>
      <c r="AR142" s="192" t="s">
        <v>151</v>
      </c>
      <c r="AT142" s="192" t="s">
        <v>146</v>
      </c>
      <c r="AU142" s="192" t="s">
        <v>152</v>
      </c>
      <c r="AY142" s="20" t="s">
        <v>141</v>
      </c>
      <c r="BE142" s="193">
        <f>IF(N142="základní",J142,0)</f>
        <v>0</v>
      </c>
      <c r="BF142" s="193">
        <f>IF(N142="snížená",J142,0)</f>
        <v>0</v>
      </c>
      <c r="BG142" s="193">
        <f>IF(N142="zákl. přenesená",J142,0)</f>
        <v>0</v>
      </c>
      <c r="BH142" s="193">
        <f>IF(N142="sníž. přenesená",J142,0)</f>
        <v>0</v>
      </c>
      <c r="BI142" s="193">
        <f>IF(N142="nulová",J142,0)</f>
        <v>0</v>
      </c>
      <c r="BJ142" s="20" t="s">
        <v>79</v>
      </c>
      <c r="BK142" s="193">
        <f>ROUND(I142*H142,2)</f>
        <v>0</v>
      </c>
      <c r="BL142" s="20" t="s">
        <v>151</v>
      </c>
      <c r="BM142" s="192" t="s">
        <v>190</v>
      </c>
    </row>
    <row r="143" spans="1:65" s="2" customFormat="1" ht="11.25">
      <c r="A143" s="37"/>
      <c r="B143" s="38"/>
      <c r="C143" s="39"/>
      <c r="D143" s="194" t="s">
        <v>154</v>
      </c>
      <c r="E143" s="39"/>
      <c r="F143" s="195" t="s">
        <v>191</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154</v>
      </c>
      <c r="AU143" s="20" t="s">
        <v>152</v>
      </c>
    </row>
    <row r="144" spans="1:65" s="13" customFormat="1" ht="11.25">
      <c r="B144" s="199"/>
      <c r="C144" s="200"/>
      <c r="D144" s="201" t="s">
        <v>156</v>
      </c>
      <c r="E144" s="202" t="s">
        <v>19</v>
      </c>
      <c r="F144" s="203" t="s">
        <v>192</v>
      </c>
      <c r="G144" s="200"/>
      <c r="H144" s="202" t="s">
        <v>19</v>
      </c>
      <c r="I144" s="204"/>
      <c r="J144" s="200"/>
      <c r="K144" s="200"/>
      <c r="L144" s="205"/>
      <c r="M144" s="206"/>
      <c r="N144" s="207"/>
      <c r="O144" s="207"/>
      <c r="P144" s="207"/>
      <c r="Q144" s="207"/>
      <c r="R144" s="207"/>
      <c r="S144" s="207"/>
      <c r="T144" s="208"/>
      <c r="AT144" s="209" t="s">
        <v>156</v>
      </c>
      <c r="AU144" s="209" t="s">
        <v>152</v>
      </c>
      <c r="AV144" s="13" t="s">
        <v>79</v>
      </c>
      <c r="AW144" s="13" t="s">
        <v>33</v>
      </c>
      <c r="AX144" s="13" t="s">
        <v>72</v>
      </c>
      <c r="AY144" s="209" t="s">
        <v>141</v>
      </c>
    </row>
    <row r="145" spans="1:65" s="13" customFormat="1" ht="11.25">
      <c r="B145" s="199"/>
      <c r="C145" s="200"/>
      <c r="D145" s="201" t="s">
        <v>156</v>
      </c>
      <c r="E145" s="202" t="s">
        <v>19</v>
      </c>
      <c r="F145" s="203" t="s">
        <v>193</v>
      </c>
      <c r="G145" s="200"/>
      <c r="H145" s="202" t="s">
        <v>19</v>
      </c>
      <c r="I145" s="204"/>
      <c r="J145" s="200"/>
      <c r="K145" s="200"/>
      <c r="L145" s="205"/>
      <c r="M145" s="206"/>
      <c r="N145" s="207"/>
      <c r="O145" s="207"/>
      <c r="P145" s="207"/>
      <c r="Q145" s="207"/>
      <c r="R145" s="207"/>
      <c r="S145" s="207"/>
      <c r="T145" s="208"/>
      <c r="AT145" s="209" t="s">
        <v>156</v>
      </c>
      <c r="AU145" s="209" t="s">
        <v>152</v>
      </c>
      <c r="AV145" s="13" t="s">
        <v>79</v>
      </c>
      <c r="AW145" s="13" t="s">
        <v>33</v>
      </c>
      <c r="AX145" s="13" t="s">
        <v>72</v>
      </c>
      <c r="AY145" s="209" t="s">
        <v>141</v>
      </c>
    </row>
    <row r="146" spans="1:65" s="14" customFormat="1" ht="11.25">
      <c r="B146" s="210"/>
      <c r="C146" s="211"/>
      <c r="D146" s="201" t="s">
        <v>156</v>
      </c>
      <c r="E146" s="212" t="s">
        <v>19</v>
      </c>
      <c r="F146" s="213" t="s">
        <v>925</v>
      </c>
      <c r="G146" s="211"/>
      <c r="H146" s="214">
        <v>127.2</v>
      </c>
      <c r="I146" s="215"/>
      <c r="J146" s="211"/>
      <c r="K146" s="211"/>
      <c r="L146" s="216"/>
      <c r="M146" s="217"/>
      <c r="N146" s="218"/>
      <c r="O146" s="218"/>
      <c r="P146" s="218"/>
      <c r="Q146" s="218"/>
      <c r="R146" s="218"/>
      <c r="S146" s="218"/>
      <c r="T146" s="219"/>
      <c r="AT146" s="220" t="s">
        <v>156</v>
      </c>
      <c r="AU146" s="220" t="s">
        <v>152</v>
      </c>
      <c r="AV146" s="14" t="s">
        <v>81</v>
      </c>
      <c r="AW146" s="14" t="s">
        <v>33</v>
      </c>
      <c r="AX146" s="14" t="s">
        <v>72</v>
      </c>
      <c r="AY146" s="220" t="s">
        <v>141</v>
      </c>
    </row>
    <row r="147" spans="1:65" s="13" customFormat="1" ht="11.25">
      <c r="B147" s="199"/>
      <c r="C147" s="200"/>
      <c r="D147" s="201" t="s">
        <v>156</v>
      </c>
      <c r="E147" s="202" t="s">
        <v>19</v>
      </c>
      <c r="F147" s="203" t="s">
        <v>196</v>
      </c>
      <c r="G147" s="200"/>
      <c r="H147" s="202" t="s">
        <v>19</v>
      </c>
      <c r="I147" s="204"/>
      <c r="J147" s="200"/>
      <c r="K147" s="200"/>
      <c r="L147" s="205"/>
      <c r="M147" s="206"/>
      <c r="N147" s="207"/>
      <c r="O147" s="207"/>
      <c r="P147" s="207"/>
      <c r="Q147" s="207"/>
      <c r="R147" s="207"/>
      <c r="S147" s="207"/>
      <c r="T147" s="208"/>
      <c r="AT147" s="209" t="s">
        <v>156</v>
      </c>
      <c r="AU147" s="209" t="s">
        <v>152</v>
      </c>
      <c r="AV147" s="13" t="s">
        <v>79</v>
      </c>
      <c r="AW147" s="13" t="s">
        <v>33</v>
      </c>
      <c r="AX147" s="13" t="s">
        <v>72</v>
      </c>
      <c r="AY147" s="209" t="s">
        <v>141</v>
      </c>
    </row>
    <row r="148" spans="1:65" s="14" customFormat="1" ht="11.25">
      <c r="B148" s="210"/>
      <c r="C148" s="211"/>
      <c r="D148" s="201" t="s">
        <v>156</v>
      </c>
      <c r="E148" s="212" t="s">
        <v>19</v>
      </c>
      <c r="F148" s="213" t="s">
        <v>926</v>
      </c>
      <c r="G148" s="211"/>
      <c r="H148" s="214">
        <v>7.9349999999999996</v>
      </c>
      <c r="I148" s="215"/>
      <c r="J148" s="211"/>
      <c r="K148" s="211"/>
      <c r="L148" s="216"/>
      <c r="M148" s="217"/>
      <c r="N148" s="218"/>
      <c r="O148" s="218"/>
      <c r="P148" s="218"/>
      <c r="Q148" s="218"/>
      <c r="R148" s="218"/>
      <c r="S148" s="218"/>
      <c r="T148" s="219"/>
      <c r="AT148" s="220" t="s">
        <v>156</v>
      </c>
      <c r="AU148" s="220" t="s">
        <v>152</v>
      </c>
      <c r="AV148" s="14" t="s">
        <v>81</v>
      </c>
      <c r="AW148" s="14" t="s">
        <v>33</v>
      </c>
      <c r="AX148" s="14" t="s">
        <v>72</v>
      </c>
      <c r="AY148" s="220" t="s">
        <v>141</v>
      </c>
    </row>
    <row r="149" spans="1:65" s="15" customFormat="1" ht="11.25">
      <c r="B149" s="221"/>
      <c r="C149" s="222"/>
      <c r="D149" s="201" t="s">
        <v>156</v>
      </c>
      <c r="E149" s="223" t="s">
        <v>19</v>
      </c>
      <c r="F149" s="224" t="s">
        <v>161</v>
      </c>
      <c r="G149" s="222"/>
      <c r="H149" s="225">
        <v>135.13499999999999</v>
      </c>
      <c r="I149" s="226"/>
      <c r="J149" s="222"/>
      <c r="K149" s="222"/>
      <c r="L149" s="227"/>
      <c r="M149" s="228"/>
      <c r="N149" s="229"/>
      <c r="O149" s="229"/>
      <c r="P149" s="229"/>
      <c r="Q149" s="229"/>
      <c r="R149" s="229"/>
      <c r="S149" s="229"/>
      <c r="T149" s="230"/>
      <c r="AT149" s="231" t="s">
        <v>156</v>
      </c>
      <c r="AU149" s="231" t="s">
        <v>152</v>
      </c>
      <c r="AV149" s="15" t="s">
        <v>152</v>
      </c>
      <c r="AW149" s="15" t="s">
        <v>33</v>
      </c>
      <c r="AX149" s="15" t="s">
        <v>79</v>
      </c>
      <c r="AY149" s="231" t="s">
        <v>141</v>
      </c>
    </row>
    <row r="150" spans="1:65" s="2" customFormat="1" ht="21.75" customHeight="1">
      <c r="A150" s="37"/>
      <c r="B150" s="38"/>
      <c r="C150" s="181" t="s">
        <v>233</v>
      </c>
      <c r="D150" s="181" t="s">
        <v>146</v>
      </c>
      <c r="E150" s="182" t="s">
        <v>206</v>
      </c>
      <c r="F150" s="183" t="s">
        <v>207</v>
      </c>
      <c r="G150" s="184" t="s">
        <v>208</v>
      </c>
      <c r="H150" s="185">
        <v>52.9</v>
      </c>
      <c r="I150" s="186"/>
      <c r="J150" s="187">
        <f>ROUND(I150*H150,2)</f>
        <v>0</v>
      </c>
      <c r="K150" s="183" t="s">
        <v>150</v>
      </c>
      <c r="L150" s="42"/>
      <c r="M150" s="188" t="s">
        <v>19</v>
      </c>
      <c r="N150" s="189" t="s">
        <v>43</v>
      </c>
      <c r="O150" s="67"/>
      <c r="P150" s="190">
        <f>O150*H150</f>
        <v>0</v>
      </c>
      <c r="Q150" s="190">
        <v>0</v>
      </c>
      <c r="R150" s="190">
        <f>Q150*H150</f>
        <v>0</v>
      </c>
      <c r="S150" s="190">
        <v>1.5E-3</v>
      </c>
      <c r="T150" s="191">
        <f>S150*H150</f>
        <v>7.9350000000000004E-2</v>
      </c>
      <c r="U150" s="37"/>
      <c r="V150" s="37"/>
      <c r="W150" s="37"/>
      <c r="X150" s="37"/>
      <c r="Y150" s="37"/>
      <c r="Z150" s="37"/>
      <c r="AA150" s="37"/>
      <c r="AB150" s="37"/>
      <c r="AC150" s="37"/>
      <c r="AD150" s="37"/>
      <c r="AE150" s="37"/>
      <c r="AR150" s="192" t="s">
        <v>151</v>
      </c>
      <c r="AT150" s="192" t="s">
        <v>146</v>
      </c>
      <c r="AU150" s="192" t="s">
        <v>152</v>
      </c>
      <c r="AY150" s="20" t="s">
        <v>141</v>
      </c>
      <c r="BE150" s="193">
        <f>IF(N150="základní",J150,0)</f>
        <v>0</v>
      </c>
      <c r="BF150" s="193">
        <f>IF(N150="snížená",J150,0)</f>
        <v>0</v>
      </c>
      <c r="BG150" s="193">
        <f>IF(N150="zákl. přenesená",J150,0)</f>
        <v>0</v>
      </c>
      <c r="BH150" s="193">
        <f>IF(N150="sníž. přenesená",J150,0)</f>
        <v>0</v>
      </c>
      <c r="BI150" s="193">
        <f>IF(N150="nulová",J150,0)</f>
        <v>0</v>
      </c>
      <c r="BJ150" s="20" t="s">
        <v>79</v>
      </c>
      <c r="BK150" s="193">
        <f>ROUND(I150*H150,2)</f>
        <v>0</v>
      </c>
      <c r="BL150" s="20" t="s">
        <v>151</v>
      </c>
      <c r="BM150" s="192" t="s">
        <v>209</v>
      </c>
    </row>
    <row r="151" spans="1:65" s="2" customFormat="1" ht="11.25">
      <c r="A151" s="37"/>
      <c r="B151" s="38"/>
      <c r="C151" s="39"/>
      <c r="D151" s="194" t="s">
        <v>154</v>
      </c>
      <c r="E151" s="39"/>
      <c r="F151" s="195" t="s">
        <v>210</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154</v>
      </c>
      <c r="AU151" s="20" t="s">
        <v>152</v>
      </c>
    </row>
    <row r="152" spans="1:65" s="14" customFormat="1" ht="11.25">
      <c r="B152" s="210"/>
      <c r="C152" s="211"/>
      <c r="D152" s="201" t="s">
        <v>156</v>
      </c>
      <c r="E152" s="212" t="s">
        <v>19</v>
      </c>
      <c r="F152" s="213" t="s">
        <v>927</v>
      </c>
      <c r="G152" s="211"/>
      <c r="H152" s="214">
        <v>52.9</v>
      </c>
      <c r="I152" s="215"/>
      <c r="J152" s="211"/>
      <c r="K152" s="211"/>
      <c r="L152" s="216"/>
      <c r="M152" s="217"/>
      <c r="N152" s="218"/>
      <c r="O152" s="218"/>
      <c r="P152" s="218"/>
      <c r="Q152" s="218"/>
      <c r="R152" s="218"/>
      <c r="S152" s="218"/>
      <c r="T152" s="219"/>
      <c r="AT152" s="220" t="s">
        <v>156</v>
      </c>
      <c r="AU152" s="220" t="s">
        <v>152</v>
      </c>
      <c r="AV152" s="14" t="s">
        <v>81</v>
      </c>
      <c r="AW152" s="14" t="s">
        <v>33</v>
      </c>
      <c r="AX152" s="14" t="s">
        <v>72</v>
      </c>
      <c r="AY152" s="220" t="s">
        <v>141</v>
      </c>
    </row>
    <row r="153" spans="1:65" s="15" customFormat="1" ht="11.25">
      <c r="B153" s="221"/>
      <c r="C153" s="222"/>
      <c r="D153" s="201" t="s">
        <v>156</v>
      </c>
      <c r="E153" s="223" t="s">
        <v>19</v>
      </c>
      <c r="F153" s="224" t="s">
        <v>161</v>
      </c>
      <c r="G153" s="222"/>
      <c r="H153" s="225">
        <v>52.9</v>
      </c>
      <c r="I153" s="226"/>
      <c r="J153" s="222"/>
      <c r="K153" s="222"/>
      <c r="L153" s="227"/>
      <c r="M153" s="228"/>
      <c r="N153" s="229"/>
      <c r="O153" s="229"/>
      <c r="P153" s="229"/>
      <c r="Q153" s="229"/>
      <c r="R153" s="229"/>
      <c r="S153" s="229"/>
      <c r="T153" s="230"/>
      <c r="AT153" s="231" t="s">
        <v>156</v>
      </c>
      <c r="AU153" s="231" t="s">
        <v>152</v>
      </c>
      <c r="AV153" s="15" t="s">
        <v>152</v>
      </c>
      <c r="AW153" s="15" t="s">
        <v>33</v>
      </c>
      <c r="AX153" s="15" t="s">
        <v>79</v>
      </c>
      <c r="AY153" s="231" t="s">
        <v>141</v>
      </c>
    </row>
    <row r="154" spans="1:65" s="2" customFormat="1" ht="16.5" customHeight="1">
      <c r="A154" s="37"/>
      <c r="B154" s="38"/>
      <c r="C154" s="181" t="s">
        <v>8</v>
      </c>
      <c r="D154" s="181" t="s">
        <v>146</v>
      </c>
      <c r="E154" s="182" t="s">
        <v>215</v>
      </c>
      <c r="F154" s="183" t="s">
        <v>216</v>
      </c>
      <c r="G154" s="184" t="s">
        <v>149</v>
      </c>
      <c r="H154" s="185">
        <v>124.02</v>
      </c>
      <c r="I154" s="186"/>
      <c r="J154" s="187">
        <f>ROUND(I154*H154,2)</f>
        <v>0</v>
      </c>
      <c r="K154" s="183" t="s">
        <v>150</v>
      </c>
      <c r="L154" s="42"/>
      <c r="M154" s="188" t="s">
        <v>19</v>
      </c>
      <c r="N154" s="189" t="s">
        <v>43</v>
      </c>
      <c r="O154" s="67"/>
      <c r="P154" s="190">
        <f>O154*H154</f>
        <v>0</v>
      </c>
      <c r="Q154" s="190">
        <v>0</v>
      </c>
      <c r="R154" s="190">
        <f>Q154*H154</f>
        <v>0</v>
      </c>
      <c r="S154" s="190">
        <v>0.09</v>
      </c>
      <c r="T154" s="191">
        <f>S154*H154</f>
        <v>11.161799999999999</v>
      </c>
      <c r="U154" s="37"/>
      <c r="V154" s="37"/>
      <c r="W154" s="37"/>
      <c r="X154" s="37"/>
      <c r="Y154" s="37"/>
      <c r="Z154" s="37"/>
      <c r="AA154" s="37"/>
      <c r="AB154" s="37"/>
      <c r="AC154" s="37"/>
      <c r="AD154" s="37"/>
      <c r="AE154" s="37"/>
      <c r="AR154" s="192" t="s">
        <v>151</v>
      </c>
      <c r="AT154" s="192" t="s">
        <v>146</v>
      </c>
      <c r="AU154" s="192" t="s">
        <v>152</v>
      </c>
      <c r="AY154" s="20" t="s">
        <v>141</v>
      </c>
      <c r="BE154" s="193">
        <f>IF(N154="základní",J154,0)</f>
        <v>0</v>
      </c>
      <c r="BF154" s="193">
        <f>IF(N154="snížená",J154,0)</f>
        <v>0</v>
      </c>
      <c r="BG154" s="193">
        <f>IF(N154="zákl. přenesená",J154,0)</f>
        <v>0</v>
      </c>
      <c r="BH154" s="193">
        <f>IF(N154="sníž. přenesená",J154,0)</f>
        <v>0</v>
      </c>
      <c r="BI154" s="193">
        <f>IF(N154="nulová",J154,0)</f>
        <v>0</v>
      </c>
      <c r="BJ154" s="20" t="s">
        <v>79</v>
      </c>
      <c r="BK154" s="193">
        <f>ROUND(I154*H154,2)</f>
        <v>0</v>
      </c>
      <c r="BL154" s="20" t="s">
        <v>151</v>
      </c>
      <c r="BM154" s="192" t="s">
        <v>217</v>
      </c>
    </row>
    <row r="155" spans="1:65" s="2" customFormat="1" ht="11.25">
      <c r="A155" s="37"/>
      <c r="B155" s="38"/>
      <c r="C155" s="39"/>
      <c r="D155" s="194" t="s">
        <v>154</v>
      </c>
      <c r="E155" s="39"/>
      <c r="F155" s="195" t="s">
        <v>218</v>
      </c>
      <c r="G155" s="39"/>
      <c r="H155" s="39"/>
      <c r="I155" s="196"/>
      <c r="J155" s="39"/>
      <c r="K155" s="39"/>
      <c r="L155" s="42"/>
      <c r="M155" s="197"/>
      <c r="N155" s="198"/>
      <c r="O155" s="67"/>
      <c r="P155" s="67"/>
      <c r="Q155" s="67"/>
      <c r="R155" s="67"/>
      <c r="S155" s="67"/>
      <c r="T155" s="68"/>
      <c r="U155" s="37"/>
      <c r="V155" s="37"/>
      <c r="W155" s="37"/>
      <c r="X155" s="37"/>
      <c r="Y155" s="37"/>
      <c r="Z155" s="37"/>
      <c r="AA155" s="37"/>
      <c r="AB155" s="37"/>
      <c r="AC155" s="37"/>
      <c r="AD155" s="37"/>
      <c r="AE155" s="37"/>
      <c r="AT155" s="20" t="s">
        <v>154</v>
      </c>
      <c r="AU155" s="20" t="s">
        <v>152</v>
      </c>
    </row>
    <row r="156" spans="1:65" s="13" customFormat="1" ht="11.25">
      <c r="B156" s="199"/>
      <c r="C156" s="200"/>
      <c r="D156" s="201" t="s">
        <v>156</v>
      </c>
      <c r="E156" s="202" t="s">
        <v>19</v>
      </c>
      <c r="F156" s="203" t="s">
        <v>192</v>
      </c>
      <c r="G156" s="200"/>
      <c r="H156" s="202" t="s">
        <v>19</v>
      </c>
      <c r="I156" s="204"/>
      <c r="J156" s="200"/>
      <c r="K156" s="200"/>
      <c r="L156" s="205"/>
      <c r="M156" s="206"/>
      <c r="N156" s="207"/>
      <c r="O156" s="207"/>
      <c r="P156" s="207"/>
      <c r="Q156" s="207"/>
      <c r="R156" s="207"/>
      <c r="S156" s="207"/>
      <c r="T156" s="208"/>
      <c r="AT156" s="209" t="s">
        <v>156</v>
      </c>
      <c r="AU156" s="209" t="s">
        <v>152</v>
      </c>
      <c r="AV156" s="13" t="s">
        <v>79</v>
      </c>
      <c r="AW156" s="13" t="s">
        <v>33</v>
      </c>
      <c r="AX156" s="13" t="s">
        <v>72</v>
      </c>
      <c r="AY156" s="209" t="s">
        <v>141</v>
      </c>
    </row>
    <row r="157" spans="1:65" s="14" customFormat="1" ht="11.25">
      <c r="B157" s="210"/>
      <c r="C157" s="211"/>
      <c r="D157" s="201" t="s">
        <v>156</v>
      </c>
      <c r="E157" s="212" t="s">
        <v>19</v>
      </c>
      <c r="F157" s="213" t="s">
        <v>928</v>
      </c>
      <c r="G157" s="211"/>
      <c r="H157" s="214">
        <v>124.02</v>
      </c>
      <c r="I157" s="215"/>
      <c r="J157" s="211"/>
      <c r="K157" s="211"/>
      <c r="L157" s="216"/>
      <c r="M157" s="217"/>
      <c r="N157" s="218"/>
      <c r="O157" s="218"/>
      <c r="P157" s="218"/>
      <c r="Q157" s="218"/>
      <c r="R157" s="218"/>
      <c r="S157" s="218"/>
      <c r="T157" s="219"/>
      <c r="AT157" s="220" t="s">
        <v>156</v>
      </c>
      <c r="AU157" s="220" t="s">
        <v>152</v>
      </c>
      <c r="AV157" s="14" t="s">
        <v>81</v>
      </c>
      <c r="AW157" s="14" t="s">
        <v>33</v>
      </c>
      <c r="AX157" s="14" t="s">
        <v>72</v>
      </c>
      <c r="AY157" s="220" t="s">
        <v>141</v>
      </c>
    </row>
    <row r="158" spans="1:65" s="15" customFormat="1" ht="11.25">
      <c r="B158" s="221"/>
      <c r="C158" s="222"/>
      <c r="D158" s="201" t="s">
        <v>156</v>
      </c>
      <c r="E158" s="223" t="s">
        <v>19</v>
      </c>
      <c r="F158" s="224" t="s">
        <v>161</v>
      </c>
      <c r="G158" s="222"/>
      <c r="H158" s="225">
        <v>124.02</v>
      </c>
      <c r="I158" s="226"/>
      <c r="J158" s="222"/>
      <c r="K158" s="222"/>
      <c r="L158" s="227"/>
      <c r="M158" s="228"/>
      <c r="N158" s="229"/>
      <c r="O158" s="229"/>
      <c r="P158" s="229"/>
      <c r="Q158" s="229"/>
      <c r="R158" s="229"/>
      <c r="S158" s="229"/>
      <c r="T158" s="230"/>
      <c r="AT158" s="231" t="s">
        <v>156</v>
      </c>
      <c r="AU158" s="231" t="s">
        <v>152</v>
      </c>
      <c r="AV158" s="15" t="s">
        <v>152</v>
      </c>
      <c r="AW158" s="15" t="s">
        <v>33</v>
      </c>
      <c r="AX158" s="15" t="s">
        <v>79</v>
      </c>
      <c r="AY158" s="231" t="s">
        <v>141</v>
      </c>
    </row>
    <row r="159" spans="1:65" s="2" customFormat="1" ht="24.2" customHeight="1">
      <c r="A159" s="37"/>
      <c r="B159" s="38"/>
      <c r="C159" s="181" t="s">
        <v>248</v>
      </c>
      <c r="D159" s="181" t="s">
        <v>146</v>
      </c>
      <c r="E159" s="182" t="s">
        <v>220</v>
      </c>
      <c r="F159" s="183" t="s">
        <v>221</v>
      </c>
      <c r="G159" s="184" t="s">
        <v>149</v>
      </c>
      <c r="H159" s="185">
        <v>124.02</v>
      </c>
      <c r="I159" s="186"/>
      <c r="J159" s="187">
        <f>ROUND(I159*H159,2)</f>
        <v>0</v>
      </c>
      <c r="K159" s="183" t="s">
        <v>150</v>
      </c>
      <c r="L159" s="42"/>
      <c r="M159" s="188" t="s">
        <v>19</v>
      </c>
      <c r="N159" s="189" t="s">
        <v>43</v>
      </c>
      <c r="O159" s="67"/>
      <c r="P159" s="190">
        <f>O159*H159</f>
        <v>0</v>
      </c>
      <c r="Q159" s="190">
        <v>0</v>
      </c>
      <c r="R159" s="190">
        <f>Q159*H159</f>
        <v>0</v>
      </c>
      <c r="S159" s="190">
        <v>1.4500000000000001E-2</v>
      </c>
      <c r="T159" s="191">
        <f>S159*H159</f>
        <v>1.7982899999999999</v>
      </c>
      <c r="U159" s="37"/>
      <c r="V159" s="37"/>
      <c r="W159" s="37"/>
      <c r="X159" s="37"/>
      <c r="Y159" s="37"/>
      <c r="Z159" s="37"/>
      <c r="AA159" s="37"/>
      <c r="AB159" s="37"/>
      <c r="AC159" s="37"/>
      <c r="AD159" s="37"/>
      <c r="AE159" s="37"/>
      <c r="AR159" s="192" t="s">
        <v>151</v>
      </c>
      <c r="AT159" s="192" t="s">
        <v>146</v>
      </c>
      <c r="AU159" s="192" t="s">
        <v>152</v>
      </c>
      <c r="AY159" s="20" t="s">
        <v>141</v>
      </c>
      <c r="BE159" s="193">
        <f>IF(N159="základní",J159,0)</f>
        <v>0</v>
      </c>
      <c r="BF159" s="193">
        <f>IF(N159="snížená",J159,0)</f>
        <v>0</v>
      </c>
      <c r="BG159" s="193">
        <f>IF(N159="zákl. přenesená",J159,0)</f>
        <v>0</v>
      </c>
      <c r="BH159" s="193">
        <f>IF(N159="sníž. přenesená",J159,0)</f>
        <v>0</v>
      </c>
      <c r="BI159" s="193">
        <f>IF(N159="nulová",J159,0)</f>
        <v>0</v>
      </c>
      <c r="BJ159" s="20" t="s">
        <v>79</v>
      </c>
      <c r="BK159" s="193">
        <f>ROUND(I159*H159,2)</f>
        <v>0</v>
      </c>
      <c r="BL159" s="20" t="s">
        <v>151</v>
      </c>
      <c r="BM159" s="192" t="s">
        <v>222</v>
      </c>
    </row>
    <row r="160" spans="1:65" s="2" customFormat="1" ht="11.25">
      <c r="A160" s="37"/>
      <c r="B160" s="38"/>
      <c r="C160" s="39"/>
      <c r="D160" s="194" t="s">
        <v>154</v>
      </c>
      <c r="E160" s="39"/>
      <c r="F160" s="195" t="s">
        <v>223</v>
      </c>
      <c r="G160" s="39"/>
      <c r="H160" s="39"/>
      <c r="I160" s="196"/>
      <c r="J160" s="39"/>
      <c r="K160" s="39"/>
      <c r="L160" s="42"/>
      <c r="M160" s="197"/>
      <c r="N160" s="198"/>
      <c r="O160" s="67"/>
      <c r="P160" s="67"/>
      <c r="Q160" s="67"/>
      <c r="R160" s="67"/>
      <c r="S160" s="67"/>
      <c r="T160" s="68"/>
      <c r="U160" s="37"/>
      <c r="V160" s="37"/>
      <c r="W160" s="37"/>
      <c r="X160" s="37"/>
      <c r="Y160" s="37"/>
      <c r="Z160" s="37"/>
      <c r="AA160" s="37"/>
      <c r="AB160" s="37"/>
      <c r="AC160" s="37"/>
      <c r="AD160" s="37"/>
      <c r="AE160" s="37"/>
      <c r="AT160" s="20" t="s">
        <v>154</v>
      </c>
      <c r="AU160" s="20" t="s">
        <v>152</v>
      </c>
    </row>
    <row r="161" spans="1:65" s="13" customFormat="1" ht="11.25">
      <c r="B161" s="199"/>
      <c r="C161" s="200"/>
      <c r="D161" s="201" t="s">
        <v>156</v>
      </c>
      <c r="E161" s="202" t="s">
        <v>19</v>
      </c>
      <c r="F161" s="203" t="s">
        <v>192</v>
      </c>
      <c r="G161" s="200"/>
      <c r="H161" s="202" t="s">
        <v>19</v>
      </c>
      <c r="I161" s="204"/>
      <c r="J161" s="200"/>
      <c r="K161" s="200"/>
      <c r="L161" s="205"/>
      <c r="M161" s="206"/>
      <c r="N161" s="207"/>
      <c r="O161" s="207"/>
      <c r="P161" s="207"/>
      <c r="Q161" s="207"/>
      <c r="R161" s="207"/>
      <c r="S161" s="207"/>
      <c r="T161" s="208"/>
      <c r="AT161" s="209" t="s">
        <v>156</v>
      </c>
      <c r="AU161" s="209" t="s">
        <v>152</v>
      </c>
      <c r="AV161" s="13" t="s">
        <v>79</v>
      </c>
      <c r="AW161" s="13" t="s">
        <v>33</v>
      </c>
      <c r="AX161" s="13" t="s">
        <v>72</v>
      </c>
      <c r="AY161" s="209" t="s">
        <v>141</v>
      </c>
    </row>
    <row r="162" spans="1:65" s="13" customFormat="1" ht="11.25">
      <c r="B162" s="199"/>
      <c r="C162" s="200"/>
      <c r="D162" s="201" t="s">
        <v>156</v>
      </c>
      <c r="E162" s="202" t="s">
        <v>19</v>
      </c>
      <c r="F162" s="203" t="s">
        <v>929</v>
      </c>
      <c r="G162" s="200"/>
      <c r="H162" s="202" t="s">
        <v>19</v>
      </c>
      <c r="I162" s="204"/>
      <c r="J162" s="200"/>
      <c r="K162" s="200"/>
      <c r="L162" s="205"/>
      <c r="M162" s="206"/>
      <c r="N162" s="207"/>
      <c r="O162" s="207"/>
      <c r="P162" s="207"/>
      <c r="Q162" s="207"/>
      <c r="R162" s="207"/>
      <c r="S162" s="207"/>
      <c r="T162" s="208"/>
      <c r="AT162" s="209" t="s">
        <v>156</v>
      </c>
      <c r="AU162" s="209" t="s">
        <v>152</v>
      </c>
      <c r="AV162" s="13" t="s">
        <v>79</v>
      </c>
      <c r="AW162" s="13" t="s">
        <v>33</v>
      </c>
      <c r="AX162" s="13" t="s">
        <v>72</v>
      </c>
      <c r="AY162" s="209" t="s">
        <v>141</v>
      </c>
    </row>
    <row r="163" spans="1:65" s="14" customFormat="1" ht="11.25">
      <c r="B163" s="210"/>
      <c r="C163" s="211"/>
      <c r="D163" s="201" t="s">
        <v>156</v>
      </c>
      <c r="E163" s="212" t="s">
        <v>19</v>
      </c>
      <c r="F163" s="213" t="s">
        <v>928</v>
      </c>
      <c r="G163" s="211"/>
      <c r="H163" s="214">
        <v>124.02</v>
      </c>
      <c r="I163" s="215"/>
      <c r="J163" s="211"/>
      <c r="K163" s="211"/>
      <c r="L163" s="216"/>
      <c r="M163" s="217"/>
      <c r="N163" s="218"/>
      <c r="O163" s="218"/>
      <c r="P163" s="218"/>
      <c r="Q163" s="218"/>
      <c r="R163" s="218"/>
      <c r="S163" s="218"/>
      <c r="T163" s="219"/>
      <c r="AT163" s="220" t="s">
        <v>156</v>
      </c>
      <c r="AU163" s="220" t="s">
        <v>152</v>
      </c>
      <c r="AV163" s="14" t="s">
        <v>81</v>
      </c>
      <c r="AW163" s="14" t="s">
        <v>33</v>
      </c>
      <c r="AX163" s="14" t="s">
        <v>72</v>
      </c>
      <c r="AY163" s="220" t="s">
        <v>141</v>
      </c>
    </row>
    <row r="164" spans="1:65" s="15" customFormat="1" ht="11.25">
      <c r="B164" s="221"/>
      <c r="C164" s="222"/>
      <c r="D164" s="201" t="s">
        <v>156</v>
      </c>
      <c r="E164" s="223" t="s">
        <v>19</v>
      </c>
      <c r="F164" s="224" t="s">
        <v>161</v>
      </c>
      <c r="G164" s="222"/>
      <c r="H164" s="225">
        <v>124.02</v>
      </c>
      <c r="I164" s="226"/>
      <c r="J164" s="222"/>
      <c r="K164" s="222"/>
      <c r="L164" s="227"/>
      <c r="M164" s="228"/>
      <c r="N164" s="229"/>
      <c r="O164" s="229"/>
      <c r="P164" s="229"/>
      <c r="Q164" s="229"/>
      <c r="R164" s="229"/>
      <c r="S164" s="229"/>
      <c r="T164" s="230"/>
      <c r="AT164" s="231" t="s">
        <v>156</v>
      </c>
      <c r="AU164" s="231" t="s">
        <v>152</v>
      </c>
      <c r="AV164" s="15" t="s">
        <v>152</v>
      </c>
      <c r="AW164" s="15" t="s">
        <v>33</v>
      </c>
      <c r="AX164" s="15" t="s">
        <v>79</v>
      </c>
      <c r="AY164" s="231" t="s">
        <v>141</v>
      </c>
    </row>
    <row r="165" spans="1:65" s="2" customFormat="1" ht="24.2" customHeight="1">
      <c r="A165" s="37"/>
      <c r="B165" s="38"/>
      <c r="C165" s="181" t="s">
        <v>254</v>
      </c>
      <c r="D165" s="181" t="s">
        <v>146</v>
      </c>
      <c r="E165" s="182" t="s">
        <v>228</v>
      </c>
      <c r="F165" s="183" t="s">
        <v>229</v>
      </c>
      <c r="G165" s="184" t="s">
        <v>149</v>
      </c>
      <c r="H165" s="185">
        <v>124.02</v>
      </c>
      <c r="I165" s="186"/>
      <c r="J165" s="187">
        <f>ROUND(I165*H165,2)</f>
        <v>0</v>
      </c>
      <c r="K165" s="183" t="s">
        <v>150</v>
      </c>
      <c r="L165" s="42"/>
      <c r="M165" s="188" t="s">
        <v>19</v>
      </c>
      <c r="N165" s="189" t="s">
        <v>43</v>
      </c>
      <c r="O165" s="67"/>
      <c r="P165" s="190">
        <f>O165*H165</f>
        <v>0</v>
      </c>
      <c r="Q165" s="190">
        <v>0</v>
      </c>
      <c r="R165" s="190">
        <f>Q165*H165</f>
        <v>0</v>
      </c>
      <c r="S165" s="190">
        <v>1.8E-3</v>
      </c>
      <c r="T165" s="191">
        <f>S165*H165</f>
        <v>0.22323599999999999</v>
      </c>
      <c r="U165" s="37"/>
      <c r="V165" s="37"/>
      <c r="W165" s="37"/>
      <c r="X165" s="37"/>
      <c r="Y165" s="37"/>
      <c r="Z165" s="37"/>
      <c r="AA165" s="37"/>
      <c r="AB165" s="37"/>
      <c r="AC165" s="37"/>
      <c r="AD165" s="37"/>
      <c r="AE165" s="37"/>
      <c r="AR165" s="192" t="s">
        <v>151</v>
      </c>
      <c r="AT165" s="192" t="s">
        <v>146</v>
      </c>
      <c r="AU165" s="192" t="s">
        <v>152</v>
      </c>
      <c r="AY165" s="20" t="s">
        <v>141</v>
      </c>
      <c r="BE165" s="193">
        <f>IF(N165="základní",J165,0)</f>
        <v>0</v>
      </c>
      <c r="BF165" s="193">
        <f>IF(N165="snížená",J165,0)</f>
        <v>0</v>
      </c>
      <c r="BG165" s="193">
        <f>IF(N165="zákl. přenesená",J165,0)</f>
        <v>0</v>
      </c>
      <c r="BH165" s="193">
        <f>IF(N165="sníž. přenesená",J165,0)</f>
        <v>0</v>
      </c>
      <c r="BI165" s="193">
        <f>IF(N165="nulová",J165,0)</f>
        <v>0</v>
      </c>
      <c r="BJ165" s="20" t="s">
        <v>79</v>
      </c>
      <c r="BK165" s="193">
        <f>ROUND(I165*H165,2)</f>
        <v>0</v>
      </c>
      <c r="BL165" s="20" t="s">
        <v>151</v>
      </c>
      <c r="BM165" s="192" t="s">
        <v>230</v>
      </c>
    </row>
    <row r="166" spans="1:65" s="2" customFormat="1" ht="11.25">
      <c r="A166" s="37"/>
      <c r="B166" s="38"/>
      <c r="C166" s="39"/>
      <c r="D166" s="194" t="s">
        <v>154</v>
      </c>
      <c r="E166" s="39"/>
      <c r="F166" s="195" t="s">
        <v>231</v>
      </c>
      <c r="G166" s="39"/>
      <c r="H166" s="39"/>
      <c r="I166" s="196"/>
      <c r="J166" s="39"/>
      <c r="K166" s="39"/>
      <c r="L166" s="42"/>
      <c r="M166" s="197"/>
      <c r="N166" s="198"/>
      <c r="O166" s="67"/>
      <c r="P166" s="67"/>
      <c r="Q166" s="67"/>
      <c r="R166" s="67"/>
      <c r="S166" s="67"/>
      <c r="T166" s="68"/>
      <c r="U166" s="37"/>
      <c r="V166" s="37"/>
      <c r="W166" s="37"/>
      <c r="X166" s="37"/>
      <c r="Y166" s="37"/>
      <c r="Z166" s="37"/>
      <c r="AA166" s="37"/>
      <c r="AB166" s="37"/>
      <c r="AC166" s="37"/>
      <c r="AD166" s="37"/>
      <c r="AE166" s="37"/>
      <c r="AT166" s="20" t="s">
        <v>154</v>
      </c>
      <c r="AU166" s="20" t="s">
        <v>152</v>
      </c>
    </row>
    <row r="167" spans="1:65" s="13" customFormat="1" ht="11.25">
      <c r="B167" s="199"/>
      <c r="C167" s="200"/>
      <c r="D167" s="201" t="s">
        <v>156</v>
      </c>
      <c r="E167" s="202" t="s">
        <v>19</v>
      </c>
      <c r="F167" s="203" t="s">
        <v>192</v>
      </c>
      <c r="G167" s="200"/>
      <c r="H167" s="202" t="s">
        <v>19</v>
      </c>
      <c r="I167" s="204"/>
      <c r="J167" s="200"/>
      <c r="K167" s="200"/>
      <c r="L167" s="205"/>
      <c r="M167" s="206"/>
      <c r="N167" s="207"/>
      <c r="O167" s="207"/>
      <c r="P167" s="207"/>
      <c r="Q167" s="207"/>
      <c r="R167" s="207"/>
      <c r="S167" s="207"/>
      <c r="T167" s="208"/>
      <c r="AT167" s="209" t="s">
        <v>156</v>
      </c>
      <c r="AU167" s="209" t="s">
        <v>152</v>
      </c>
      <c r="AV167" s="13" t="s">
        <v>79</v>
      </c>
      <c r="AW167" s="13" t="s">
        <v>33</v>
      </c>
      <c r="AX167" s="13" t="s">
        <v>72</v>
      </c>
      <c r="AY167" s="209" t="s">
        <v>141</v>
      </c>
    </row>
    <row r="168" spans="1:65" s="13" customFormat="1" ht="11.25">
      <c r="B168" s="199"/>
      <c r="C168" s="200"/>
      <c r="D168" s="201" t="s">
        <v>156</v>
      </c>
      <c r="E168" s="202" t="s">
        <v>19</v>
      </c>
      <c r="F168" s="203" t="s">
        <v>232</v>
      </c>
      <c r="G168" s="200"/>
      <c r="H168" s="202" t="s">
        <v>19</v>
      </c>
      <c r="I168" s="204"/>
      <c r="J168" s="200"/>
      <c r="K168" s="200"/>
      <c r="L168" s="205"/>
      <c r="M168" s="206"/>
      <c r="N168" s="207"/>
      <c r="O168" s="207"/>
      <c r="P168" s="207"/>
      <c r="Q168" s="207"/>
      <c r="R168" s="207"/>
      <c r="S168" s="207"/>
      <c r="T168" s="208"/>
      <c r="AT168" s="209" t="s">
        <v>156</v>
      </c>
      <c r="AU168" s="209" t="s">
        <v>152</v>
      </c>
      <c r="AV168" s="13" t="s">
        <v>79</v>
      </c>
      <c r="AW168" s="13" t="s">
        <v>33</v>
      </c>
      <c r="AX168" s="13" t="s">
        <v>72</v>
      </c>
      <c r="AY168" s="209" t="s">
        <v>141</v>
      </c>
    </row>
    <row r="169" spans="1:65" s="14" customFormat="1" ht="11.25">
      <c r="B169" s="210"/>
      <c r="C169" s="211"/>
      <c r="D169" s="201" t="s">
        <v>156</v>
      </c>
      <c r="E169" s="212" t="s">
        <v>19</v>
      </c>
      <c r="F169" s="213" t="s">
        <v>928</v>
      </c>
      <c r="G169" s="211"/>
      <c r="H169" s="214">
        <v>124.02</v>
      </c>
      <c r="I169" s="215"/>
      <c r="J169" s="211"/>
      <c r="K169" s="211"/>
      <c r="L169" s="216"/>
      <c r="M169" s="217"/>
      <c r="N169" s="218"/>
      <c r="O169" s="218"/>
      <c r="P169" s="218"/>
      <c r="Q169" s="218"/>
      <c r="R169" s="218"/>
      <c r="S169" s="218"/>
      <c r="T169" s="219"/>
      <c r="AT169" s="220" t="s">
        <v>156</v>
      </c>
      <c r="AU169" s="220" t="s">
        <v>152</v>
      </c>
      <c r="AV169" s="14" t="s">
        <v>81</v>
      </c>
      <c r="AW169" s="14" t="s">
        <v>33</v>
      </c>
      <c r="AX169" s="14" t="s">
        <v>72</v>
      </c>
      <c r="AY169" s="220" t="s">
        <v>141</v>
      </c>
    </row>
    <row r="170" spans="1:65" s="15" customFormat="1" ht="11.25">
      <c r="B170" s="221"/>
      <c r="C170" s="222"/>
      <c r="D170" s="201" t="s">
        <v>156</v>
      </c>
      <c r="E170" s="223" t="s">
        <v>19</v>
      </c>
      <c r="F170" s="224" t="s">
        <v>161</v>
      </c>
      <c r="G170" s="222"/>
      <c r="H170" s="225">
        <v>124.02</v>
      </c>
      <c r="I170" s="226"/>
      <c r="J170" s="222"/>
      <c r="K170" s="222"/>
      <c r="L170" s="227"/>
      <c r="M170" s="228"/>
      <c r="N170" s="229"/>
      <c r="O170" s="229"/>
      <c r="P170" s="229"/>
      <c r="Q170" s="229"/>
      <c r="R170" s="229"/>
      <c r="S170" s="229"/>
      <c r="T170" s="230"/>
      <c r="AT170" s="231" t="s">
        <v>156</v>
      </c>
      <c r="AU170" s="231" t="s">
        <v>152</v>
      </c>
      <c r="AV170" s="15" t="s">
        <v>152</v>
      </c>
      <c r="AW170" s="15" t="s">
        <v>33</v>
      </c>
      <c r="AX170" s="15" t="s">
        <v>79</v>
      </c>
      <c r="AY170" s="231" t="s">
        <v>141</v>
      </c>
    </row>
    <row r="171" spans="1:65" s="2" customFormat="1" ht="21.75" customHeight="1">
      <c r="A171" s="37"/>
      <c r="B171" s="38"/>
      <c r="C171" s="181" t="s">
        <v>260</v>
      </c>
      <c r="D171" s="181" t="s">
        <v>146</v>
      </c>
      <c r="E171" s="182" t="s">
        <v>234</v>
      </c>
      <c r="F171" s="183" t="s">
        <v>235</v>
      </c>
      <c r="G171" s="184" t="s">
        <v>236</v>
      </c>
      <c r="H171" s="185">
        <v>13.022</v>
      </c>
      <c r="I171" s="186"/>
      <c r="J171" s="187">
        <f>ROUND(I171*H171,2)</f>
        <v>0</v>
      </c>
      <c r="K171" s="183" t="s">
        <v>150</v>
      </c>
      <c r="L171" s="42"/>
      <c r="M171" s="188" t="s">
        <v>19</v>
      </c>
      <c r="N171" s="189" t="s">
        <v>43</v>
      </c>
      <c r="O171" s="67"/>
      <c r="P171" s="190">
        <f>O171*H171</f>
        <v>0</v>
      </c>
      <c r="Q171" s="190">
        <v>0</v>
      </c>
      <c r="R171" s="190">
        <f>Q171*H171</f>
        <v>0</v>
      </c>
      <c r="S171" s="190">
        <v>1.4</v>
      </c>
      <c r="T171" s="191">
        <f>S171*H171</f>
        <v>18.230799999999999</v>
      </c>
      <c r="U171" s="37"/>
      <c r="V171" s="37"/>
      <c r="W171" s="37"/>
      <c r="X171" s="37"/>
      <c r="Y171" s="37"/>
      <c r="Z171" s="37"/>
      <c r="AA171" s="37"/>
      <c r="AB171" s="37"/>
      <c r="AC171" s="37"/>
      <c r="AD171" s="37"/>
      <c r="AE171" s="37"/>
      <c r="AR171" s="192" t="s">
        <v>151</v>
      </c>
      <c r="AT171" s="192" t="s">
        <v>146</v>
      </c>
      <c r="AU171" s="192" t="s">
        <v>152</v>
      </c>
      <c r="AY171" s="20" t="s">
        <v>141</v>
      </c>
      <c r="BE171" s="193">
        <f>IF(N171="základní",J171,0)</f>
        <v>0</v>
      </c>
      <c r="BF171" s="193">
        <f>IF(N171="snížená",J171,0)</f>
        <v>0</v>
      </c>
      <c r="BG171" s="193">
        <f>IF(N171="zákl. přenesená",J171,0)</f>
        <v>0</v>
      </c>
      <c r="BH171" s="193">
        <f>IF(N171="sníž. přenesená",J171,0)</f>
        <v>0</v>
      </c>
      <c r="BI171" s="193">
        <f>IF(N171="nulová",J171,0)</f>
        <v>0</v>
      </c>
      <c r="BJ171" s="20" t="s">
        <v>79</v>
      </c>
      <c r="BK171" s="193">
        <f>ROUND(I171*H171,2)</f>
        <v>0</v>
      </c>
      <c r="BL171" s="20" t="s">
        <v>151</v>
      </c>
      <c r="BM171" s="192" t="s">
        <v>237</v>
      </c>
    </row>
    <row r="172" spans="1:65" s="2" customFormat="1" ht="11.25">
      <c r="A172" s="37"/>
      <c r="B172" s="38"/>
      <c r="C172" s="39"/>
      <c r="D172" s="194" t="s">
        <v>154</v>
      </c>
      <c r="E172" s="39"/>
      <c r="F172" s="195" t="s">
        <v>238</v>
      </c>
      <c r="G172" s="39"/>
      <c r="H172" s="39"/>
      <c r="I172" s="196"/>
      <c r="J172" s="39"/>
      <c r="K172" s="39"/>
      <c r="L172" s="42"/>
      <c r="M172" s="197"/>
      <c r="N172" s="198"/>
      <c r="O172" s="67"/>
      <c r="P172" s="67"/>
      <c r="Q172" s="67"/>
      <c r="R172" s="67"/>
      <c r="S172" s="67"/>
      <c r="T172" s="68"/>
      <c r="U172" s="37"/>
      <c r="V172" s="37"/>
      <c r="W172" s="37"/>
      <c r="X172" s="37"/>
      <c r="Y172" s="37"/>
      <c r="Z172" s="37"/>
      <c r="AA172" s="37"/>
      <c r="AB172" s="37"/>
      <c r="AC172" s="37"/>
      <c r="AD172" s="37"/>
      <c r="AE172" s="37"/>
      <c r="AT172" s="20" t="s">
        <v>154</v>
      </c>
      <c r="AU172" s="20" t="s">
        <v>152</v>
      </c>
    </row>
    <row r="173" spans="1:65" s="13" customFormat="1" ht="11.25">
      <c r="B173" s="199"/>
      <c r="C173" s="200"/>
      <c r="D173" s="201" t="s">
        <v>156</v>
      </c>
      <c r="E173" s="202" t="s">
        <v>19</v>
      </c>
      <c r="F173" s="203" t="s">
        <v>192</v>
      </c>
      <c r="G173" s="200"/>
      <c r="H173" s="202" t="s">
        <v>19</v>
      </c>
      <c r="I173" s="204"/>
      <c r="J173" s="200"/>
      <c r="K173" s="200"/>
      <c r="L173" s="205"/>
      <c r="M173" s="206"/>
      <c r="N173" s="207"/>
      <c r="O173" s="207"/>
      <c r="P173" s="207"/>
      <c r="Q173" s="207"/>
      <c r="R173" s="207"/>
      <c r="S173" s="207"/>
      <c r="T173" s="208"/>
      <c r="AT173" s="209" t="s">
        <v>156</v>
      </c>
      <c r="AU173" s="209" t="s">
        <v>152</v>
      </c>
      <c r="AV173" s="13" t="s">
        <v>79</v>
      </c>
      <c r="AW173" s="13" t="s">
        <v>33</v>
      </c>
      <c r="AX173" s="13" t="s">
        <v>72</v>
      </c>
      <c r="AY173" s="209" t="s">
        <v>141</v>
      </c>
    </row>
    <row r="174" spans="1:65" s="14" customFormat="1" ht="11.25">
      <c r="B174" s="210"/>
      <c r="C174" s="211"/>
      <c r="D174" s="201" t="s">
        <v>156</v>
      </c>
      <c r="E174" s="212" t="s">
        <v>19</v>
      </c>
      <c r="F174" s="213" t="s">
        <v>930</v>
      </c>
      <c r="G174" s="211"/>
      <c r="H174" s="214">
        <v>13.022</v>
      </c>
      <c r="I174" s="215"/>
      <c r="J174" s="211"/>
      <c r="K174" s="211"/>
      <c r="L174" s="216"/>
      <c r="M174" s="217"/>
      <c r="N174" s="218"/>
      <c r="O174" s="218"/>
      <c r="P174" s="218"/>
      <c r="Q174" s="218"/>
      <c r="R174" s="218"/>
      <c r="S174" s="218"/>
      <c r="T174" s="219"/>
      <c r="AT174" s="220" t="s">
        <v>156</v>
      </c>
      <c r="AU174" s="220" t="s">
        <v>152</v>
      </c>
      <c r="AV174" s="14" t="s">
        <v>81</v>
      </c>
      <c r="AW174" s="14" t="s">
        <v>33</v>
      </c>
      <c r="AX174" s="14" t="s">
        <v>72</v>
      </c>
      <c r="AY174" s="220" t="s">
        <v>141</v>
      </c>
    </row>
    <row r="175" spans="1:65" s="15" customFormat="1" ht="11.25">
      <c r="B175" s="221"/>
      <c r="C175" s="222"/>
      <c r="D175" s="201" t="s">
        <v>156</v>
      </c>
      <c r="E175" s="223" t="s">
        <v>19</v>
      </c>
      <c r="F175" s="224" t="s">
        <v>161</v>
      </c>
      <c r="G175" s="222"/>
      <c r="H175" s="225">
        <v>13.022</v>
      </c>
      <c r="I175" s="226"/>
      <c r="J175" s="222"/>
      <c r="K175" s="222"/>
      <c r="L175" s="227"/>
      <c r="M175" s="228"/>
      <c r="N175" s="229"/>
      <c r="O175" s="229"/>
      <c r="P175" s="229"/>
      <c r="Q175" s="229"/>
      <c r="R175" s="229"/>
      <c r="S175" s="229"/>
      <c r="T175" s="230"/>
      <c r="AT175" s="231" t="s">
        <v>156</v>
      </c>
      <c r="AU175" s="231" t="s">
        <v>152</v>
      </c>
      <c r="AV175" s="15" t="s">
        <v>152</v>
      </c>
      <c r="AW175" s="15" t="s">
        <v>33</v>
      </c>
      <c r="AX175" s="15" t="s">
        <v>79</v>
      </c>
      <c r="AY175" s="231" t="s">
        <v>141</v>
      </c>
    </row>
    <row r="176" spans="1:65" s="2" customFormat="1" ht="16.5" customHeight="1">
      <c r="A176" s="37"/>
      <c r="B176" s="38"/>
      <c r="C176" s="181" t="s">
        <v>182</v>
      </c>
      <c r="D176" s="181" t="s">
        <v>146</v>
      </c>
      <c r="E176" s="182" t="s">
        <v>242</v>
      </c>
      <c r="F176" s="183" t="s">
        <v>243</v>
      </c>
      <c r="G176" s="184" t="s">
        <v>208</v>
      </c>
      <c r="H176" s="185">
        <v>97.5</v>
      </c>
      <c r="I176" s="186"/>
      <c r="J176" s="187">
        <f>ROUND(I176*H176,2)</f>
        <v>0</v>
      </c>
      <c r="K176" s="183" t="s">
        <v>150</v>
      </c>
      <c r="L176" s="42"/>
      <c r="M176" s="188" t="s">
        <v>19</v>
      </c>
      <c r="N176" s="189" t="s">
        <v>43</v>
      </c>
      <c r="O176" s="67"/>
      <c r="P176" s="190">
        <f>O176*H176</f>
        <v>0</v>
      </c>
      <c r="Q176" s="190">
        <v>0</v>
      </c>
      <c r="R176" s="190">
        <f>Q176*H176</f>
        <v>0</v>
      </c>
      <c r="S176" s="190">
        <v>1.91E-3</v>
      </c>
      <c r="T176" s="191">
        <f>S176*H176</f>
        <v>0.186225</v>
      </c>
      <c r="U176" s="37"/>
      <c r="V176" s="37"/>
      <c r="W176" s="37"/>
      <c r="X176" s="37"/>
      <c r="Y176" s="37"/>
      <c r="Z176" s="37"/>
      <c r="AA176" s="37"/>
      <c r="AB176" s="37"/>
      <c r="AC176" s="37"/>
      <c r="AD176" s="37"/>
      <c r="AE176" s="37"/>
      <c r="AR176" s="192" t="s">
        <v>151</v>
      </c>
      <c r="AT176" s="192" t="s">
        <v>146</v>
      </c>
      <c r="AU176" s="192" t="s">
        <v>152</v>
      </c>
      <c r="AY176" s="20" t="s">
        <v>141</v>
      </c>
      <c r="BE176" s="193">
        <f>IF(N176="základní",J176,0)</f>
        <v>0</v>
      </c>
      <c r="BF176" s="193">
        <f>IF(N176="snížená",J176,0)</f>
        <v>0</v>
      </c>
      <c r="BG176" s="193">
        <f>IF(N176="zákl. přenesená",J176,0)</f>
        <v>0</v>
      </c>
      <c r="BH176" s="193">
        <f>IF(N176="sníž. přenesená",J176,0)</f>
        <v>0</v>
      </c>
      <c r="BI176" s="193">
        <f>IF(N176="nulová",J176,0)</f>
        <v>0</v>
      </c>
      <c r="BJ176" s="20" t="s">
        <v>79</v>
      </c>
      <c r="BK176" s="193">
        <f>ROUND(I176*H176,2)</f>
        <v>0</v>
      </c>
      <c r="BL176" s="20" t="s">
        <v>151</v>
      </c>
      <c r="BM176" s="192" t="s">
        <v>244</v>
      </c>
    </row>
    <row r="177" spans="1:65" s="2" customFormat="1" ht="11.25">
      <c r="A177" s="37"/>
      <c r="B177" s="38"/>
      <c r="C177" s="39"/>
      <c r="D177" s="194" t="s">
        <v>154</v>
      </c>
      <c r="E177" s="39"/>
      <c r="F177" s="195" t="s">
        <v>245</v>
      </c>
      <c r="G177" s="39"/>
      <c r="H177" s="39"/>
      <c r="I177" s="196"/>
      <c r="J177" s="39"/>
      <c r="K177" s="39"/>
      <c r="L177" s="42"/>
      <c r="M177" s="197"/>
      <c r="N177" s="198"/>
      <c r="O177" s="67"/>
      <c r="P177" s="67"/>
      <c r="Q177" s="67"/>
      <c r="R177" s="67"/>
      <c r="S177" s="67"/>
      <c r="T177" s="68"/>
      <c r="U177" s="37"/>
      <c r="V177" s="37"/>
      <c r="W177" s="37"/>
      <c r="X177" s="37"/>
      <c r="Y177" s="37"/>
      <c r="Z177" s="37"/>
      <c r="AA177" s="37"/>
      <c r="AB177" s="37"/>
      <c r="AC177" s="37"/>
      <c r="AD177" s="37"/>
      <c r="AE177" s="37"/>
      <c r="AT177" s="20" t="s">
        <v>154</v>
      </c>
      <c r="AU177" s="20" t="s">
        <v>152</v>
      </c>
    </row>
    <row r="178" spans="1:65" s="14" customFormat="1" ht="11.25">
      <c r="B178" s="210"/>
      <c r="C178" s="211"/>
      <c r="D178" s="201" t="s">
        <v>156</v>
      </c>
      <c r="E178" s="212" t="s">
        <v>19</v>
      </c>
      <c r="F178" s="213" t="s">
        <v>931</v>
      </c>
      <c r="G178" s="211"/>
      <c r="H178" s="214">
        <v>40.6</v>
      </c>
      <c r="I178" s="215"/>
      <c r="J178" s="211"/>
      <c r="K178" s="211"/>
      <c r="L178" s="216"/>
      <c r="M178" s="217"/>
      <c r="N178" s="218"/>
      <c r="O178" s="218"/>
      <c r="P178" s="218"/>
      <c r="Q178" s="218"/>
      <c r="R178" s="218"/>
      <c r="S178" s="218"/>
      <c r="T178" s="219"/>
      <c r="AT178" s="220" t="s">
        <v>156</v>
      </c>
      <c r="AU178" s="220" t="s">
        <v>152</v>
      </c>
      <c r="AV178" s="14" t="s">
        <v>81</v>
      </c>
      <c r="AW178" s="14" t="s">
        <v>33</v>
      </c>
      <c r="AX178" s="14" t="s">
        <v>72</v>
      </c>
      <c r="AY178" s="220" t="s">
        <v>141</v>
      </c>
    </row>
    <row r="179" spans="1:65" s="14" customFormat="1" ht="11.25">
      <c r="B179" s="210"/>
      <c r="C179" s="211"/>
      <c r="D179" s="201" t="s">
        <v>156</v>
      </c>
      <c r="E179" s="212" t="s">
        <v>19</v>
      </c>
      <c r="F179" s="213" t="s">
        <v>932</v>
      </c>
      <c r="G179" s="211"/>
      <c r="H179" s="214">
        <v>56.9</v>
      </c>
      <c r="I179" s="215"/>
      <c r="J179" s="211"/>
      <c r="K179" s="211"/>
      <c r="L179" s="216"/>
      <c r="M179" s="217"/>
      <c r="N179" s="218"/>
      <c r="O179" s="218"/>
      <c r="P179" s="218"/>
      <c r="Q179" s="218"/>
      <c r="R179" s="218"/>
      <c r="S179" s="218"/>
      <c r="T179" s="219"/>
      <c r="AT179" s="220" t="s">
        <v>156</v>
      </c>
      <c r="AU179" s="220" t="s">
        <v>152</v>
      </c>
      <c r="AV179" s="14" t="s">
        <v>81</v>
      </c>
      <c r="AW179" s="14" t="s">
        <v>33</v>
      </c>
      <c r="AX179" s="14" t="s">
        <v>72</v>
      </c>
      <c r="AY179" s="220" t="s">
        <v>141</v>
      </c>
    </row>
    <row r="180" spans="1:65" s="15" customFormat="1" ht="11.25">
      <c r="B180" s="221"/>
      <c r="C180" s="222"/>
      <c r="D180" s="201" t="s">
        <v>156</v>
      </c>
      <c r="E180" s="223" t="s">
        <v>19</v>
      </c>
      <c r="F180" s="224" t="s">
        <v>161</v>
      </c>
      <c r="G180" s="222"/>
      <c r="H180" s="225">
        <v>97.5</v>
      </c>
      <c r="I180" s="226"/>
      <c r="J180" s="222"/>
      <c r="K180" s="222"/>
      <c r="L180" s="227"/>
      <c r="M180" s="228"/>
      <c r="N180" s="229"/>
      <c r="O180" s="229"/>
      <c r="P180" s="229"/>
      <c r="Q180" s="229"/>
      <c r="R180" s="229"/>
      <c r="S180" s="229"/>
      <c r="T180" s="230"/>
      <c r="AT180" s="231" t="s">
        <v>156</v>
      </c>
      <c r="AU180" s="231" t="s">
        <v>152</v>
      </c>
      <c r="AV180" s="15" t="s">
        <v>152</v>
      </c>
      <c r="AW180" s="15" t="s">
        <v>33</v>
      </c>
      <c r="AX180" s="15" t="s">
        <v>79</v>
      </c>
      <c r="AY180" s="231" t="s">
        <v>141</v>
      </c>
    </row>
    <row r="181" spans="1:65" s="2" customFormat="1" ht="16.5" customHeight="1">
      <c r="A181" s="37"/>
      <c r="B181" s="38"/>
      <c r="C181" s="181" t="s">
        <v>272</v>
      </c>
      <c r="D181" s="181" t="s">
        <v>146</v>
      </c>
      <c r="E181" s="182" t="s">
        <v>933</v>
      </c>
      <c r="F181" s="183" t="s">
        <v>934</v>
      </c>
      <c r="G181" s="184" t="s">
        <v>149</v>
      </c>
      <c r="H181" s="185">
        <v>10.063000000000001</v>
      </c>
      <c r="I181" s="186"/>
      <c r="J181" s="187">
        <f>ROUND(I181*H181,2)</f>
        <v>0</v>
      </c>
      <c r="K181" s="183" t="s">
        <v>150</v>
      </c>
      <c r="L181" s="42"/>
      <c r="M181" s="188" t="s">
        <v>19</v>
      </c>
      <c r="N181" s="189" t="s">
        <v>43</v>
      </c>
      <c r="O181" s="67"/>
      <c r="P181" s="190">
        <f>O181*H181</f>
        <v>0</v>
      </c>
      <c r="Q181" s="190">
        <v>0</v>
      </c>
      <c r="R181" s="190">
        <f>Q181*H181</f>
        <v>0</v>
      </c>
      <c r="S181" s="190">
        <v>5.94E-3</v>
      </c>
      <c r="T181" s="191">
        <f>S181*H181</f>
        <v>5.9774220000000003E-2</v>
      </c>
      <c r="U181" s="37"/>
      <c r="V181" s="37"/>
      <c r="W181" s="37"/>
      <c r="X181" s="37"/>
      <c r="Y181" s="37"/>
      <c r="Z181" s="37"/>
      <c r="AA181" s="37"/>
      <c r="AB181" s="37"/>
      <c r="AC181" s="37"/>
      <c r="AD181" s="37"/>
      <c r="AE181" s="37"/>
      <c r="AR181" s="192" t="s">
        <v>182</v>
      </c>
      <c r="AT181" s="192" t="s">
        <v>146</v>
      </c>
      <c r="AU181" s="192" t="s">
        <v>152</v>
      </c>
      <c r="AY181" s="20" t="s">
        <v>141</v>
      </c>
      <c r="BE181" s="193">
        <f>IF(N181="základní",J181,0)</f>
        <v>0</v>
      </c>
      <c r="BF181" s="193">
        <f>IF(N181="snížená",J181,0)</f>
        <v>0</v>
      </c>
      <c r="BG181" s="193">
        <f>IF(N181="zákl. přenesená",J181,0)</f>
        <v>0</v>
      </c>
      <c r="BH181" s="193">
        <f>IF(N181="sníž. přenesená",J181,0)</f>
        <v>0</v>
      </c>
      <c r="BI181" s="193">
        <f>IF(N181="nulová",J181,0)</f>
        <v>0</v>
      </c>
      <c r="BJ181" s="20" t="s">
        <v>79</v>
      </c>
      <c r="BK181" s="193">
        <f>ROUND(I181*H181,2)</f>
        <v>0</v>
      </c>
      <c r="BL181" s="20" t="s">
        <v>182</v>
      </c>
      <c r="BM181" s="192" t="s">
        <v>935</v>
      </c>
    </row>
    <row r="182" spans="1:65" s="2" customFormat="1" ht="11.25">
      <c r="A182" s="37"/>
      <c r="B182" s="38"/>
      <c r="C182" s="39"/>
      <c r="D182" s="194" t="s">
        <v>154</v>
      </c>
      <c r="E182" s="39"/>
      <c r="F182" s="195" t="s">
        <v>936</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154</v>
      </c>
      <c r="AU182" s="20" t="s">
        <v>152</v>
      </c>
    </row>
    <row r="183" spans="1:65" s="13" customFormat="1" ht="11.25">
      <c r="B183" s="199"/>
      <c r="C183" s="200"/>
      <c r="D183" s="201" t="s">
        <v>156</v>
      </c>
      <c r="E183" s="202" t="s">
        <v>19</v>
      </c>
      <c r="F183" s="203" t="s">
        <v>937</v>
      </c>
      <c r="G183" s="200"/>
      <c r="H183" s="202" t="s">
        <v>19</v>
      </c>
      <c r="I183" s="204"/>
      <c r="J183" s="200"/>
      <c r="K183" s="200"/>
      <c r="L183" s="205"/>
      <c r="M183" s="206"/>
      <c r="N183" s="207"/>
      <c r="O183" s="207"/>
      <c r="P183" s="207"/>
      <c r="Q183" s="207"/>
      <c r="R183" s="207"/>
      <c r="S183" s="207"/>
      <c r="T183" s="208"/>
      <c r="AT183" s="209" t="s">
        <v>156</v>
      </c>
      <c r="AU183" s="209" t="s">
        <v>152</v>
      </c>
      <c r="AV183" s="13" t="s">
        <v>79</v>
      </c>
      <c r="AW183" s="13" t="s">
        <v>33</v>
      </c>
      <c r="AX183" s="13" t="s">
        <v>72</v>
      </c>
      <c r="AY183" s="209" t="s">
        <v>141</v>
      </c>
    </row>
    <row r="184" spans="1:65" s="14" customFormat="1" ht="11.25">
      <c r="B184" s="210"/>
      <c r="C184" s="211"/>
      <c r="D184" s="201" t="s">
        <v>156</v>
      </c>
      <c r="E184" s="212" t="s">
        <v>19</v>
      </c>
      <c r="F184" s="213" t="s">
        <v>938</v>
      </c>
      <c r="G184" s="211"/>
      <c r="H184" s="214">
        <v>10.063000000000001</v>
      </c>
      <c r="I184" s="215"/>
      <c r="J184" s="211"/>
      <c r="K184" s="211"/>
      <c r="L184" s="216"/>
      <c r="M184" s="217"/>
      <c r="N184" s="218"/>
      <c r="O184" s="218"/>
      <c r="P184" s="218"/>
      <c r="Q184" s="218"/>
      <c r="R184" s="218"/>
      <c r="S184" s="218"/>
      <c r="T184" s="219"/>
      <c r="AT184" s="220" t="s">
        <v>156</v>
      </c>
      <c r="AU184" s="220" t="s">
        <v>152</v>
      </c>
      <c r="AV184" s="14" t="s">
        <v>81</v>
      </c>
      <c r="AW184" s="14" t="s">
        <v>33</v>
      </c>
      <c r="AX184" s="14" t="s">
        <v>72</v>
      </c>
      <c r="AY184" s="220" t="s">
        <v>141</v>
      </c>
    </row>
    <row r="185" spans="1:65" s="15" customFormat="1" ht="11.25">
      <c r="B185" s="221"/>
      <c r="C185" s="222"/>
      <c r="D185" s="201" t="s">
        <v>156</v>
      </c>
      <c r="E185" s="223" t="s">
        <v>19</v>
      </c>
      <c r="F185" s="224" t="s">
        <v>161</v>
      </c>
      <c r="G185" s="222"/>
      <c r="H185" s="225">
        <v>10.063000000000001</v>
      </c>
      <c r="I185" s="226"/>
      <c r="J185" s="222"/>
      <c r="K185" s="222"/>
      <c r="L185" s="227"/>
      <c r="M185" s="228"/>
      <c r="N185" s="229"/>
      <c r="O185" s="229"/>
      <c r="P185" s="229"/>
      <c r="Q185" s="229"/>
      <c r="R185" s="229"/>
      <c r="S185" s="229"/>
      <c r="T185" s="230"/>
      <c r="AT185" s="231" t="s">
        <v>156</v>
      </c>
      <c r="AU185" s="231" t="s">
        <v>152</v>
      </c>
      <c r="AV185" s="15" t="s">
        <v>152</v>
      </c>
      <c r="AW185" s="15" t="s">
        <v>33</v>
      </c>
      <c r="AX185" s="15" t="s">
        <v>79</v>
      </c>
      <c r="AY185" s="231" t="s">
        <v>141</v>
      </c>
    </row>
    <row r="186" spans="1:65" s="2" customFormat="1" ht="16.5" customHeight="1">
      <c r="A186" s="37"/>
      <c r="B186" s="38"/>
      <c r="C186" s="181" t="s">
        <v>281</v>
      </c>
      <c r="D186" s="181" t="s">
        <v>146</v>
      </c>
      <c r="E186" s="182" t="s">
        <v>939</v>
      </c>
      <c r="F186" s="183" t="s">
        <v>940</v>
      </c>
      <c r="G186" s="184" t="s">
        <v>208</v>
      </c>
      <c r="H186" s="185">
        <v>15.95</v>
      </c>
      <c r="I186" s="186"/>
      <c r="J186" s="187">
        <f>ROUND(I186*H186,2)</f>
        <v>0</v>
      </c>
      <c r="K186" s="183" t="s">
        <v>150</v>
      </c>
      <c r="L186" s="42"/>
      <c r="M186" s="188" t="s">
        <v>19</v>
      </c>
      <c r="N186" s="189" t="s">
        <v>43</v>
      </c>
      <c r="O186" s="67"/>
      <c r="P186" s="190">
        <f>O186*H186</f>
        <v>0</v>
      </c>
      <c r="Q186" s="190">
        <v>0</v>
      </c>
      <c r="R186" s="190">
        <f>Q186*H186</f>
        <v>0</v>
      </c>
      <c r="S186" s="190">
        <v>1.6999999999999999E-3</v>
      </c>
      <c r="T186" s="191">
        <f>S186*H186</f>
        <v>2.7114999999999997E-2</v>
      </c>
      <c r="U186" s="37"/>
      <c r="V186" s="37"/>
      <c r="W186" s="37"/>
      <c r="X186" s="37"/>
      <c r="Y186" s="37"/>
      <c r="Z186" s="37"/>
      <c r="AA186" s="37"/>
      <c r="AB186" s="37"/>
      <c r="AC186" s="37"/>
      <c r="AD186" s="37"/>
      <c r="AE186" s="37"/>
      <c r="AR186" s="192" t="s">
        <v>182</v>
      </c>
      <c r="AT186" s="192" t="s">
        <v>146</v>
      </c>
      <c r="AU186" s="192" t="s">
        <v>152</v>
      </c>
      <c r="AY186" s="20" t="s">
        <v>141</v>
      </c>
      <c r="BE186" s="193">
        <f>IF(N186="základní",J186,0)</f>
        <v>0</v>
      </c>
      <c r="BF186" s="193">
        <f>IF(N186="snížená",J186,0)</f>
        <v>0</v>
      </c>
      <c r="BG186" s="193">
        <f>IF(N186="zákl. přenesená",J186,0)</f>
        <v>0</v>
      </c>
      <c r="BH186" s="193">
        <f>IF(N186="sníž. přenesená",J186,0)</f>
        <v>0</v>
      </c>
      <c r="BI186" s="193">
        <f>IF(N186="nulová",J186,0)</f>
        <v>0</v>
      </c>
      <c r="BJ186" s="20" t="s">
        <v>79</v>
      </c>
      <c r="BK186" s="193">
        <f>ROUND(I186*H186,2)</f>
        <v>0</v>
      </c>
      <c r="BL186" s="20" t="s">
        <v>182</v>
      </c>
      <c r="BM186" s="192" t="s">
        <v>941</v>
      </c>
    </row>
    <row r="187" spans="1:65" s="2" customFormat="1" ht="11.25">
      <c r="A187" s="37"/>
      <c r="B187" s="38"/>
      <c r="C187" s="39"/>
      <c r="D187" s="194" t="s">
        <v>154</v>
      </c>
      <c r="E187" s="39"/>
      <c r="F187" s="195" t="s">
        <v>942</v>
      </c>
      <c r="G187" s="39"/>
      <c r="H187" s="39"/>
      <c r="I187" s="196"/>
      <c r="J187" s="39"/>
      <c r="K187" s="39"/>
      <c r="L187" s="42"/>
      <c r="M187" s="197"/>
      <c r="N187" s="198"/>
      <c r="O187" s="67"/>
      <c r="P187" s="67"/>
      <c r="Q187" s="67"/>
      <c r="R187" s="67"/>
      <c r="S187" s="67"/>
      <c r="T187" s="68"/>
      <c r="U187" s="37"/>
      <c r="V187" s="37"/>
      <c r="W187" s="37"/>
      <c r="X187" s="37"/>
      <c r="Y187" s="37"/>
      <c r="Z187" s="37"/>
      <c r="AA187" s="37"/>
      <c r="AB187" s="37"/>
      <c r="AC187" s="37"/>
      <c r="AD187" s="37"/>
      <c r="AE187" s="37"/>
      <c r="AT187" s="20" t="s">
        <v>154</v>
      </c>
      <c r="AU187" s="20" t="s">
        <v>152</v>
      </c>
    </row>
    <row r="188" spans="1:65" s="14" customFormat="1" ht="11.25">
      <c r="B188" s="210"/>
      <c r="C188" s="211"/>
      <c r="D188" s="201" t="s">
        <v>156</v>
      </c>
      <c r="E188" s="212" t="s">
        <v>19</v>
      </c>
      <c r="F188" s="213" t="s">
        <v>943</v>
      </c>
      <c r="G188" s="211"/>
      <c r="H188" s="214">
        <v>15.95</v>
      </c>
      <c r="I188" s="215"/>
      <c r="J188" s="211"/>
      <c r="K188" s="211"/>
      <c r="L188" s="216"/>
      <c r="M188" s="217"/>
      <c r="N188" s="218"/>
      <c r="O188" s="218"/>
      <c r="P188" s="218"/>
      <c r="Q188" s="218"/>
      <c r="R188" s="218"/>
      <c r="S188" s="218"/>
      <c r="T188" s="219"/>
      <c r="AT188" s="220" t="s">
        <v>156</v>
      </c>
      <c r="AU188" s="220" t="s">
        <v>152</v>
      </c>
      <c r="AV188" s="14" t="s">
        <v>81</v>
      </c>
      <c r="AW188" s="14" t="s">
        <v>33</v>
      </c>
      <c r="AX188" s="14" t="s">
        <v>72</v>
      </c>
      <c r="AY188" s="220" t="s">
        <v>141</v>
      </c>
    </row>
    <row r="189" spans="1:65" s="15" customFormat="1" ht="11.25">
      <c r="B189" s="221"/>
      <c r="C189" s="222"/>
      <c r="D189" s="201" t="s">
        <v>156</v>
      </c>
      <c r="E189" s="223" t="s">
        <v>19</v>
      </c>
      <c r="F189" s="224" t="s">
        <v>161</v>
      </c>
      <c r="G189" s="222"/>
      <c r="H189" s="225">
        <v>15.95</v>
      </c>
      <c r="I189" s="226"/>
      <c r="J189" s="222"/>
      <c r="K189" s="222"/>
      <c r="L189" s="227"/>
      <c r="M189" s="228"/>
      <c r="N189" s="229"/>
      <c r="O189" s="229"/>
      <c r="P189" s="229"/>
      <c r="Q189" s="229"/>
      <c r="R189" s="229"/>
      <c r="S189" s="229"/>
      <c r="T189" s="230"/>
      <c r="AT189" s="231" t="s">
        <v>156</v>
      </c>
      <c r="AU189" s="231" t="s">
        <v>152</v>
      </c>
      <c r="AV189" s="15" t="s">
        <v>152</v>
      </c>
      <c r="AW189" s="15" t="s">
        <v>33</v>
      </c>
      <c r="AX189" s="15" t="s">
        <v>79</v>
      </c>
      <c r="AY189" s="231" t="s">
        <v>141</v>
      </c>
    </row>
    <row r="190" spans="1:65" s="2" customFormat="1" ht="16.5" customHeight="1">
      <c r="A190" s="37"/>
      <c r="B190" s="38"/>
      <c r="C190" s="181" t="s">
        <v>287</v>
      </c>
      <c r="D190" s="181" t="s">
        <v>146</v>
      </c>
      <c r="E190" s="182" t="s">
        <v>944</v>
      </c>
      <c r="F190" s="183" t="s">
        <v>945</v>
      </c>
      <c r="G190" s="184" t="s">
        <v>208</v>
      </c>
      <c r="H190" s="185">
        <v>10.6</v>
      </c>
      <c r="I190" s="186"/>
      <c r="J190" s="187">
        <f>ROUND(I190*H190,2)</f>
        <v>0</v>
      </c>
      <c r="K190" s="183" t="s">
        <v>150</v>
      </c>
      <c r="L190" s="42"/>
      <c r="M190" s="188" t="s">
        <v>19</v>
      </c>
      <c r="N190" s="189" t="s">
        <v>43</v>
      </c>
      <c r="O190" s="67"/>
      <c r="P190" s="190">
        <f>O190*H190</f>
        <v>0</v>
      </c>
      <c r="Q190" s="190">
        <v>0</v>
      </c>
      <c r="R190" s="190">
        <f>Q190*H190</f>
        <v>0</v>
      </c>
      <c r="S190" s="190">
        <v>1.7700000000000001E-3</v>
      </c>
      <c r="T190" s="191">
        <f>S190*H190</f>
        <v>1.8762000000000001E-2</v>
      </c>
      <c r="U190" s="37"/>
      <c r="V190" s="37"/>
      <c r="W190" s="37"/>
      <c r="X190" s="37"/>
      <c r="Y190" s="37"/>
      <c r="Z190" s="37"/>
      <c r="AA190" s="37"/>
      <c r="AB190" s="37"/>
      <c r="AC190" s="37"/>
      <c r="AD190" s="37"/>
      <c r="AE190" s="37"/>
      <c r="AR190" s="192" t="s">
        <v>182</v>
      </c>
      <c r="AT190" s="192" t="s">
        <v>146</v>
      </c>
      <c r="AU190" s="192" t="s">
        <v>152</v>
      </c>
      <c r="AY190" s="20" t="s">
        <v>141</v>
      </c>
      <c r="BE190" s="193">
        <f>IF(N190="základní",J190,0)</f>
        <v>0</v>
      </c>
      <c r="BF190" s="193">
        <f>IF(N190="snížená",J190,0)</f>
        <v>0</v>
      </c>
      <c r="BG190" s="193">
        <f>IF(N190="zákl. přenesená",J190,0)</f>
        <v>0</v>
      </c>
      <c r="BH190" s="193">
        <f>IF(N190="sníž. přenesená",J190,0)</f>
        <v>0</v>
      </c>
      <c r="BI190" s="193">
        <f>IF(N190="nulová",J190,0)</f>
        <v>0</v>
      </c>
      <c r="BJ190" s="20" t="s">
        <v>79</v>
      </c>
      <c r="BK190" s="193">
        <f>ROUND(I190*H190,2)</f>
        <v>0</v>
      </c>
      <c r="BL190" s="20" t="s">
        <v>182</v>
      </c>
      <c r="BM190" s="192" t="s">
        <v>946</v>
      </c>
    </row>
    <row r="191" spans="1:65" s="2" customFormat="1" ht="11.25">
      <c r="A191" s="37"/>
      <c r="B191" s="38"/>
      <c r="C191" s="39"/>
      <c r="D191" s="194" t="s">
        <v>154</v>
      </c>
      <c r="E191" s="39"/>
      <c r="F191" s="195" t="s">
        <v>947</v>
      </c>
      <c r="G191" s="39"/>
      <c r="H191" s="39"/>
      <c r="I191" s="196"/>
      <c r="J191" s="39"/>
      <c r="K191" s="39"/>
      <c r="L191" s="42"/>
      <c r="M191" s="197"/>
      <c r="N191" s="198"/>
      <c r="O191" s="67"/>
      <c r="P191" s="67"/>
      <c r="Q191" s="67"/>
      <c r="R191" s="67"/>
      <c r="S191" s="67"/>
      <c r="T191" s="68"/>
      <c r="U191" s="37"/>
      <c r="V191" s="37"/>
      <c r="W191" s="37"/>
      <c r="X191" s="37"/>
      <c r="Y191" s="37"/>
      <c r="Z191" s="37"/>
      <c r="AA191" s="37"/>
      <c r="AB191" s="37"/>
      <c r="AC191" s="37"/>
      <c r="AD191" s="37"/>
      <c r="AE191" s="37"/>
      <c r="AT191" s="20" t="s">
        <v>154</v>
      </c>
      <c r="AU191" s="20" t="s">
        <v>152</v>
      </c>
    </row>
    <row r="192" spans="1:65" s="2" customFormat="1" ht="16.5" customHeight="1">
      <c r="A192" s="37"/>
      <c r="B192" s="38"/>
      <c r="C192" s="181" t="s">
        <v>292</v>
      </c>
      <c r="D192" s="181" t="s">
        <v>146</v>
      </c>
      <c r="E192" s="182" t="s">
        <v>948</v>
      </c>
      <c r="F192" s="183" t="s">
        <v>949</v>
      </c>
      <c r="G192" s="184" t="s">
        <v>208</v>
      </c>
      <c r="H192" s="185">
        <v>26.4</v>
      </c>
      <c r="I192" s="186"/>
      <c r="J192" s="187">
        <f>ROUND(I192*H192,2)</f>
        <v>0</v>
      </c>
      <c r="K192" s="183" t="s">
        <v>150</v>
      </c>
      <c r="L192" s="42"/>
      <c r="M192" s="188" t="s">
        <v>19</v>
      </c>
      <c r="N192" s="189" t="s">
        <v>43</v>
      </c>
      <c r="O192" s="67"/>
      <c r="P192" s="190">
        <f>O192*H192</f>
        <v>0</v>
      </c>
      <c r="Q192" s="190">
        <v>0</v>
      </c>
      <c r="R192" s="190">
        <f>Q192*H192</f>
        <v>0</v>
      </c>
      <c r="S192" s="190">
        <v>2.5999999999999999E-3</v>
      </c>
      <c r="T192" s="191">
        <f>S192*H192</f>
        <v>6.8639999999999993E-2</v>
      </c>
      <c r="U192" s="37"/>
      <c r="V192" s="37"/>
      <c r="W192" s="37"/>
      <c r="X192" s="37"/>
      <c r="Y192" s="37"/>
      <c r="Z192" s="37"/>
      <c r="AA192" s="37"/>
      <c r="AB192" s="37"/>
      <c r="AC192" s="37"/>
      <c r="AD192" s="37"/>
      <c r="AE192" s="37"/>
      <c r="AR192" s="192" t="s">
        <v>182</v>
      </c>
      <c r="AT192" s="192" t="s">
        <v>146</v>
      </c>
      <c r="AU192" s="192" t="s">
        <v>152</v>
      </c>
      <c r="AY192" s="20" t="s">
        <v>141</v>
      </c>
      <c r="BE192" s="193">
        <f>IF(N192="základní",J192,0)</f>
        <v>0</v>
      </c>
      <c r="BF192" s="193">
        <f>IF(N192="snížená",J192,0)</f>
        <v>0</v>
      </c>
      <c r="BG192" s="193">
        <f>IF(N192="zákl. přenesená",J192,0)</f>
        <v>0</v>
      </c>
      <c r="BH192" s="193">
        <f>IF(N192="sníž. přenesená",J192,0)</f>
        <v>0</v>
      </c>
      <c r="BI192" s="193">
        <f>IF(N192="nulová",J192,0)</f>
        <v>0</v>
      </c>
      <c r="BJ192" s="20" t="s">
        <v>79</v>
      </c>
      <c r="BK192" s="193">
        <f>ROUND(I192*H192,2)</f>
        <v>0</v>
      </c>
      <c r="BL192" s="20" t="s">
        <v>182</v>
      </c>
      <c r="BM192" s="192" t="s">
        <v>950</v>
      </c>
    </row>
    <row r="193" spans="1:65" s="2" customFormat="1" ht="11.25">
      <c r="A193" s="37"/>
      <c r="B193" s="38"/>
      <c r="C193" s="39"/>
      <c r="D193" s="194" t="s">
        <v>154</v>
      </c>
      <c r="E193" s="39"/>
      <c r="F193" s="195" t="s">
        <v>951</v>
      </c>
      <c r="G193" s="39"/>
      <c r="H193" s="39"/>
      <c r="I193" s="196"/>
      <c r="J193" s="39"/>
      <c r="K193" s="39"/>
      <c r="L193" s="42"/>
      <c r="M193" s="197"/>
      <c r="N193" s="198"/>
      <c r="O193" s="67"/>
      <c r="P193" s="67"/>
      <c r="Q193" s="67"/>
      <c r="R193" s="67"/>
      <c r="S193" s="67"/>
      <c r="T193" s="68"/>
      <c r="U193" s="37"/>
      <c r="V193" s="37"/>
      <c r="W193" s="37"/>
      <c r="X193" s="37"/>
      <c r="Y193" s="37"/>
      <c r="Z193" s="37"/>
      <c r="AA193" s="37"/>
      <c r="AB193" s="37"/>
      <c r="AC193" s="37"/>
      <c r="AD193" s="37"/>
      <c r="AE193" s="37"/>
      <c r="AT193" s="20" t="s">
        <v>154</v>
      </c>
      <c r="AU193" s="20" t="s">
        <v>152</v>
      </c>
    </row>
    <row r="194" spans="1:65" s="14" customFormat="1" ht="11.25">
      <c r="B194" s="210"/>
      <c r="C194" s="211"/>
      <c r="D194" s="201" t="s">
        <v>156</v>
      </c>
      <c r="E194" s="212" t="s">
        <v>19</v>
      </c>
      <c r="F194" s="213" t="s">
        <v>952</v>
      </c>
      <c r="G194" s="211"/>
      <c r="H194" s="214">
        <v>26.4</v>
      </c>
      <c r="I194" s="215"/>
      <c r="J194" s="211"/>
      <c r="K194" s="211"/>
      <c r="L194" s="216"/>
      <c r="M194" s="217"/>
      <c r="N194" s="218"/>
      <c r="O194" s="218"/>
      <c r="P194" s="218"/>
      <c r="Q194" s="218"/>
      <c r="R194" s="218"/>
      <c r="S194" s="218"/>
      <c r="T194" s="219"/>
      <c r="AT194" s="220" t="s">
        <v>156</v>
      </c>
      <c r="AU194" s="220" t="s">
        <v>152</v>
      </c>
      <c r="AV194" s="14" t="s">
        <v>81</v>
      </c>
      <c r="AW194" s="14" t="s">
        <v>33</v>
      </c>
      <c r="AX194" s="14" t="s">
        <v>72</v>
      </c>
      <c r="AY194" s="220" t="s">
        <v>141</v>
      </c>
    </row>
    <row r="195" spans="1:65" s="15" customFormat="1" ht="11.25">
      <c r="B195" s="221"/>
      <c r="C195" s="222"/>
      <c r="D195" s="201" t="s">
        <v>156</v>
      </c>
      <c r="E195" s="223" t="s">
        <v>19</v>
      </c>
      <c r="F195" s="224" t="s">
        <v>161</v>
      </c>
      <c r="G195" s="222"/>
      <c r="H195" s="225">
        <v>26.4</v>
      </c>
      <c r="I195" s="226"/>
      <c r="J195" s="222"/>
      <c r="K195" s="222"/>
      <c r="L195" s="227"/>
      <c r="M195" s="228"/>
      <c r="N195" s="229"/>
      <c r="O195" s="229"/>
      <c r="P195" s="229"/>
      <c r="Q195" s="229"/>
      <c r="R195" s="229"/>
      <c r="S195" s="229"/>
      <c r="T195" s="230"/>
      <c r="AT195" s="231" t="s">
        <v>156</v>
      </c>
      <c r="AU195" s="231" t="s">
        <v>152</v>
      </c>
      <c r="AV195" s="15" t="s">
        <v>152</v>
      </c>
      <c r="AW195" s="15" t="s">
        <v>33</v>
      </c>
      <c r="AX195" s="15" t="s">
        <v>79</v>
      </c>
      <c r="AY195" s="231" t="s">
        <v>141</v>
      </c>
    </row>
    <row r="196" spans="1:65" s="2" customFormat="1" ht="16.5" customHeight="1">
      <c r="A196" s="37"/>
      <c r="B196" s="38"/>
      <c r="C196" s="181" t="s">
        <v>7</v>
      </c>
      <c r="D196" s="181" t="s">
        <v>146</v>
      </c>
      <c r="E196" s="182" t="s">
        <v>953</v>
      </c>
      <c r="F196" s="183" t="s">
        <v>954</v>
      </c>
      <c r="G196" s="184" t="s">
        <v>208</v>
      </c>
      <c r="H196" s="185">
        <v>5</v>
      </c>
      <c r="I196" s="186"/>
      <c r="J196" s="187">
        <f>ROUND(I196*H196,2)</f>
        <v>0</v>
      </c>
      <c r="K196" s="183" t="s">
        <v>150</v>
      </c>
      <c r="L196" s="42"/>
      <c r="M196" s="188" t="s">
        <v>19</v>
      </c>
      <c r="N196" s="189" t="s">
        <v>43</v>
      </c>
      <c r="O196" s="67"/>
      <c r="P196" s="190">
        <f>O196*H196</f>
        <v>0</v>
      </c>
      <c r="Q196" s="190">
        <v>0</v>
      </c>
      <c r="R196" s="190">
        <f>Q196*H196</f>
        <v>0</v>
      </c>
      <c r="S196" s="190">
        <v>3.9399999999999999E-3</v>
      </c>
      <c r="T196" s="191">
        <f>S196*H196</f>
        <v>1.9699999999999999E-2</v>
      </c>
      <c r="U196" s="37"/>
      <c r="V196" s="37"/>
      <c r="W196" s="37"/>
      <c r="X196" s="37"/>
      <c r="Y196" s="37"/>
      <c r="Z196" s="37"/>
      <c r="AA196" s="37"/>
      <c r="AB196" s="37"/>
      <c r="AC196" s="37"/>
      <c r="AD196" s="37"/>
      <c r="AE196" s="37"/>
      <c r="AR196" s="192" t="s">
        <v>182</v>
      </c>
      <c r="AT196" s="192" t="s">
        <v>146</v>
      </c>
      <c r="AU196" s="192" t="s">
        <v>152</v>
      </c>
      <c r="AY196" s="20" t="s">
        <v>141</v>
      </c>
      <c r="BE196" s="193">
        <f>IF(N196="základní",J196,0)</f>
        <v>0</v>
      </c>
      <c r="BF196" s="193">
        <f>IF(N196="snížená",J196,0)</f>
        <v>0</v>
      </c>
      <c r="BG196" s="193">
        <f>IF(N196="zákl. přenesená",J196,0)</f>
        <v>0</v>
      </c>
      <c r="BH196" s="193">
        <f>IF(N196="sníž. přenesená",J196,0)</f>
        <v>0</v>
      </c>
      <c r="BI196" s="193">
        <f>IF(N196="nulová",J196,0)</f>
        <v>0</v>
      </c>
      <c r="BJ196" s="20" t="s">
        <v>79</v>
      </c>
      <c r="BK196" s="193">
        <f>ROUND(I196*H196,2)</f>
        <v>0</v>
      </c>
      <c r="BL196" s="20" t="s">
        <v>182</v>
      </c>
      <c r="BM196" s="192" t="s">
        <v>955</v>
      </c>
    </row>
    <row r="197" spans="1:65" s="2" customFormat="1" ht="11.25">
      <c r="A197" s="37"/>
      <c r="B197" s="38"/>
      <c r="C197" s="39"/>
      <c r="D197" s="194" t="s">
        <v>154</v>
      </c>
      <c r="E197" s="39"/>
      <c r="F197" s="195" t="s">
        <v>956</v>
      </c>
      <c r="G197" s="39"/>
      <c r="H197" s="39"/>
      <c r="I197" s="196"/>
      <c r="J197" s="39"/>
      <c r="K197" s="39"/>
      <c r="L197" s="42"/>
      <c r="M197" s="197"/>
      <c r="N197" s="198"/>
      <c r="O197" s="67"/>
      <c r="P197" s="67"/>
      <c r="Q197" s="67"/>
      <c r="R197" s="67"/>
      <c r="S197" s="67"/>
      <c r="T197" s="68"/>
      <c r="U197" s="37"/>
      <c r="V197" s="37"/>
      <c r="W197" s="37"/>
      <c r="X197" s="37"/>
      <c r="Y197" s="37"/>
      <c r="Z197" s="37"/>
      <c r="AA197" s="37"/>
      <c r="AB197" s="37"/>
      <c r="AC197" s="37"/>
      <c r="AD197" s="37"/>
      <c r="AE197" s="37"/>
      <c r="AT197" s="20" t="s">
        <v>154</v>
      </c>
      <c r="AU197" s="20" t="s">
        <v>152</v>
      </c>
    </row>
    <row r="198" spans="1:65" s="14" customFormat="1" ht="11.25">
      <c r="B198" s="210"/>
      <c r="C198" s="211"/>
      <c r="D198" s="201" t="s">
        <v>156</v>
      </c>
      <c r="E198" s="212" t="s">
        <v>19</v>
      </c>
      <c r="F198" s="213" t="s">
        <v>957</v>
      </c>
      <c r="G198" s="211"/>
      <c r="H198" s="214">
        <v>5</v>
      </c>
      <c r="I198" s="215"/>
      <c r="J198" s="211"/>
      <c r="K198" s="211"/>
      <c r="L198" s="216"/>
      <c r="M198" s="217"/>
      <c r="N198" s="218"/>
      <c r="O198" s="218"/>
      <c r="P198" s="218"/>
      <c r="Q198" s="218"/>
      <c r="R198" s="218"/>
      <c r="S198" s="218"/>
      <c r="T198" s="219"/>
      <c r="AT198" s="220" t="s">
        <v>156</v>
      </c>
      <c r="AU198" s="220" t="s">
        <v>152</v>
      </c>
      <c r="AV198" s="14" t="s">
        <v>81</v>
      </c>
      <c r="AW198" s="14" t="s">
        <v>33</v>
      </c>
      <c r="AX198" s="14" t="s">
        <v>72</v>
      </c>
      <c r="AY198" s="220" t="s">
        <v>141</v>
      </c>
    </row>
    <row r="199" spans="1:65" s="15" customFormat="1" ht="11.25">
      <c r="B199" s="221"/>
      <c r="C199" s="222"/>
      <c r="D199" s="201" t="s">
        <v>156</v>
      </c>
      <c r="E199" s="223" t="s">
        <v>19</v>
      </c>
      <c r="F199" s="224" t="s">
        <v>161</v>
      </c>
      <c r="G199" s="222"/>
      <c r="H199" s="225">
        <v>5</v>
      </c>
      <c r="I199" s="226"/>
      <c r="J199" s="222"/>
      <c r="K199" s="222"/>
      <c r="L199" s="227"/>
      <c r="M199" s="228"/>
      <c r="N199" s="229"/>
      <c r="O199" s="229"/>
      <c r="P199" s="229"/>
      <c r="Q199" s="229"/>
      <c r="R199" s="229"/>
      <c r="S199" s="229"/>
      <c r="T199" s="230"/>
      <c r="AT199" s="231" t="s">
        <v>156</v>
      </c>
      <c r="AU199" s="231" t="s">
        <v>152</v>
      </c>
      <c r="AV199" s="15" t="s">
        <v>152</v>
      </c>
      <c r="AW199" s="15" t="s">
        <v>33</v>
      </c>
      <c r="AX199" s="15" t="s">
        <v>79</v>
      </c>
      <c r="AY199" s="231" t="s">
        <v>141</v>
      </c>
    </row>
    <row r="200" spans="1:65" s="2" customFormat="1" ht="16.5" customHeight="1">
      <c r="A200" s="37"/>
      <c r="B200" s="38"/>
      <c r="C200" s="181" t="s">
        <v>303</v>
      </c>
      <c r="D200" s="181" t="s">
        <v>146</v>
      </c>
      <c r="E200" s="182" t="s">
        <v>249</v>
      </c>
      <c r="F200" s="183" t="s">
        <v>250</v>
      </c>
      <c r="G200" s="184" t="s">
        <v>251</v>
      </c>
      <c r="H200" s="185">
        <v>2</v>
      </c>
      <c r="I200" s="186"/>
      <c r="J200" s="187">
        <f>ROUND(I200*H200,2)</f>
        <v>0</v>
      </c>
      <c r="K200" s="183" t="s">
        <v>150</v>
      </c>
      <c r="L200" s="42"/>
      <c r="M200" s="188" t="s">
        <v>19</v>
      </c>
      <c r="N200" s="189" t="s">
        <v>43</v>
      </c>
      <c r="O200" s="67"/>
      <c r="P200" s="190">
        <f>O200*H200</f>
        <v>0</v>
      </c>
      <c r="Q200" s="190">
        <v>0</v>
      </c>
      <c r="R200" s="190">
        <f>Q200*H200</f>
        <v>0</v>
      </c>
      <c r="S200" s="190">
        <v>1.7049999999999999E-2</v>
      </c>
      <c r="T200" s="191">
        <f>S200*H200</f>
        <v>3.4099999999999998E-2</v>
      </c>
      <c r="U200" s="37"/>
      <c r="V200" s="37"/>
      <c r="W200" s="37"/>
      <c r="X200" s="37"/>
      <c r="Y200" s="37"/>
      <c r="Z200" s="37"/>
      <c r="AA200" s="37"/>
      <c r="AB200" s="37"/>
      <c r="AC200" s="37"/>
      <c r="AD200" s="37"/>
      <c r="AE200" s="37"/>
      <c r="AR200" s="192" t="s">
        <v>151</v>
      </c>
      <c r="AT200" s="192" t="s">
        <v>146</v>
      </c>
      <c r="AU200" s="192" t="s">
        <v>152</v>
      </c>
      <c r="AY200" s="20" t="s">
        <v>141</v>
      </c>
      <c r="BE200" s="193">
        <f>IF(N200="základní",J200,0)</f>
        <v>0</v>
      </c>
      <c r="BF200" s="193">
        <f>IF(N200="snížená",J200,0)</f>
        <v>0</v>
      </c>
      <c r="BG200" s="193">
        <f>IF(N200="zákl. přenesená",J200,0)</f>
        <v>0</v>
      </c>
      <c r="BH200" s="193">
        <f>IF(N200="sníž. přenesená",J200,0)</f>
        <v>0</v>
      </c>
      <c r="BI200" s="193">
        <f>IF(N200="nulová",J200,0)</f>
        <v>0</v>
      </c>
      <c r="BJ200" s="20" t="s">
        <v>79</v>
      </c>
      <c r="BK200" s="193">
        <f>ROUND(I200*H200,2)</f>
        <v>0</v>
      </c>
      <c r="BL200" s="20" t="s">
        <v>151</v>
      </c>
      <c r="BM200" s="192" t="s">
        <v>252</v>
      </c>
    </row>
    <row r="201" spans="1:65" s="2" customFormat="1" ht="11.25">
      <c r="A201" s="37"/>
      <c r="B201" s="38"/>
      <c r="C201" s="39"/>
      <c r="D201" s="194" t="s">
        <v>154</v>
      </c>
      <c r="E201" s="39"/>
      <c r="F201" s="195" t="s">
        <v>253</v>
      </c>
      <c r="G201" s="39"/>
      <c r="H201" s="39"/>
      <c r="I201" s="196"/>
      <c r="J201" s="39"/>
      <c r="K201" s="39"/>
      <c r="L201" s="42"/>
      <c r="M201" s="197"/>
      <c r="N201" s="198"/>
      <c r="O201" s="67"/>
      <c r="P201" s="67"/>
      <c r="Q201" s="67"/>
      <c r="R201" s="67"/>
      <c r="S201" s="67"/>
      <c r="T201" s="68"/>
      <c r="U201" s="37"/>
      <c r="V201" s="37"/>
      <c r="W201" s="37"/>
      <c r="X201" s="37"/>
      <c r="Y201" s="37"/>
      <c r="Z201" s="37"/>
      <c r="AA201" s="37"/>
      <c r="AB201" s="37"/>
      <c r="AC201" s="37"/>
      <c r="AD201" s="37"/>
      <c r="AE201" s="37"/>
      <c r="AT201" s="20" t="s">
        <v>154</v>
      </c>
      <c r="AU201" s="20" t="s">
        <v>152</v>
      </c>
    </row>
    <row r="202" spans="1:65" s="12" customFormat="1" ht="22.9" customHeight="1">
      <c r="B202" s="165"/>
      <c r="C202" s="166"/>
      <c r="D202" s="167" t="s">
        <v>71</v>
      </c>
      <c r="E202" s="179" t="s">
        <v>279</v>
      </c>
      <c r="F202" s="179" t="s">
        <v>280</v>
      </c>
      <c r="G202" s="166"/>
      <c r="H202" s="166"/>
      <c r="I202" s="169"/>
      <c r="J202" s="180">
        <f>BK202</f>
        <v>0</v>
      </c>
      <c r="K202" s="166"/>
      <c r="L202" s="171"/>
      <c r="M202" s="172"/>
      <c r="N202" s="173"/>
      <c r="O202" s="173"/>
      <c r="P202" s="174">
        <f>SUM(P203:P215)</f>
        <v>0</v>
      </c>
      <c r="Q202" s="173"/>
      <c r="R202" s="174">
        <f>SUM(R203:R215)</f>
        <v>0</v>
      </c>
      <c r="S202" s="173"/>
      <c r="T202" s="175">
        <f>SUM(T203:T215)</f>
        <v>0</v>
      </c>
      <c r="AR202" s="176" t="s">
        <v>79</v>
      </c>
      <c r="AT202" s="177" t="s">
        <v>71</v>
      </c>
      <c r="AU202" s="177" t="s">
        <v>79</v>
      </c>
      <c r="AY202" s="176" t="s">
        <v>141</v>
      </c>
      <c r="BK202" s="178">
        <f>SUM(BK203:BK215)</f>
        <v>0</v>
      </c>
    </row>
    <row r="203" spans="1:65" s="2" customFormat="1" ht="24.2" customHeight="1">
      <c r="A203" s="37"/>
      <c r="B203" s="38"/>
      <c r="C203" s="181" t="s">
        <v>310</v>
      </c>
      <c r="D203" s="181" t="s">
        <v>146</v>
      </c>
      <c r="E203" s="182" t="s">
        <v>282</v>
      </c>
      <c r="F203" s="183" t="s">
        <v>283</v>
      </c>
      <c r="G203" s="184" t="s">
        <v>284</v>
      </c>
      <c r="H203" s="185">
        <v>34.508000000000003</v>
      </c>
      <c r="I203" s="186"/>
      <c r="J203" s="187">
        <f>ROUND(I203*H203,2)</f>
        <v>0</v>
      </c>
      <c r="K203" s="183" t="s">
        <v>150</v>
      </c>
      <c r="L203" s="42"/>
      <c r="M203" s="188" t="s">
        <v>19</v>
      </c>
      <c r="N203" s="189" t="s">
        <v>43</v>
      </c>
      <c r="O203" s="67"/>
      <c r="P203" s="190">
        <f>O203*H203</f>
        <v>0</v>
      </c>
      <c r="Q203" s="190">
        <v>0</v>
      </c>
      <c r="R203" s="190">
        <f>Q203*H203</f>
        <v>0</v>
      </c>
      <c r="S203" s="190">
        <v>0</v>
      </c>
      <c r="T203" s="191">
        <f>S203*H203</f>
        <v>0</v>
      </c>
      <c r="U203" s="37"/>
      <c r="V203" s="37"/>
      <c r="W203" s="37"/>
      <c r="X203" s="37"/>
      <c r="Y203" s="37"/>
      <c r="Z203" s="37"/>
      <c r="AA203" s="37"/>
      <c r="AB203" s="37"/>
      <c r="AC203" s="37"/>
      <c r="AD203" s="37"/>
      <c r="AE203" s="37"/>
      <c r="AR203" s="192" t="s">
        <v>151</v>
      </c>
      <c r="AT203" s="192" t="s">
        <v>146</v>
      </c>
      <c r="AU203" s="192" t="s">
        <v>81</v>
      </c>
      <c r="AY203" s="20" t="s">
        <v>141</v>
      </c>
      <c r="BE203" s="193">
        <f>IF(N203="základní",J203,0)</f>
        <v>0</v>
      </c>
      <c r="BF203" s="193">
        <f>IF(N203="snížená",J203,0)</f>
        <v>0</v>
      </c>
      <c r="BG203" s="193">
        <f>IF(N203="zákl. přenesená",J203,0)</f>
        <v>0</v>
      </c>
      <c r="BH203" s="193">
        <f>IF(N203="sníž. přenesená",J203,0)</f>
        <v>0</v>
      </c>
      <c r="BI203" s="193">
        <f>IF(N203="nulová",J203,0)</f>
        <v>0</v>
      </c>
      <c r="BJ203" s="20" t="s">
        <v>79</v>
      </c>
      <c r="BK203" s="193">
        <f>ROUND(I203*H203,2)</f>
        <v>0</v>
      </c>
      <c r="BL203" s="20" t="s">
        <v>151</v>
      </c>
      <c r="BM203" s="192" t="s">
        <v>285</v>
      </c>
    </row>
    <row r="204" spans="1:65" s="2" customFormat="1" ht="11.25">
      <c r="A204" s="37"/>
      <c r="B204" s="38"/>
      <c r="C204" s="39"/>
      <c r="D204" s="194" t="s">
        <v>154</v>
      </c>
      <c r="E204" s="39"/>
      <c r="F204" s="195" t="s">
        <v>286</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154</v>
      </c>
      <c r="AU204" s="20" t="s">
        <v>81</v>
      </c>
    </row>
    <row r="205" spans="1:65" s="2" customFormat="1" ht="21.75" customHeight="1">
      <c r="A205" s="37"/>
      <c r="B205" s="38"/>
      <c r="C205" s="181" t="s">
        <v>319</v>
      </c>
      <c r="D205" s="181" t="s">
        <v>146</v>
      </c>
      <c r="E205" s="182" t="s">
        <v>288</v>
      </c>
      <c r="F205" s="183" t="s">
        <v>289</v>
      </c>
      <c r="G205" s="184" t="s">
        <v>284</v>
      </c>
      <c r="H205" s="185">
        <v>34.508000000000003</v>
      </c>
      <c r="I205" s="186"/>
      <c r="J205" s="187">
        <f>ROUND(I205*H205,2)</f>
        <v>0</v>
      </c>
      <c r="K205" s="183" t="s">
        <v>150</v>
      </c>
      <c r="L205" s="42"/>
      <c r="M205" s="188" t="s">
        <v>19</v>
      </c>
      <c r="N205" s="189" t="s">
        <v>43</v>
      </c>
      <c r="O205" s="67"/>
      <c r="P205" s="190">
        <f>O205*H205</f>
        <v>0</v>
      </c>
      <c r="Q205" s="190">
        <v>0</v>
      </c>
      <c r="R205" s="190">
        <f>Q205*H205</f>
        <v>0</v>
      </c>
      <c r="S205" s="190">
        <v>0</v>
      </c>
      <c r="T205" s="191">
        <f>S205*H205</f>
        <v>0</v>
      </c>
      <c r="U205" s="37"/>
      <c r="V205" s="37"/>
      <c r="W205" s="37"/>
      <c r="X205" s="37"/>
      <c r="Y205" s="37"/>
      <c r="Z205" s="37"/>
      <c r="AA205" s="37"/>
      <c r="AB205" s="37"/>
      <c r="AC205" s="37"/>
      <c r="AD205" s="37"/>
      <c r="AE205" s="37"/>
      <c r="AR205" s="192" t="s">
        <v>151</v>
      </c>
      <c r="AT205" s="192" t="s">
        <v>146</v>
      </c>
      <c r="AU205" s="192" t="s">
        <v>81</v>
      </c>
      <c r="AY205" s="20" t="s">
        <v>141</v>
      </c>
      <c r="BE205" s="193">
        <f>IF(N205="základní",J205,0)</f>
        <v>0</v>
      </c>
      <c r="BF205" s="193">
        <f>IF(N205="snížená",J205,0)</f>
        <v>0</v>
      </c>
      <c r="BG205" s="193">
        <f>IF(N205="zákl. přenesená",J205,0)</f>
        <v>0</v>
      </c>
      <c r="BH205" s="193">
        <f>IF(N205="sníž. přenesená",J205,0)</f>
        <v>0</v>
      </c>
      <c r="BI205" s="193">
        <f>IF(N205="nulová",J205,0)</f>
        <v>0</v>
      </c>
      <c r="BJ205" s="20" t="s">
        <v>79</v>
      </c>
      <c r="BK205" s="193">
        <f>ROUND(I205*H205,2)</f>
        <v>0</v>
      </c>
      <c r="BL205" s="20" t="s">
        <v>151</v>
      </c>
      <c r="BM205" s="192" t="s">
        <v>290</v>
      </c>
    </row>
    <row r="206" spans="1:65" s="2" customFormat="1" ht="11.25">
      <c r="A206" s="37"/>
      <c r="B206" s="38"/>
      <c r="C206" s="39"/>
      <c r="D206" s="194" t="s">
        <v>154</v>
      </c>
      <c r="E206" s="39"/>
      <c r="F206" s="195" t="s">
        <v>291</v>
      </c>
      <c r="G206" s="39"/>
      <c r="H206" s="39"/>
      <c r="I206" s="196"/>
      <c r="J206" s="39"/>
      <c r="K206" s="39"/>
      <c r="L206" s="42"/>
      <c r="M206" s="197"/>
      <c r="N206" s="198"/>
      <c r="O206" s="67"/>
      <c r="P206" s="67"/>
      <c r="Q206" s="67"/>
      <c r="R206" s="67"/>
      <c r="S206" s="67"/>
      <c r="T206" s="68"/>
      <c r="U206" s="37"/>
      <c r="V206" s="37"/>
      <c r="W206" s="37"/>
      <c r="X206" s="37"/>
      <c r="Y206" s="37"/>
      <c r="Z206" s="37"/>
      <c r="AA206" s="37"/>
      <c r="AB206" s="37"/>
      <c r="AC206" s="37"/>
      <c r="AD206" s="37"/>
      <c r="AE206" s="37"/>
      <c r="AT206" s="20" t="s">
        <v>154</v>
      </c>
      <c r="AU206" s="20" t="s">
        <v>81</v>
      </c>
    </row>
    <row r="207" spans="1:65" s="2" customFormat="1" ht="24.2" customHeight="1">
      <c r="A207" s="37"/>
      <c r="B207" s="38"/>
      <c r="C207" s="181" t="s">
        <v>325</v>
      </c>
      <c r="D207" s="181" t="s">
        <v>146</v>
      </c>
      <c r="E207" s="182" t="s">
        <v>293</v>
      </c>
      <c r="F207" s="183" t="s">
        <v>294</v>
      </c>
      <c r="G207" s="184" t="s">
        <v>284</v>
      </c>
      <c r="H207" s="185">
        <v>310.572</v>
      </c>
      <c r="I207" s="186"/>
      <c r="J207" s="187">
        <f>ROUND(I207*H207,2)</f>
        <v>0</v>
      </c>
      <c r="K207" s="183" t="s">
        <v>150</v>
      </c>
      <c r="L207" s="42"/>
      <c r="M207" s="188" t="s">
        <v>19</v>
      </c>
      <c r="N207" s="189" t="s">
        <v>43</v>
      </c>
      <c r="O207" s="67"/>
      <c r="P207" s="190">
        <f>O207*H207</f>
        <v>0</v>
      </c>
      <c r="Q207" s="190">
        <v>0</v>
      </c>
      <c r="R207" s="190">
        <f>Q207*H207</f>
        <v>0</v>
      </c>
      <c r="S207" s="190">
        <v>0</v>
      </c>
      <c r="T207" s="191">
        <f>S207*H207</f>
        <v>0</v>
      </c>
      <c r="U207" s="37"/>
      <c r="V207" s="37"/>
      <c r="W207" s="37"/>
      <c r="X207" s="37"/>
      <c r="Y207" s="37"/>
      <c r="Z207" s="37"/>
      <c r="AA207" s="37"/>
      <c r="AB207" s="37"/>
      <c r="AC207" s="37"/>
      <c r="AD207" s="37"/>
      <c r="AE207" s="37"/>
      <c r="AR207" s="192" t="s">
        <v>151</v>
      </c>
      <c r="AT207" s="192" t="s">
        <v>146</v>
      </c>
      <c r="AU207" s="192" t="s">
        <v>81</v>
      </c>
      <c r="AY207" s="20" t="s">
        <v>141</v>
      </c>
      <c r="BE207" s="193">
        <f>IF(N207="základní",J207,0)</f>
        <v>0</v>
      </c>
      <c r="BF207" s="193">
        <f>IF(N207="snížená",J207,0)</f>
        <v>0</v>
      </c>
      <c r="BG207" s="193">
        <f>IF(N207="zákl. přenesená",J207,0)</f>
        <v>0</v>
      </c>
      <c r="BH207" s="193">
        <f>IF(N207="sníž. přenesená",J207,0)</f>
        <v>0</v>
      </c>
      <c r="BI207" s="193">
        <f>IF(N207="nulová",J207,0)</f>
        <v>0</v>
      </c>
      <c r="BJ207" s="20" t="s">
        <v>79</v>
      </c>
      <c r="BK207" s="193">
        <f>ROUND(I207*H207,2)</f>
        <v>0</v>
      </c>
      <c r="BL207" s="20" t="s">
        <v>151</v>
      </c>
      <c r="BM207" s="192" t="s">
        <v>295</v>
      </c>
    </row>
    <row r="208" spans="1:65" s="2" customFormat="1" ht="11.25">
      <c r="A208" s="37"/>
      <c r="B208" s="38"/>
      <c r="C208" s="39"/>
      <c r="D208" s="194" t="s">
        <v>154</v>
      </c>
      <c r="E208" s="39"/>
      <c r="F208" s="195" t="s">
        <v>296</v>
      </c>
      <c r="G208" s="39"/>
      <c r="H208" s="39"/>
      <c r="I208" s="196"/>
      <c r="J208" s="39"/>
      <c r="K208" s="39"/>
      <c r="L208" s="42"/>
      <c r="M208" s="197"/>
      <c r="N208" s="198"/>
      <c r="O208" s="67"/>
      <c r="P208" s="67"/>
      <c r="Q208" s="67"/>
      <c r="R208" s="67"/>
      <c r="S208" s="67"/>
      <c r="T208" s="68"/>
      <c r="U208" s="37"/>
      <c r="V208" s="37"/>
      <c r="W208" s="37"/>
      <c r="X208" s="37"/>
      <c r="Y208" s="37"/>
      <c r="Z208" s="37"/>
      <c r="AA208" s="37"/>
      <c r="AB208" s="37"/>
      <c r="AC208" s="37"/>
      <c r="AD208" s="37"/>
      <c r="AE208" s="37"/>
      <c r="AT208" s="20" t="s">
        <v>154</v>
      </c>
      <c r="AU208" s="20" t="s">
        <v>81</v>
      </c>
    </row>
    <row r="209" spans="1:65" s="14" customFormat="1" ht="11.25">
      <c r="B209" s="210"/>
      <c r="C209" s="211"/>
      <c r="D209" s="201" t="s">
        <v>156</v>
      </c>
      <c r="E209" s="211"/>
      <c r="F209" s="213" t="s">
        <v>958</v>
      </c>
      <c r="G209" s="211"/>
      <c r="H209" s="214">
        <v>310.572</v>
      </c>
      <c r="I209" s="215"/>
      <c r="J209" s="211"/>
      <c r="K209" s="211"/>
      <c r="L209" s="216"/>
      <c r="M209" s="217"/>
      <c r="N209" s="218"/>
      <c r="O209" s="218"/>
      <c r="P209" s="218"/>
      <c r="Q209" s="218"/>
      <c r="R209" s="218"/>
      <c r="S209" s="218"/>
      <c r="T209" s="219"/>
      <c r="AT209" s="220" t="s">
        <v>156</v>
      </c>
      <c r="AU209" s="220" t="s">
        <v>81</v>
      </c>
      <c r="AV209" s="14" t="s">
        <v>81</v>
      </c>
      <c r="AW209" s="14" t="s">
        <v>4</v>
      </c>
      <c r="AX209" s="14" t="s">
        <v>79</v>
      </c>
      <c r="AY209" s="220" t="s">
        <v>141</v>
      </c>
    </row>
    <row r="210" spans="1:65" s="2" customFormat="1" ht="24.2" customHeight="1">
      <c r="A210" s="37"/>
      <c r="B210" s="38"/>
      <c r="C210" s="181" t="s">
        <v>330</v>
      </c>
      <c r="D210" s="181" t="s">
        <v>146</v>
      </c>
      <c r="E210" s="182" t="s">
        <v>298</v>
      </c>
      <c r="F210" s="183" t="s">
        <v>299</v>
      </c>
      <c r="G210" s="184" t="s">
        <v>284</v>
      </c>
      <c r="H210" s="185">
        <v>32.277999999999999</v>
      </c>
      <c r="I210" s="186"/>
      <c r="J210" s="187">
        <f>ROUND(I210*H210,2)</f>
        <v>0</v>
      </c>
      <c r="K210" s="183" t="s">
        <v>150</v>
      </c>
      <c r="L210" s="42"/>
      <c r="M210" s="188" t="s">
        <v>19</v>
      </c>
      <c r="N210" s="189" t="s">
        <v>43</v>
      </c>
      <c r="O210" s="67"/>
      <c r="P210" s="190">
        <f>O210*H210</f>
        <v>0</v>
      </c>
      <c r="Q210" s="190">
        <v>0</v>
      </c>
      <c r="R210" s="190">
        <f>Q210*H210</f>
        <v>0</v>
      </c>
      <c r="S210" s="190">
        <v>0</v>
      </c>
      <c r="T210" s="191">
        <f>S210*H210</f>
        <v>0</v>
      </c>
      <c r="U210" s="37"/>
      <c r="V210" s="37"/>
      <c r="W210" s="37"/>
      <c r="X210" s="37"/>
      <c r="Y210" s="37"/>
      <c r="Z210" s="37"/>
      <c r="AA210" s="37"/>
      <c r="AB210" s="37"/>
      <c r="AC210" s="37"/>
      <c r="AD210" s="37"/>
      <c r="AE210" s="37"/>
      <c r="AR210" s="192" t="s">
        <v>151</v>
      </c>
      <c r="AT210" s="192" t="s">
        <v>146</v>
      </c>
      <c r="AU210" s="192" t="s">
        <v>81</v>
      </c>
      <c r="AY210" s="20" t="s">
        <v>141</v>
      </c>
      <c r="BE210" s="193">
        <f>IF(N210="základní",J210,0)</f>
        <v>0</v>
      </c>
      <c r="BF210" s="193">
        <f>IF(N210="snížená",J210,0)</f>
        <v>0</v>
      </c>
      <c r="BG210" s="193">
        <f>IF(N210="zákl. přenesená",J210,0)</f>
        <v>0</v>
      </c>
      <c r="BH210" s="193">
        <f>IF(N210="sníž. přenesená",J210,0)</f>
        <v>0</v>
      </c>
      <c r="BI210" s="193">
        <f>IF(N210="nulová",J210,0)</f>
        <v>0</v>
      </c>
      <c r="BJ210" s="20" t="s">
        <v>79</v>
      </c>
      <c r="BK210" s="193">
        <f>ROUND(I210*H210,2)</f>
        <v>0</v>
      </c>
      <c r="BL210" s="20" t="s">
        <v>151</v>
      </c>
      <c r="BM210" s="192" t="s">
        <v>300</v>
      </c>
    </row>
    <row r="211" spans="1:65" s="2" customFormat="1" ht="11.25">
      <c r="A211" s="37"/>
      <c r="B211" s="38"/>
      <c r="C211" s="39"/>
      <c r="D211" s="194" t="s">
        <v>154</v>
      </c>
      <c r="E211" s="39"/>
      <c r="F211" s="195" t="s">
        <v>301</v>
      </c>
      <c r="G211" s="39"/>
      <c r="H211" s="39"/>
      <c r="I211" s="196"/>
      <c r="J211" s="39"/>
      <c r="K211" s="39"/>
      <c r="L211" s="42"/>
      <c r="M211" s="197"/>
      <c r="N211" s="198"/>
      <c r="O211" s="67"/>
      <c r="P211" s="67"/>
      <c r="Q211" s="67"/>
      <c r="R211" s="67"/>
      <c r="S211" s="67"/>
      <c r="T211" s="68"/>
      <c r="U211" s="37"/>
      <c r="V211" s="37"/>
      <c r="W211" s="37"/>
      <c r="X211" s="37"/>
      <c r="Y211" s="37"/>
      <c r="Z211" s="37"/>
      <c r="AA211" s="37"/>
      <c r="AB211" s="37"/>
      <c r="AC211" s="37"/>
      <c r="AD211" s="37"/>
      <c r="AE211" s="37"/>
      <c r="AT211" s="20" t="s">
        <v>154</v>
      </c>
      <c r="AU211" s="20" t="s">
        <v>81</v>
      </c>
    </row>
    <row r="212" spans="1:65" s="14" customFormat="1" ht="11.25">
      <c r="B212" s="210"/>
      <c r="C212" s="211"/>
      <c r="D212" s="201" t="s">
        <v>156</v>
      </c>
      <c r="E212" s="212" t="s">
        <v>19</v>
      </c>
      <c r="F212" s="213" t="s">
        <v>959</v>
      </c>
      <c r="G212" s="211"/>
      <c r="H212" s="214">
        <v>32.277999999999999</v>
      </c>
      <c r="I212" s="215"/>
      <c r="J212" s="211"/>
      <c r="K212" s="211"/>
      <c r="L212" s="216"/>
      <c r="M212" s="217"/>
      <c r="N212" s="218"/>
      <c r="O212" s="218"/>
      <c r="P212" s="218"/>
      <c r="Q212" s="218"/>
      <c r="R212" s="218"/>
      <c r="S212" s="218"/>
      <c r="T212" s="219"/>
      <c r="AT212" s="220" t="s">
        <v>156</v>
      </c>
      <c r="AU212" s="220" t="s">
        <v>81</v>
      </c>
      <c r="AV212" s="14" t="s">
        <v>81</v>
      </c>
      <c r="AW212" s="14" t="s">
        <v>33</v>
      </c>
      <c r="AX212" s="14" t="s">
        <v>72</v>
      </c>
      <c r="AY212" s="220" t="s">
        <v>141</v>
      </c>
    </row>
    <row r="213" spans="1:65" s="15" customFormat="1" ht="11.25">
      <c r="B213" s="221"/>
      <c r="C213" s="222"/>
      <c r="D213" s="201" t="s">
        <v>156</v>
      </c>
      <c r="E213" s="223" t="s">
        <v>19</v>
      </c>
      <c r="F213" s="224" t="s">
        <v>161</v>
      </c>
      <c r="G213" s="222"/>
      <c r="H213" s="225">
        <v>32.277999999999999</v>
      </c>
      <c r="I213" s="226"/>
      <c r="J213" s="222"/>
      <c r="K213" s="222"/>
      <c r="L213" s="227"/>
      <c r="M213" s="228"/>
      <c r="N213" s="229"/>
      <c r="O213" s="229"/>
      <c r="P213" s="229"/>
      <c r="Q213" s="229"/>
      <c r="R213" s="229"/>
      <c r="S213" s="229"/>
      <c r="T213" s="230"/>
      <c r="AT213" s="231" t="s">
        <v>156</v>
      </c>
      <c r="AU213" s="231" t="s">
        <v>81</v>
      </c>
      <c r="AV213" s="15" t="s">
        <v>152</v>
      </c>
      <c r="AW213" s="15" t="s">
        <v>33</v>
      </c>
      <c r="AX213" s="15" t="s">
        <v>79</v>
      </c>
      <c r="AY213" s="231" t="s">
        <v>141</v>
      </c>
    </row>
    <row r="214" spans="1:65" s="2" customFormat="1" ht="24.2" customHeight="1">
      <c r="A214" s="37"/>
      <c r="B214" s="38"/>
      <c r="C214" s="181" t="s">
        <v>335</v>
      </c>
      <c r="D214" s="181" t="s">
        <v>146</v>
      </c>
      <c r="E214" s="182" t="s">
        <v>304</v>
      </c>
      <c r="F214" s="183" t="s">
        <v>305</v>
      </c>
      <c r="G214" s="184" t="s">
        <v>284</v>
      </c>
      <c r="H214" s="185">
        <v>2.23</v>
      </c>
      <c r="I214" s="186"/>
      <c r="J214" s="187">
        <f>ROUND(I214*H214,2)</f>
        <v>0</v>
      </c>
      <c r="K214" s="183" t="s">
        <v>150</v>
      </c>
      <c r="L214" s="42"/>
      <c r="M214" s="188" t="s">
        <v>19</v>
      </c>
      <c r="N214" s="189" t="s">
        <v>43</v>
      </c>
      <c r="O214" s="67"/>
      <c r="P214" s="190">
        <f>O214*H214</f>
        <v>0</v>
      </c>
      <c r="Q214" s="190">
        <v>0</v>
      </c>
      <c r="R214" s="190">
        <f>Q214*H214</f>
        <v>0</v>
      </c>
      <c r="S214" s="190">
        <v>0</v>
      </c>
      <c r="T214" s="191">
        <f>S214*H214</f>
        <v>0</v>
      </c>
      <c r="U214" s="37"/>
      <c r="V214" s="37"/>
      <c r="W214" s="37"/>
      <c r="X214" s="37"/>
      <c r="Y214" s="37"/>
      <c r="Z214" s="37"/>
      <c r="AA214" s="37"/>
      <c r="AB214" s="37"/>
      <c r="AC214" s="37"/>
      <c r="AD214" s="37"/>
      <c r="AE214" s="37"/>
      <c r="AR214" s="192" t="s">
        <v>151</v>
      </c>
      <c r="AT214" s="192" t="s">
        <v>146</v>
      </c>
      <c r="AU214" s="192" t="s">
        <v>81</v>
      </c>
      <c r="AY214" s="20" t="s">
        <v>141</v>
      </c>
      <c r="BE214" s="193">
        <f>IF(N214="základní",J214,0)</f>
        <v>0</v>
      </c>
      <c r="BF214" s="193">
        <f>IF(N214="snížená",J214,0)</f>
        <v>0</v>
      </c>
      <c r="BG214" s="193">
        <f>IF(N214="zákl. přenesená",J214,0)</f>
        <v>0</v>
      </c>
      <c r="BH214" s="193">
        <f>IF(N214="sníž. přenesená",J214,0)</f>
        <v>0</v>
      </c>
      <c r="BI214" s="193">
        <f>IF(N214="nulová",J214,0)</f>
        <v>0</v>
      </c>
      <c r="BJ214" s="20" t="s">
        <v>79</v>
      </c>
      <c r="BK214" s="193">
        <f>ROUND(I214*H214,2)</f>
        <v>0</v>
      </c>
      <c r="BL214" s="20" t="s">
        <v>151</v>
      </c>
      <c r="BM214" s="192" t="s">
        <v>306</v>
      </c>
    </row>
    <row r="215" spans="1:65" s="2" customFormat="1" ht="11.25">
      <c r="A215" s="37"/>
      <c r="B215" s="38"/>
      <c r="C215" s="39"/>
      <c r="D215" s="194" t="s">
        <v>154</v>
      </c>
      <c r="E215" s="39"/>
      <c r="F215" s="195" t="s">
        <v>307</v>
      </c>
      <c r="G215" s="39"/>
      <c r="H215" s="39"/>
      <c r="I215" s="196"/>
      <c r="J215" s="39"/>
      <c r="K215" s="39"/>
      <c r="L215" s="42"/>
      <c r="M215" s="197"/>
      <c r="N215" s="198"/>
      <c r="O215" s="67"/>
      <c r="P215" s="67"/>
      <c r="Q215" s="67"/>
      <c r="R215" s="67"/>
      <c r="S215" s="67"/>
      <c r="T215" s="68"/>
      <c r="U215" s="37"/>
      <c r="V215" s="37"/>
      <c r="W215" s="37"/>
      <c r="X215" s="37"/>
      <c r="Y215" s="37"/>
      <c r="Z215" s="37"/>
      <c r="AA215" s="37"/>
      <c r="AB215" s="37"/>
      <c r="AC215" s="37"/>
      <c r="AD215" s="37"/>
      <c r="AE215" s="37"/>
      <c r="AT215" s="20" t="s">
        <v>154</v>
      </c>
      <c r="AU215" s="20" t="s">
        <v>81</v>
      </c>
    </row>
    <row r="216" spans="1:65" s="12" customFormat="1" ht="22.9" customHeight="1">
      <c r="B216" s="165"/>
      <c r="C216" s="166"/>
      <c r="D216" s="167" t="s">
        <v>71</v>
      </c>
      <c r="E216" s="179" t="s">
        <v>308</v>
      </c>
      <c r="F216" s="179" t="s">
        <v>309</v>
      </c>
      <c r="G216" s="166"/>
      <c r="H216" s="166"/>
      <c r="I216" s="169"/>
      <c r="J216" s="180">
        <f>BK216</f>
        <v>0</v>
      </c>
      <c r="K216" s="166"/>
      <c r="L216" s="171"/>
      <c r="M216" s="172"/>
      <c r="N216" s="173"/>
      <c r="O216" s="173"/>
      <c r="P216" s="174">
        <f>SUM(P217:P218)</f>
        <v>0</v>
      </c>
      <c r="Q216" s="173"/>
      <c r="R216" s="174">
        <f>SUM(R217:R218)</f>
        <v>0</v>
      </c>
      <c r="S216" s="173"/>
      <c r="T216" s="175">
        <f>SUM(T217:T218)</f>
        <v>0</v>
      </c>
      <c r="AR216" s="176" t="s">
        <v>79</v>
      </c>
      <c r="AT216" s="177" t="s">
        <v>71</v>
      </c>
      <c r="AU216" s="177" t="s">
        <v>79</v>
      </c>
      <c r="AY216" s="176" t="s">
        <v>141</v>
      </c>
      <c r="BK216" s="178">
        <f>SUM(BK217:BK218)</f>
        <v>0</v>
      </c>
    </row>
    <row r="217" spans="1:65" s="2" customFormat="1" ht="33" customHeight="1">
      <c r="A217" s="37"/>
      <c r="B217" s="38"/>
      <c r="C217" s="181" t="s">
        <v>339</v>
      </c>
      <c r="D217" s="181" t="s">
        <v>146</v>
      </c>
      <c r="E217" s="182" t="s">
        <v>311</v>
      </c>
      <c r="F217" s="183" t="s">
        <v>312</v>
      </c>
      <c r="G217" s="184" t="s">
        <v>284</v>
      </c>
      <c r="H217" s="185">
        <v>4.0140000000000002</v>
      </c>
      <c r="I217" s="186"/>
      <c r="J217" s="187">
        <f>ROUND(I217*H217,2)</f>
        <v>0</v>
      </c>
      <c r="K217" s="183" t="s">
        <v>150</v>
      </c>
      <c r="L217" s="42"/>
      <c r="M217" s="188" t="s">
        <v>19</v>
      </c>
      <c r="N217" s="189" t="s">
        <v>43</v>
      </c>
      <c r="O217" s="67"/>
      <c r="P217" s="190">
        <f>O217*H217</f>
        <v>0</v>
      </c>
      <c r="Q217" s="190">
        <v>0</v>
      </c>
      <c r="R217" s="190">
        <f>Q217*H217</f>
        <v>0</v>
      </c>
      <c r="S217" s="190">
        <v>0</v>
      </c>
      <c r="T217" s="191">
        <f>S217*H217</f>
        <v>0</v>
      </c>
      <c r="U217" s="37"/>
      <c r="V217" s="37"/>
      <c r="W217" s="37"/>
      <c r="X217" s="37"/>
      <c r="Y217" s="37"/>
      <c r="Z217" s="37"/>
      <c r="AA217" s="37"/>
      <c r="AB217" s="37"/>
      <c r="AC217" s="37"/>
      <c r="AD217" s="37"/>
      <c r="AE217" s="37"/>
      <c r="AR217" s="192" t="s">
        <v>151</v>
      </c>
      <c r="AT217" s="192" t="s">
        <v>146</v>
      </c>
      <c r="AU217" s="192" t="s">
        <v>81</v>
      </c>
      <c r="AY217" s="20" t="s">
        <v>141</v>
      </c>
      <c r="BE217" s="193">
        <f>IF(N217="základní",J217,0)</f>
        <v>0</v>
      </c>
      <c r="BF217" s="193">
        <f>IF(N217="snížená",J217,0)</f>
        <v>0</v>
      </c>
      <c r="BG217" s="193">
        <f>IF(N217="zákl. přenesená",J217,0)</f>
        <v>0</v>
      </c>
      <c r="BH217" s="193">
        <f>IF(N217="sníž. přenesená",J217,0)</f>
        <v>0</v>
      </c>
      <c r="BI217" s="193">
        <f>IF(N217="nulová",J217,0)</f>
        <v>0</v>
      </c>
      <c r="BJ217" s="20" t="s">
        <v>79</v>
      </c>
      <c r="BK217" s="193">
        <f>ROUND(I217*H217,2)</f>
        <v>0</v>
      </c>
      <c r="BL217" s="20" t="s">
        <v>151</v>
      </c>
      <c r="BM217" s="192" t="s">
        <v>313</v>
      </c>
    </row>
    <row r="218" spans="1:65" s="2" customFormat="1" ht="11.25">
      <c r="A218" s="37"/>
      <c r="B218" s="38"/>
      <c r="C218" s="39"/>
      <c r="D218" s="194" t="s">
        <v>154</v>
      </c>
      <c r="E218" s="39"/>
      <c r="F218" s="195" t="s">
        <v>314</v>
      </c>
      <c r="G218" s="39"/>
      <c r="H218" s="39"/>
      <c r="I218" s="196"/>
      <c r="J218" s="39"/>
      <c r="K218" s="39"/>
      <c r="L218" s="42"/>
      <c r="M218" s="197"/>
      <c r="N218" s="198"/>
      <c r="O218" s="67"/>
      <c r="P218" s="67"/>
      <c r="Q218" s="67"/>
      <c r="R218" s="67"/>
      <c r="S218" s="67"/>
      <c r="T218" s="68"/>
      <c r="U218" s="37"/>
      <c r="V218" s="37"/>
      <c r="W218" s="37"/>
      <c r="X218" s="37"/>
      <c r="Y218" s="37"/>
      <c r="Z218" s="37"/>
      <c r="AA218" s="37"/>
      <c r="AB218" s="37"/>
      <c r="AC218" s="37"/>
      <c r="AD218" s="37"/>
      <c r="AE218" s="37"/>
      <c r="AT218" s="20" t="s">
        <v>154</v>
      </c>
      <c r="AU218" s="20" t="s">
        <v>81</v>
      </c>
    </row>
    <row r="219" spans="1:65" s="12" customFormat="1" ht="25.9" customHeight="1">
      <c r="B219" s="165"/>
      <c r="C219" s="166"/>
      <c r="D219" s="167" t="s">
        <v>71</v>
      </c>
      <c r="E219" s="168" t="s">
        <v>315</v>
      </c>
      <c r="F219" s="168" t="s">
        <v>316</v>
      </c>
      <c r="G219" s="166"/>
      <c r="H219" s="166"/>
      <c r="I219" s="169"/>
      <c r="J219" s="170">
        <f>BK219</f>
        <v>0</v>
      </c>
      <c r="K219" s="166"/>
      <c r="L219" s="171"/>
      <c r="M219" s="172"/>
      <c r="N219" s="173"/>
      <c r="O219" s="173"/>
      <c r="P219" s="174">
        <f>P220+P441+P469</f>
        <v>0</v>
      </c>
      <c r="Q219" s="173"/>
      <c r="R219" s="174">
        <f>R220+R441+R469</f>
        <v>4.1808718699999998</v>
      </c>
      <c r="S219" s="173"/>
      <c r="T219" s="175">
        <f>T220+T441+T469</f>
        <v>0.37084299999999998</v>
      </c>
      <c r="AR219" s="176" t="s">
        <v>81</v>
      </c>
      <c r="AT219" s="177" t="s">
        <v>71</v>
      </c>
      <c r="AU219" s="177" t="s">
        <v>72</v>
      </c>
      <c r="AY219" s="176" t="s">
        <v>141</v>
      </c>
      <c r="BK219" s="178">
        <f>BK220+BK441+BK469</f>
        <v>0</v>
      </c>
    </row>
    <row r="220" spans="1:65" s="12" customFormat="1" ht="22.9" customHeight="1">
      <c r="B220" s="165"/>
      <c r="C220" s="166"/>
      <c r="D220" s="167" t="s">
        <v>71</v>
      </c>
      <c r="E220" s="179" t="s">
        <v>317</v>
      </c>
      <c r="F220" s="179" t="s">
        <v>318</v>
      </c>
      <c r="G220" s="166"/>
      <c r="H220" s="166"/>
      <c r="I220" s="169"/>
      <c r="J220" s="180">
        <f>BK220</f>
        <v>0</v>
      </c>
      <c r="K220" s="166"/>
      <c r="L220" s="171"/>
      <c r="M220" s="172"/>
      <c r="N220" s="173"/>
      <c r="O220" s="173"/>
      <c r="P220" s="174">
        <f>SUM(P221:P440)</f>
        <v>0</v>
      </c>
      <c r="Q220" s="173"/>
      <c r="R220" s="174">
        <f>SUM(R221:R440)</f>
        <v>3.6907317099999992</v>
      </c>
      <c r="S220" s="173"/>
      <c r="T220" s="175">
        <f>SUM(T221:T440)</f>
        <v>0.37084299999999998</v>
      </c>
      <c r="AR220" s="176" t="s">
        <v>81</v>
      </c>
      <c r="AT220" s="177" t="s">
        <v>71</v>
      </c>
      <c r="AU220" s="177" t="s">
        <v>79</v>
      </c>
      <c r="AY220" s="176" t="s">
        <v>141</v>
      </c>
      <c r="BK220" s="178">
        <f>SUM(BK221:BK440)</f>
        <v>0</v>
      </c>
    </row>
    <row r="221" spans="1:65" s="2" customFormat="1" ht="24.2" customHeight="1">
      <c r="A221" s="37"/>
      <c r="B221" s="38"/>
      <c r="C221" s="181" t="s">
        <v>351</v>
      </c>
      <c r="D221" s="181" t="s">
        <v>146</v>
      </c>
      <c r="E221" s="182" t="s">
        <v>320</v>
      </c>
      <c r="F221" s="183" t="s">
        <v>321</v>
      </c>
      <c r="G221" s="184" t="s">
        <v>149</v>
      </c>
      <c r="H221" s="185">
        <v>111.3</v>
      </c>
      <c r="I221" s="186"/>
      <c r="J221" s="187">
        <f>ROUND(I221*H221,2)</f>
        <v>0</v>
      </c>
      <c r="K221" s="183" t="s">
        <v>19</v>
      </c>
      <c r="L221" s="42"/>
      <c r="M221" s="188" t="s">
        <v>19</v>
      </c>
      <c r="N221" s="189" t="s">
        <v>43</v>
      </c>
      <c r="O221" s="67"/>
      <c r="P221" s="190">
        <f>O221*H221</f>
        <v>0</v>
      </c>
      <c r="Q221" s="190">
        <v>0</v>
      </c>
      <c r="R221" s="190">
        <f>Q221*H221</f>
        <v>0</v>
      </c>
      <c r="S221" s="190">
        <v>0</v>
      </c>
      <c r="T221" s="191">
        <f>S221*H221</f>
        <v>0</v>
      </c>
      <c r="U221" s="37"/>
      <c r="V221" s="37"/>
      <c r="W221" s="37"/>
      <c r="X221" s="37"/>
      <c r="Y221" s="37"/>
      <c r="Z221" s="37"/>
      <c r="AA221" s="37"/>
      <c r="AB221" s="37"/>
      <c r="AC221" s="37"/>
      <c r="AD221" s="37"/>
      <c r="AE221" s="37"/>
      <c r="AR221" s="192" t="s">
        <v>182</v>
      </c>
      <c r="AT221" s="192" t="s">
        <v>146</v>
      </c>
      <c r="AU221" s="192" t="s">
        <v>81</v>
      </c>
      <c r="AY221" s="20" t="s">
        <v>141</v>
      </c>
      <c r="BE221" s="193">
        <f>IF(N221="základní",J221,0)</f>
        <v>0</v>
      </c>
      <c r="BF221" s="193">
        <f>IF(N221="snížená",J221,0)</f>
        <v>0</v>
      </c>
      <c r="BG221" s="193">
        <f>IF(N221="zákl. přenesená",J221,0)</f>
        <v>0</v>
      </c>
      <c r="BH221" s="193">
        <f>IF(N221="sníž. přenesená",J221,0)</f>
        <v>0</v>
      </c>
      <c r="BI221" s="193">
        <f>IF(N221="nulová",J221,0)</f>
        <v>0</v>
      </c>
      <c r="BJ221" s="20" t="s">
        <v>79</v>
      </c>
      <c r="BK221" s="193">
        <f>ROUND(I221*H221,2)</f>
        <v>0</v>
      </c>
      <c r="BL221" s="20" t="s">
        <v>182</v>
      </c>
      <c r="BM221" s="192" t="s">
        <v>322</v>
      </c>
    </row>
    <row r="222" spans="1:65" s="14" customFormat="1" ht="11.25">
      <c r="B222" s="210"/>
      <c r="C222" s="211"/>
      <c r="D222" s="201" t="s">
        <v>156</v>
      </c>
      <c r="E222" s="212" t="s">
        <v>19</v>
      </c>
      <c r="F222" s="213" t="s">
        <v>960</v>
      </c>
      <c r="G222" s="211"/>
      <c r="H222" s="214">
        <v>47.7</v>
      </c>
      <c r="I222" s="215"/>
      <c r="J222" s="211"/>
      <c r="K222" s="211"/>
      <c r="L222" s="216"/>
      <c r="M222" s="217"/>
      <c r="N222" s="218"/>
      <c r="O222" s="218"/>
      <c r="P222" s="218"/>
      <c r="Q222" s="218"/>
      <c r="R222" s="218"/>
      <c r="S222" s="218"/>
      <c r="T222" s="219"/>
      <c r="AT222" s="220" t="s">
        <v>156</v>
      </c>
      <c r="AU222" s="220" t="s">
        <v>81</v>
      </c>
      <c r="AV222" s="14" t="s">
        <v>81</v>
      </c>
      <c r="AW222" s="14" t="s">
        <v>33</v>
      </c>
      <c r="AX222" s="14" t="s">
        <v>72</v>
      </c>
      <c r="AY222" s="220" t="s">
        <v>141</v>
      </c>
    </row>
    <row r="223" spans="1:65" s="14" customFormat="1" ht="11.25">
      <c r="B223" s="210"/>
      <c r="C223" s="211"/>
      <c r="D223" s="201" t="s">
        <v>156</v>
      </c>
      <c r="E223" s="212" t="s">
        <v>19</v>
      </c>
      <c r="F223" s="213" t="s">
        <v>961</v>
      </c>
      <c r="G223" s="211"/>
      <c r="H223" s="214">
        <v>63.6</v>
      </c>
      <c r="I223" s="215"/>
      <c r="J223" s="211"/>
      <c r="K223" s="211"/>
      <c r="L223" s="216"/>
      <c r="M223" s="217"/>
      <c r="N223" s="218"/>
      <c r="O223" s="218"/>
      <c r="P223" s="218"/>
      <c r="Q223" s="218"/>
      <c r="R223" s="218"/>
      <c r="S223" s="218"/>
      <c r="T223" s="219"/>
      <c r="AT223" s="220" t="s">
        <v>156</v>
      </c>
      <c r="AU223" s="220" t="s">
        <v>81</v>
      </c>
      <c r="AV223" s="14" t="s">
        <v>81</v>
      </c>
      <c r="AW223" s="14" t="s">
        <v>33</v>
      </c>
      <c r="AX223" s="14" t="s">
        <v>72</v>
      </c>
      <c r="AY223" s="220" t="s">
        <v>141</v>
      </c>
    </row>
    <row r="224" spans="1:65" s="15" customFormat="1" ht="11.25">
      <c r="B224" s="221"/>
      <c r="C224" s="222"/>
      <c r="D224" s="201" t="s">
        <v>156</v>
      </c>
      <c r="E224" s="223" t="s">
        <v>19</v>
      </c>
      <c r="F224" s="224" t="s">
        <v>161</v>
      </c>
      <c r="G224" s="222"/>
      <c r="H224" s="225">
        <v>111.3</v>
      </c>
      <c r="I224" s="226"/>
      <c r="J224" s="222"/>
      <c r="K224" s="222"/>
      <c r="L224" s="227"/>
      <c r="M224" s="228"/>
      <c r="N224" s="229"/>
      <c r="O224" s="229"/>
      <c r="P224" s="229"/>
      <c r="Q224" s="229"/>
      <c r="R224" s="229"/>
      <c r="S224" s="229"/>
      <c r="T224" s="230"/>
      <c r="AT224" s="231" t="s">
        <v>156</v>
      </c>
      <c r="AU224" s="231" t="s">
        <v>81</v>
      </c>
      <c r="AV224" s="15" t="s">
        <v>152</v>
      </c>
      <c r="AW224" s="15" t="s">
        <v>33</v>
      </c>
      <c r="AX224" s="15" t="s">
        <v>79</v>
      </c>
      <c r="AY224" s="231" t="s">
        <v>141</v>
      </c>
    </row>
    <row r="225" spans="1:65" s="2" customFormat="1" ht="24.2" customHeight="1">
      <c r="A225" s="37"/>
      <c r="B225" s="38"/>
      <c r="C225" s="181" t="s">
        <v>358</v>
      </c>
      <c r="D225" s="181" t="s">
        <v>146</v>
      </c>
      <c r="E225" s="182" t="s">
        <v>326</v>
      </c>
      <c r="F225" s="183" t="s">
        <v>962</v>
      </c>
      <c r="G225" s="184" t="s">
        <v>149</v>
      </c>
      <c r="H225" s="185">
        <v>33.713000000000001</v>
      </c>
      <c r="I225" s="186"/>
      <c r="J225" s="187">
        <f>ROUND(I225*H225,2)</f>
        <v>0</v>
      </c>
      <c r="K225" s="183" t="s">
        <v>19</v>
      </c>
      <c r="L225" s="42"/>
      <c r="M225" s="188" t="s">
        <v>19</v>
      </c>
      <c r="N225" s="189" t="s">
        <v>43</v>
      </c>
      <c r="O225" s="67"/>
      <c r="P225" s="190">
        <f>O225*H225</f>
        <v>0</v>
      </c>
      <c r="Q225" s="190">
        <v>0</v>
      </c>
      <c r="R225" s="190">
        <f>Q225*H225</f>
        <v>0</v>
      </c>
      <c r="S225" s="190">
        <v>1.0999999999999999E-2</v>
      </c>
      <c r="T225" s="191">
        <f>S225*H225</f>
        <v>0.37084299999999998</v>
      </c>
      <c r="U225" s="37"/>
      <c r="V225" s="37"/>
      <c r="W225" s="37"/>
      <c r="X225" s="37"/>
      <c r="Y225" s="37"/>
      <c r="Z225" s="37"/>
      <c r="AA225" s="37"/>
      <c r="AB225" s="37"/>
      <c r="AC225" s="37"/>
      <c r="AD225" s="37"/>
      <c r="AE225" s="37"/>
      <c r="AR225" s="192" t="s">
        <v>182</v>
      </c>
      <c r="AT225" s="192" t="s">
        <v>146</v>
      </c>
      <c r="AU225" s="192" t="s">
        <v>81</v>
      </c>
      <c r="AY225" s="20" t="s">
        <v>141</v>
      </c>
      <c r="BE225" s="193">
        <f>IF(N225="základní",J225,0)</f>
        <v>0</v>
      </c>
      <c r="BF225" s="193">
        <f>IF(N225="snížená",J225,0)</f>
        <v>0</v>
      </c>
      <c r="BG225" s="193">
        <f>IF(N225="zákl. přenesená",J225,0)</f>
        <v>0</v>
      </c>
      <c r="BH225" s="193">
        <f>IF(N225="sníž. přenesená",J225,0)</f>
        <v>0</v>
      </c>
      <c r="BI225" s="193">
        <f>IF(N225="nulová",J225,0)</f>
        <v>0</v>
      </c>
      <c r="BJ225" s="20" t="s">
        <v>79</v>
      </c>
      <c r="BK225" s="193">
        <f>ROUND(I225*H225,2)</f>
        <v>0</v>
      </c>
      <c r="BL225" s="20" t="s">
        <v>182</v>
      </c>
      <c r="BM225" s="192" t="s">
        <v>183</v>
      </c>
    </row>
    <row r="226" spans="1:65" s="13" customFormat="1" ht="11.25">
      <c r="B226" s="199"/>
      <c r="C226" s="200"/>
      <c r="D226" s="201" t="s">
        <v>156</v>
      </c>
      <c r="E226" s="202" t="s">
        <v>19</v>
      </c>
      <c r="F226" s="203" t="s">
        <v>963</v>
      </c>
      <c r="G226" s="200"/>
      <c r="H226" s="202" t="s">
        <v>19</v>
      </c>
      <c r="I226" s="204"/>
      <c r="J226" s="200"/>
      <c r="K226" s="200"/>
      <c r="L226" s="205"/>
      <c r="M226" s="206"/>
      <c r="N226" s="207"/>
      <c r="O226" s="207"/>
      <c r="P226" s="207"/>
      <c r="Q226" s="207"/>
      <c r="R226" s="207"/>
      <c r="S226" s="207"/>
      <c r="T226" s="208"/>
      <c r="AT226" s="209" t="s">
        <v>156</v>
      </c>
      <c r="AU226" s="209" t="s">
        <v>81</v>
      </c>
      <c r="AV226" s="13" t="s">
        <v>79</v>
      </c>
      <c r="AW226" s="13" t="s">
        <v>33</v>
      </c>
      <c r="AX226" s="13" t="s">
        <v>72</v>
      </c>
      <c r="AY226" s="209" t="s">
        <v>141</v>
      </c>
    </row>
    <row r="227" spans="1:65" s="14" customFormat="1" ht="11.25">
      <c r="B227" s="210"/>
      <c r="C227" s="211"/>
      <c r="D227" s="201" t="s">
        <v>156</v>
      </c>
      <c r="E227" s="212" t="s">
        <v>19</v>
      </c>
      <c r="F227" s="213" t="s">
        <v>964</v>
      </c>
      <c r="G227" s="211"/>
      <c r="H227" s="214">
        <v>33.713000000000001</v>
      </c>
      <c r="I227" s="215"/>
      <c r="J227" s="211"/>
      <c r="K227" s="211"/>
      <c r="L227" s="216"/>
      <c r="M227" s="217"/>
      <c r="N227" s="218"/>
      <c r="O227" s="218"/>
      <c r="P227" s="218"/>
      <c r="Q227" s="218"/>
      <c r="R227" s="218"/>
      <c r="S227" s="218"/>
      <c r="T227" s="219"/>
      <c r="AT227" s="220" t="s">
        <v>156</v>
      </c>
      <c r="AU227" s="220" t="s">
        <v>81</v>
      </c>
      <c r="AV227" s="14" t="s">
        <v>81</v>
      </c>
      <c r="AW227" s="14" t="s">
        <v>33</v>
      </c>
      <c r="AX227" s="14" t="s">
        <v>72</v>
      </c>
      <c r="AY227" s="220" t="s">
        <v>141</v>
      </c>
    </row>
    <row r="228" spans="1:65" s="15" customFormat="1" ht="11.25">
      <c r="B228" s="221"/>
      <c r="C228" s="222"/>
      <c r="D228" s="201" t="s">
        <v>156</v>
      </c>
      <c r="E228" s="223" t="s">
        <v>19</v>
      </c>
      <c r="F228" s="224" t="s">
        <v>161</v>
      </c>
      <c r="G228" s="222"/>
      <c r="H228" s="225">
        <v>33.713000000000001</v>
      </c>
      <c r="I228" s="226"/>
      <c r="J228" s="222"/>
      <c r="K228" s="222"/>
      <c r="L228" s="227"/>
      <c r="M228" s="228"/>
      <c r="N228" s="229"/>
      <c r="O228" s="229"/>
      <c r="P228" s="229"/>
      <c r="Q228" s="229"/>
      <c r="R228" s="229"/>
      <c r="S228" s="229"/>
      <c r="T228" s="230"/>
      <c r="AT228" s="231" t="s">
        <v>156</v>
      </c>
      <c r="AU228" s="231" t="s">
        <v>81</v>
      </c>
      <c r="AV228" s="15" t="s">
        <v>152</v>
      </c>
      <c r="AW228" s="15" t="s">
        <v>33</v>
      </c>
      <c r="AX228" s="15" t="s">
        <v>79</v>
      </c>
      <c r="AY228" s="231" t="s">
        <v>141</v>
      </c>
    </row>
    <row r="229" spans="1:65" s="2" customFormat="1" ht="24.2" customHeight="1">
      <c r="A229" s="37"/>
      <c r="B229" s="38"/>
      <c r="C229" s="181" t="s">
        <v>366</v>
      </c>
      <c r="D229" s="181" t="s">
        <v>146</v>
      </c>
      <c r="E229" s="182" t="s">
        <v>340</v>
      </c>
      <c r="F229" s="183" t="s">
        <v>341</v>
      </c>
      <c r="G229" s="184" t="s">
        <v>149</v>
      </c>
      <c r="H229" s="185">
        <v>161.67500000000001</v>
      </c>
      <c r="I229" s="186"/>
      <c r="J229" s="187">
        <f>ROUND(I229*H229,2)</f>
        <v>0</v>
      </c>
      <c r="K229" s="183" t="s">
        <v>150</v>
      </c>
      <c r="L229" s="42"/>
      <c r="M229" s="188" t="s">
        <v>19</v>
      </c>
      <c r="N229" s="189" t="s">
        <v>43</v>
      </c>
      <c r="O229" s="67"/>
      <c r="P229" s="190">
        <f>O229*H229</f>
        <v>0</v>
      </c>
      <c r="Q229" s="190">
        <v>0</v>
      </c>
      <c r="R229" s="190">
        <f>Q229*H229</f>
        <v>0</v>
      </c>
      <c r="S229" s="190">
        <v>0</v>
      </c>
      <c r="T229" s="191">
        <f>S229*H229</f>
        <v>0</v>
      </c>
      <c r="U229" s="37"/>
      <c r="V229" s="37"/>
      <c r="W229" s="37"/>
      <c r="X229" s="37"/>
      <c r="Y229" s="37"/>
      <c r="Z229" s="37"/>
      <c r="AA229" s="37"/>
      <c r="AB229" s="37"/>
      <c r="AC229" s="37"/>
      <c r="AD229" s="37"/>
      <c r="AE229" s="37"/>
      <c r="AR229" s="192" t="s">
        <v>182</v>
      </c>
      <c r="AT229" s="192" t="s">
        <v>146</v>
      </c>
      <c r="AU229" s="192" t="s">
        <v>81</v>
      </c>
      <c r="AY229" s="20" t="s">
        <v>141</v>
      </c>
      <c r="BE229" s="193">
        <f>IF(N229="základní",J229,0)</f>
        <v>0</v>
      </c>
      <c r="BF229" s="193">
        <f>IF(N229="snížená",J229,0)</f>
        <v>0</v>
      </c>
      <c r="BG229" s="193">
        <f>IF(N229="zákl. přenesená",J229,0)</f>
        <v>0</v>
      </c>
      <c r="BH229" s="193">
        <f>IF(N229="sníž. přenesená",J229,0)</f>
        <v>0</v>
      </c>
      <c r="BI229" s="193">
        <f>IF(N229="nulová",J229,0)</f>
        <v>0</v>
      </c>
      <c r="BJ229" s="20" t="s">
        <v>79</v>
      </c>
      <c r="BK229" s="193">
        <f>ROUND(I229*H229,2)</f>
        <v>0</v>
      </c>
      <c r="BL229" s="20" t="s">
        <v>182</v>
      </c>
      <c r="BM229" s="192" t="s">
        <v>342</v>
      </c>
    </row>
    <row r="230" spans="1:65" s="2" customFormat="1" ht="11.25">
      <c r="A230" s="37"/>
      <c r="B230" s="38"/>
      <c r="C230" s="39"/>
      <c r="D230" s="194" t="s">
        <v>154</v>
      </c>
      <c r="E230" s="39"/>
      <c r="F230" s="195" t="s">
        <v>343</v>
      </c>
      <c r="G230" s="39"/>
      <c r="H230" s="39"/>
      <c r="I230" s="196"/>
      <c r="J230" s="39"/>
      <c r="K230" s="39"/>
      <c r="L230" s="42"/>
      <c r="M230" s="197"/>
      <c r="N230" s="198"/>
      <c r="O230" s="67"/>
      <c r="P230" s="67"/>
      <c r="Q230" s="67"/>
      <c r="R230" s="67"/>
      <c r="S230" s="67"/>
      <c r="T230" s="68"/>
      <c r="U230" s="37"/>
      <c r="V230" s="37"/>
      <c r="W230" s="37"/>
      <c r="X230" s="37"/>
      <c r="Y230" s="37"/>
      <c r="Z230" s="37"/>
      <c r="AA230" s="37"/>
      <c r="AB230" s="37"/>
      <c r="AC230" s="37"/>
      <c r="AD230" s="37"/>
      <c r="AE230" s="37"/>
      <c r="AT230" s="20" t="s">
        <v>154</v>
      </c>
      <c r="AU230" s="20" t="s">
        <v>81</v>
      </c>
    </row>
    <row r="231" spans="1:65" s="14" customFormat="1" ht="11.25">
      <c r="B231" s="210"/>
      <c r="C231" s="211"/>
      <c r="D231" s="201" t="s">
        <v>156</v>
      </c>
      <c r="E231" s="212" t="s">
        <v>19</v>
      </c>
      <c r="F231" s="213" t="s">
        <v>960</v>
      </c>
      <c r="G231" s="211"/>
      <c r="H231" s="214">
        <v>47.7</v>
      </c>
      <c r="I231" s="215"/>
      <c r="J231" s="211"/>
      <c r="K231" s="211"/>
      <c r="L231" s="216"/>
      <c r="M231" s="217"/>
      <c r="N231" s="218"/>
      <c r="O231" s="218"/>
      <c r="P231" s="218"/>
      <c r="Q231" s="218"/>
      <c r="R231" s="218"/>
      <c r="S231" s="218"/>
      <c r="T231" s="219"/>
      <c r="AT231" s="220" t="s">
        <v>156</v>
      </c>
      <c r="AU231" s="220" t="s">
        <v>81</v>
      </c>
      <c r="AV231" s="14" t="s">
        <v>81</v>
      </c>
      <c r="AW231" s="14" t="s">
        <v>33</v>
      </c>
      <c r="AX231" s="14" t="s">
        <v>72</v>
      </c>
      <c r="AY231" s="220" t="s">
        <v>141</v>
      </c>
    </row>
    <row r="232" spans="1:65" s="14" customFormat="1" ht="11.25">
      <c r="B232" s="210"/>
      <c r="C232" s="211"/>
      <c r="D232" s="201" t="s">
        <v>156</v>
      </c>
      <c r="E232" s="212" t="s">
        <v>19</v>
      </c>
      <c r="F232" s="213" t="s">
        <v>961</v>
      </c>
      <c r="G232" s="211"/>
      <c r="H232" s="214">
        <v>63.6</v>
      </c>
      <c r="I232" s="215"/>
      <c r="J232" s="211"/>
      <c r="K232" s="211"/>
      <c r="L232" s="216"/>
      <c r="M232" s="217"/>
      <c r="N232" s="218"/>
      <c r="O232" s="218"/>
      <c r="P232" s="218"/>
      <c r="Q232" s="218"/>
      <c r="R232" s="218"/>
      <c r="S232" s="218"/>
      <c r="T232" s="219"/>
      <c r="AT232" s="220" t="s">
        <v>156</v>
      </c>
      <c r="AU232" s="220" t="s">
        <v>81</v>
      </c>
      <c r="AV232" s="14" t="s">
        <v>81</v>
      </c>
      <c r="AW232" s="14" t="s">
        <v>33</v>
      </c>
      <c r="AX232" s="14" t="s">
        <v>72</v>
      </c>
      <c r="AY232" s="220" t="s">
        <v>141</v>
      </c>
    </row>
    <row r="233" spans="1:65" s="15" customFormat="1" ht="11.25">
      <c r="B233" s="221"/>
      <c r="C233" s="222"/>
      <c r="D233" s="201" t="s">
        <v>156</v>
      </c>
      <c r="E233" s="223" t="s">
        <v>19</v>
      </c>
      <c r="F233" s="224" t="s">
        <v>161</v>
      </c>
      <c r="G233" s="222"/>
      <c r="H233" s="225">
        <v>111.3</v>
      </c>
      <c r="I233" s="226"/>
      <c r="J233" s="222"/>
      <c r="K233" s="222"/>
      <c r="L233" s="227"/>
      <c r="M233" s="228"/>
      <c r="N233" s="229"/>
      <c r="O233" s="229"/>
      <c r="P233" s="229"/>
      <c r="Q233" s="229"/>
      <c r="R233" s="229"/>
      <c r="S233" s="229"/>
      <c r="T233" s="230"/>
      <c r="AT233" s="231" t="s">
        <v>156</v>
      </c>
      <c r="AU233" s="231" t="s">
        <v>81</v>
      </c>
      <c r="AV233" s="15" t="s">
        <v>152</v>
      </c>
      <c r="AW233" s="15" t="s">
        <v>33</v>
      </c>
      <c r="AX233" s="15" t="s">
        <v>72</v>
      </c>
      <c r="AY233" s="231" t="s">
        <v>141</v>
      </c>
    </row>
    <row r="234" spans="1:65" s="13" customFormat="1" ht="11.25">
      <c r="B234" s="199"/>
      <c r="C234" s="200"/>
      <c r="D234" s="201" t="s">
        <v>156</v>
      </c>
      <c r="E234" s="202" t="s">
        <v>19</v>
      </c>
      <c r="F234" s="203" t="s">
        <v>344</v>
      </c>
      <c r="G234" s="200"/>
      <c r="H234" s="202" t="s">
        <v>19</v>
      </c>
      <c r="I234" s="204"/>
      <c r="J234" s="200"/>
      <c r="K234" s="200"/>
      <c r="L234" s="205"/>
      <c r="M234" s="206"/>
      <c r="N234" s="207"/>
      <c r="O234" s="207"/>
      <c r="P234" s="207"/>
      <c r="Q234" s="207"/>
      <c r="R234" s="207"/>
      <c r="S234" s="207"/>
      <c r="T234" s="208"/>
      <c r="AT234" s="209" t="s">
        <v>156</v>
      </c>
      <c r="AU234" s="209" t="s">
        <v>81</v>
      </c>
      <c r="AV234" s="13" t="s">
        <v>79</v>
      </c>
      <c r="AW234" s="13" t="s">
        <v>33</v>
      </c>
      <c r="AX234" s="13" t="s">
        <v>72</v>
      </c>
      <c r="AY234" s="209" t="s">
        <v>141</v>
      </c>
    </row>
    <row r="235" spans="1:65" s="14" customFormat="1" ht="11.25">
      <c r="B235" s="210"/>
      <c r="C235" s="211"/>
      <c r="D235" s="201" t="s">
        <v>156</v>
      </c>
      <c r="E235" s="212" t="s">
        <v>19</v>
      </c>
      <c r="F235" s="213" t="s">
        <v>965</v>
      </c>
      <c r="G235" s="211"/>
      <c r="H235" s="214">
        <v>12.555</v>
      </c>
      <c r="I235" s="215"/>
      <c r="J235" s="211"/>
      <c r="K235" s="211"/>
      <c r="L235" s="216"/>
      <c r="M235" s="217"/>
      <c r="N235" s="218"/>
      <c r="O235" s="218"/>
      <c r="P235" s="218"/>
      <c r="Q235" s="218"/>
      <c r="R235" s="218"/>
      <c r="S235" s="218"/>
      <c r="T235" s="219"/>
      <c r="AT235" s="220" t="s">
        <v>156</v>
      </c>
      <c r="AU235" s="220" t="s">
        <v>81</v>
      </c>
      <c r="AV235" s="14" t="s">
        <v>81</v>
      </c>
      <c r="AW235" s="14" t="s">
        <v>33</v>
      </c>
      <c r="AX235" s="14" t="s">
        <v>72</v>
      </c>
      <c r="AY235" s="220" t="s">
        <v>141</v>
      </c>
    </row>
    <row r="236" spans="1:65" s="14" customFormat="1" ht="11.25">
      <c r="B236" s="210"/>
      <c r="C236" s="211"/>
      <c r="D236" s="201" t="s">
        <v>156</v>
      </c>
      <c r="E236" s="212" t="s">
        <v>19</v>
      </c>
      <c r="F236" s="213" t="s">
        <v>966</v>
      </c>
      <c r="G236" s="211"/>
      <c r="H236" s="214">
        <v>25.73</v>
      </c>
      <c r="I236" s="215"/>
      <c r="J236" s="211"/>
      <c r="K236" s="211"/>
      <c r="L236" s="216"/>
      <c r="M236" s="217"/>
      <c r="N236" s="218"/>
      <c r="O236" s="218"/>
      <c r="P236" s="218"/>
      <c r="Q236" s="218"/>
      <c r="R236" s="218"/>
      <c r="S236" s="218"/>
      <c r="T236" s="219"/>
      <c r="AT236" s="220" t="s">
        <v>156</v>
      </c>
      <c r="AU236" s="220" t="s">
        <v>81</v>
      </c>
      <c r="AV236" s="14" t="s">
        <v>81</v>
      </c>
      <c r="AW236" s="14" t="s">
        <v>33</v>
      </c>
      <c r="AX236" s="14" t="s">
        <v>72</v>
      </c>
      <c r="AY236" s="220" t="s">
        <v>141</v>
      </c>
    </row>
    <row r="237" spans="1:65" s="15" customFormat="1" ht="11.25">
      <c r="B237" s="221"/>
      <c r="C237" s="222"/>
      <c r="D237" s="201" t="s">
        <v>156</v>
      </c>
      <c r="E237" s="223" t="s">
        <v>19</v>
      </c>
      <c r="F237" s="224" t="s">
        <v>161</v>
      </c>
      <c r="G237" s="222"/>
      <c r="H237" s="225">
        <v>38.284999999999997</v>
      </c>
      <c r="I237" s="226"/>
      <c r="J237" s="222"/>
      <c r="K237" s="222"/>
      <c r="L237" s="227"/>
      <c r="M237" s="228"/>
      <c r="N237" s="229"/>
      <c r="O237" s="229"/>
      <c r="P237" s="229"/>
      <c r="Q237" s="229"/>
      <c r="R237" s="229"/>
      <c r="S237" s="229"/>
      <c r="T237" s="230"/>
      <c r="AT237" s="231" t="s">
        <v>156</v>
      </c>
      <c r="AU237" s="231" t="s">
        <v>81</v>
      </c>
      <c r="AV237" s="15" t="s">
        <v>152</v>
      </c>
      <c r="AW237" s="15" t="s">
        <v>33</v>
      </c>
      <c r="AX237" s="15" t="s">
        <v>72</v>
      </c>
      <c r="AY237" s="231" t="s">
        <v>141</v>
      </c>
    </row>
    <row r="238" spans="1:65" s="13" customFormat="1" ht="11.25">
      <c r="B238" s="199"/>
      <c r="C238" s="200"/>
      <c r="D238" s="201" t="s">
        <v>156</v>
      </c>
      <c r="E238" s="202" t="s">
        <v>19</v>
      </c>
      <c r="F238" s="203" t="s">
        <v>348</v>
      </c>
      <c r="G238" s="200"/>
      <c r="H238" s="202" t="s">
        <v>19</v>
      </c>
      <c r="I238" s="204"/>
      <c r="J238" s="200"/>
      <c r="K238" s="200"/>
      <c r="L238" s="205"/>
      <c r="M238" s="206"/>
      <c r="N238" s="207"/>
      <c r="O238" s="207"/>
      <c r="P238" s="207"/>
      <c r="Q238" s="207"/>
      <c r="R238" s="207"/>
      <c r="S238" s="207"/>
      <c r="T238" s="208"/>
      <c r="AT238" s="209" t="s">
        <v>156</v>
      </c>
      <c r="AU238" s="209" t="s">
        <v>81</v>
      </c>
      <c r="AV238" s="13" t="s">
        <v>79</v>
      </c>
      <c r="AW238" s="13" t="s">
        <v>33</v>
      </c>
      <c r="AX238" s="13" t="s">
        <v>72</v>
      </c>
      <c r="AY238" s="209" t="s">
        <v>141</v>
      </c>
    </row>
    <row r="239" spans="1:65" s="14" customFormat="1" ht="11.25">
      <c r="B239" s="210"/>
      <c r="C239" s="211"/>
      <c r="D239" s="201" t="s">
        <v>156</v>
      </c>
      <c r="E239" s="212" t="s">
        <v>19</v>
      </c>
      <c r="F239" s="213" t="s">
        <v>967</v>
      </c>
      <c r="G239" s="211"/>
      <c r="H239" s="214">
        <v>1.8</v>
      </c>
      <c r="I239" s="215"/>
      <c r="J239" s="211"/>
      <c r="K239" s="211"/>
      <c r="L239" s="216"/>
      <c r="M239" s="217"/>
      <c r="N239" s="218"/>
      <c r="O239" s="218"/>
      <c r="P239" s="218"/>
      <c r="Q239" s="218"/>
      <c r="R239" s="218"/>
      <c r="S239" s="218"/>
      <c r="T239" s="219"/>
      <c r="AT239" s="220" t="s">
        <v>156</v>
      </c>
      <c r="AU239" s="220" t="s">
        <v>81</v>
      </c>
      <c r="AV239" s="14" t="s">
        <v>81</v>
      </c>
      <c r="AW239" s="14" t="s">
        <v>33</v>
      </c>
      <c r="AX239" s="14" t="s">
        <v>72</v>
      </c>
      <c r="AY239" s="220" t="s">
        <v>141</v>
      </c>
    </row>
    <row r="240" spans="1:65" s="14" customFormat="1" ht="11.25">
      <c r="B240" s="210"/>
      <c r="C240" s="211"/>
      <c r="D240" s="201" t="s">
        <v>156</v>
      </c>
      <c r="E240" s="212" t="s">
        <v>19</v>
      </c>
      <c r="F240" s="213" t="s">
        <v>968</v>
      </c>
      <c r="G240" s="211"/>
      <c r="H240" s="214">
        <v>10.29</v>
      </c>
      <c r="I240" s="215"/>
      <c r="J240" s="211"/>
      <c r="K240" s="211"/>
      <c r="L240" s="216"/>
      <c r="M240" s="217"/>
      <c r="N240" s="218"/>
      <c r="O240" s="218"/>
      <c r="P240" s="218"/>
      <c r="Q240" s="218"/>
      <c r="R240" s="218"/>
      <c r="S240" s="218"/>
      <c r="T240" s="219"/>
      <c r="AT240" s="220" t="s">
        <v>156</v>
      </c>
      <c r="AU240" s="220" t="s">
        <v>81</v>
      </c>
      <c r="AV240" s="14" t="s">
        <v>81</v>
      </c>
      <c r="AW240" s="14" t="s">
        <v>33</v>
      </c>
      <c r="AX240" s="14" t="s">
        <v>72</v>
      </c>
      <c r="AY240" s="220" t="s">
        <v>141</v>
      </c>
    </row>
    <row r="241" spans="1:65" s="15" customFormat="1" ht="11.25">
      <c r="B241" s="221"/>
      <c r="C241" s="222"/>
      <c r="D241" s="201" t="s">
        <v>156</v>
      </c>
      <c r="E241" s="223" t="s">
        <v>19</v>
      </c>
      <c r="F241" s="224" t="s">
        <v>161</v>
      </c>
      <c r="G241" s="222"/>
      <c r="H241" s="225">
        <v>12.09</v>
      </c>
      <c r="I241" s="226"/>
      <c r="J241" s="222"/>
      <c r="K241" s="222"/>
      <c r="L241" s="227"/>
      <c r="M241" s="228"/>
      <c r="N241" s="229"/>
      <c r="O241" s="229"/>
      <c r="P241" s="229"/>
      <c r="Q241" s="229"/>
      <c r="R241" s="229"/>
      <c r="S241" s="229"/>
      <c r="T241" s="230"/>
      <c r="AT241" s="231" t="s">
        <v>156</v>
      </c>
      <c r="AU241" s="231" t="s">
        <v>81</v>
      </c>
      <c r="AV241" s="15" t="s">
        <v>152</v>
      </c>
      <c r="AW241" s="15" t="s">
        <v>33</v>
      </c>
      <c r="AX241" s="15" t="s">
        <v>72</v>
      </c>
      <c r="AY241" s="231" t="s">
        <v>141</v>
      </c>
    </row>
    <row r="242" spans="1:65" s="16" customFormat="1" ht="11.25">
      <c r="B242" s="232"/>
      <c r="C242" s="233"/>
      <c r="D242" s="201" t="s">
        <v>156</v>
      </c>
      <c r="E242" s="234" t="s">
        <v>19</v>
      </c>
      <c r="F242" s="235" t="s">
        <v>198</v>
      </c>
      <c r="G242" s="233"/>
      <c r="H242" s="236">
        <v>161.67500000000001</v>
      </c>
      <c r="I242" s="237"/>
      <c r="J242" s="233"/>
      <c r="K242" s="233"/>
      <c r="L242" s="238"/>
      <c r="M242" s="239"/>
      <c r="N242" s="240"/>
      <c r="O242" s="240"/>
      <c r="P242" s="240"/>
      <c r="Q242" s="240"/>
      <c r="R242" s="240"/>
      <c r="S242" s="240"/>
      <c r="T242" s="241"/>
      <c r="AT242" s="242" t="s">
        <v>156</v>
      </c>
      <c r="AU242" s="242" t="s">
        <v>81</v>
      </c>
      <c r="AV242" s="16" t="s">
        <v>151</v>
      </c>
      <c r="AW242" s="16" t="s">
        <v>33</v>
      </c>
      <c r="AX242" s="16" t="s">
        <v>79</v>
      </c>
      <c r="AY242" s="242" t="s">
        <v>141</v>
      </c>
    </row>
    <row r="243" spans="1:65" s="2" customFormat="1" ht="16.5" customHeight="1">
      <c r="A243" s="37"/>
      <c r="B243" s="38"/>
      <c r="C243" s="243" t="s">
        <v>355</v>
      </c>
      <c r="D243" s="243" t="s">
        <v>352</v>
      </c>
      <c r="E243" s="244" t="s">
        <v>353</v>
      </c>
      <c r="F243" s="245" t="s">
        <v>354</v>
      </c>
      <c r="G243" s="246" t="s">
        <v>284</v>
      </c>
      <c r="H243" s="247">
        <v>5.1999999999999998E-2</v>
      </c>
      <c r="I243" s="248"/>
      <c r="J243" s="249">
        <f>ROUND(I243*H243,2)</f>
        <v>0</v>
      </c>
      <c r="K243" s="245" t="s">
        <v>150</v>
      </c>
      <c r="L243" s="250"/>
      <c r="M243" s="251" t="s">
        <v>19</v>
      </c>
      <c r="N243" s="252" t="s">
        <v>43</v>
      </c>
      <c r="O243" s="67"/>
      <c r="P243" s="190">
        <f>O243*H243</f>
        <v>0</v>
      </c>
      <c r="Q243" s="190">
        <v>1</v>
      </c>
      <c r="R243" s="190">
        <f>Q243*H243</f>
        <v>5.1999999999999998E-2</v>
      </c>
      <c r="S243" s="190">
        <v>0</v>
      </c>
      <c r="T243" s="191">
        <f>S243*H243</f>
        <v>0</v>
      </c>
      <c r="U243" s="37"/>
      <c r="V243" s="37"/>
      <c r="W243" s="37"/>
      <c r="X243" s="37"/>
      <c r="Y243" s="37"/>
      <c r="Z243" s="37"/>
      <c r="AA243" s="37"/>
      <c r="AB243" s="37"/>
      <c r="AC243" s="37"/>
      <c r="AD243" s="37"/>
      <c r="AE243" s="37"/>
      <c r="AR243" s="192" t="s">
        <v>355</v>
      </c>
      <c r="AT243" s="192" t="s">
        <v>352</v>
      </c>
      <c r="AU243" s="192" t="s">
        <v>81</v>
      </c>
      <c r="AY243" s="20" t="s">
        <v>141</v>
      </c>
      <c r="BE243" s="193">
        <f>IF(N243="základní",J243,0)</f>
        <v>0</v>
      </c>
      <c r="BF243" s="193">
        <f>IF(N243="snížená",J243,0)</f>
        <v>0</v>
      </c>
      <c r="BG243" s="193">
        <f>IF(N243="zákl. přenesená",J243,0)</f>
        <v>0</v>
      </c>
      <c r="BH243" s="193">
        <f>IF(N243="sníž. přenesená",J243,0)</f>
        <v>0</v>
      </c>
      <c r="BI243" s="193">
        <f>IF(N243="nulová",J243,0)</f>
        <v>0</v>
      </c>
      <c r="BJ243" s="20" t="s">
        <v>79</v>
      </c>
      <c r="BK243" s="193">
        <f>ROUND(I243*H243,2)</f>
        <v>0</v>
      </c>
      <c r="BL243" s="20" t="s">
        <v>182</v>
      </c>
      <c r="BM243" s="192" t="s">
        <v>356</v>
      </c>
    </row>
    <row r="244" spans="1:65" s="14" customFormat="1" ht="11.25">
      <c r="B244" s="210"/>
      <c r="C244" s="211"/>
      <c r="D244" s="201" t="s">
        <v>156</v>
      </c>
      <c r="E244" s="211"/>
      <c r="F244" s="213" t="s">
        <v>969</v>
      </c>
      <c r="G244" s="211"/>
      <c r="H244" s="214">
        <v>5.1999999999999998E-2</v>
      </c>
      <c r="I244" s="215"/>
      <c r="J244" s="211"/>
      <c r="K244" s="211"/>
      <c r="L244" s="216"/>
      <c r="M244" s="217"/>
      <c r="N244" s="218"/>
      <c r="O244" s="218"/>
      <c r="P244" s="218"/>
      <c r="Q244" s="218"/>
      <c r="R244" s="218"/>
      <c r="S244" s="218"/>
      <c r="T244" s="219"/>
      <c r="AT244" s="220" t="s">
        <v>156</v>
      </c>
      <c r="AU244" s="220" t="s">
        <v>81</v>
      </c>
      <c r="AV244" s="14" t="s">
        <v>81</v>
      </c>
      <c r="AW244" s="14" t="s">
        <v>4</v>
      </c>
      <c r="AX244" s="14" t="s">
        <v>79</v>
      </c>
      <c r="AY244" s="220" t="s">
        <v>141</v>
      </c>
    </row>
    <row r="245" spans="1:65" s="2" customFormat="1" ht="16.5" customHeight="1">
      <c r="A245" s="37"/>
      <c r="B245" s="38"/>
      <c r="C245" s="181" t="s">
        <v>377</v>
      </c>
      <c r="D245" s="181" t="s">
        <v>146</v>
      </c>
      <c r="E245" s="182" t="s">
        <v>359</v>
      </c>
      <c r="F245" s="183" t="s">
        <v>360</v>
      </c>
      <c r="G245" s="184" t="s">
        <v>149</v>
      </c>
      <c r="H245" s="185">
        <v>176.95</v>
      </c>
      <c r="I245" s="186"/>
      <c r="J245" s="187">
        <f>ROUND(I245*H245,2)</f>
        <v>0</v>
      </c>
      <c r="K245" s="183" t="s">
        <v>150</v>
      </c>
      <c r="L245" s="42"/>
      <c r="M245" s="188" t="s">
        <v>19</v>
      </c>
      <c r="N245" s="189" t="s">
        <v>43</v>
      </c>
      <c r="O245" s="67"/>
      <c r="P245" s="190">
        <f>O245*H245</f>
        <v>0</v>
      </c>
      <c r="Q245" s="190">
        <v>8.8000000000000003E-4</v>
      </c>
      <c r="R245" s="190">
        <f>Q245*H245</f>
        <v>0.15571599999999999</v>
      </c>
      <c r="S245" s="190">
        <v>0</v>
      </c>
      <c r="T245" s="191">
        <f>S245*H245</f>
        <v>0</v>
      </c>
      <c r="U245" s="37"/>
      <c r="V245" s="37"/>
      <c r="W245" s="37"/>
      <c r="X245" s="37"/>
      <c r="Y245" s="37"/>
      <c r="Z245" s="37"/>
      <c r="AA245" s="37"/>
      <c r="AB245" s="37"/>
      <c r="AC245" s="37"/>
      <c r="AD245" s="37"/>
      <c r="AE245" s="37"/>
      <c r="AR245" s="192" t="s">
        <v>182</v>
      </c>
      <c r="AT245" s="192" t="s">
        <v>146</v>
      </c>
      <c r="AU245" s="192" t="s">
        <v>81</v>
      </c>
      <c r="AY245" s="20" t="s">
        <v>141</v>
      </c>
      <c r="BE245" s="193">
        <f>IF(N245="základní",J245,0)</f>
        <v>0</v>
      </c>
      <c r="BF245" s="193">
        <f>IF(N245="snížená",J245,0)</f>
        <v>0</v>
      </c>
      <c r="BG245" s="193">
        <f>IF(N245="zákl. přenesená",J245,0)</f>
        <v>0</v>
      </c>
      <c r="BH245" s="193">
        <f>IF(N245="sníž. přenesená",J245,0)</f>
        <v>0</v>
      </c>
      <c r="BI245" s="193">
        <f>IF(N245="nulová",J245,0)</f>
        <v>0</v>
      </c>
      <c r="BJ245" s="20" t="s">
        <v>79</v>
      </c>
      <c r="BK245" s="193">
        <f>ROUND(I245*H245,2)</f>
        <v>0</v>
      </c>
      <c r="BL245" s="20" t="s">
        <v>182</v>
      </c>
      <c r="BM245" s="192" t="s">
        <v>361</v>
      </c>
    </row>
    <row r="246" spans="1:65" s="2" customFormat="1" ht="11.25">
      <c r="A246" s="37"/>
      <c r="B246" s="38"/>
      <c r="C246" s="39"/>
      <c r="D246" s="194" t="s">
        <v>154</v>
      </c>
      <c r="E246" s="39"/>
      <c r="F246" s="195" t="s">
        <v>362</v>
      </c>
      <c r="G246" s="39"/>
      <c r="H246" s="39"/>
      <c r="I246" s="196"/>
      <c r="J246" s="39"/>
      <c r="K246" s="39"/>
      <c r="L246" s="42"/>
      <c r="M246" s="197"/>
      <c r="N246" s="198"/>
      <c r="O246" s="67"/>
      <c r="P246" s="67"/>
      <c r="Q246" s="67"/>
      <c r="R246" s="67"/>
      <c r="S246" s="67"/>
      <c r="T246" s="68"/>
      <c r="U246" s="37"/>
      <c r="V246" s="37"/>
      <c r="W246" s="37"/>
      <c r="X246" s="37"/>
      <c r="Y246" s="37"/>
      <c r="Z246" s="37"/>
      <c r="AA246" s="37"/>
      <c r="AB246" s="37"/>
      <c r="AC246" s="37"/>
      <c r="AD246" s="37"/>
      <c r="AE246" s="37"/>
      <c r="AT246" s="20" t="s">
        <v>154</v>
      </c>
      <c r="AU246" s="20" t="s">
        <v>81</v>
      </c>
    </row>
    <row r="247" spans="1:65" s="14" customFormat="1" ht="11.25">
      <c r="B247" s="210"/>
      <c r="C247" s="211"/>
      <c r="D247" s="201" t="s">
        <v>156</v>
      </c>
      <c r="E247" s="212" t="s">
        <v>19</v>
      </c>
      <c r="F247" s="213" t="s">
        <v>960</v>
      </c>
      <c r="G247" s="211"/>
      <c r="H247" s="214">
        <v>47.7</v>
      </c>
      <c r="I247" s="215"/>
      <c r="J247" s="211"/>
      <c r="K247" s="211"/>
      <c r="L247" s="216"/>
      <c r="M247" s="217"/>
      <c r="N247" s="218"/>
      <c r="O247" s="218"/>
      <c r="P247" s="218"/>
      <c r="Q247" s="218"/>
      <c r="R247" s="218"/>
      <c r="S247" s="218"/>
      <c r="T247" s="219"/>
      <c r="AT247" s="220" t="s">
        <v>156</v>
      </c>
      <c r="AU247" s="220" t="s">
        <v>81</v>
      </c>
      <c r="AV247" s="14" t="s">
        <v>81</v>
      </c>
      <c r="AW247" s="14" t="s">
        <v>33</v>
      </c>
      <c r="AX247" s="14" t="s">
        <v>72</v>
      </c>
      <c r="AY247" s="220" t="s">
        <v>141</v>
      </c>
    </row>
    <row r="248" spans="1:65" s="14" customFormat="1" ht="11.25">
      <c r="B248" s="210"/>
      <c r="C248" s="211"/>
      <c r="D248" s="201" t="s">
        <v>156</v>
      </c>
      <c r="E248" s="212" t="s">
        <v>19</v>
      </c>
      <c r="F248" s="213" t="s">
        <v>961</v>
      </c>
      <c r="G248" s="211"/>
      <c r="H248" s="214">
        <v>63.6</v>
      </c>
      <c r="I248" s="215"/>
      <c r="J248" s="211"/>
      <c r="K248" s="211"/>
      <c r="L248" s="216"/>
      <c r="M248" s="217"/>
      <c r="N248" s="218"/>
      <c r="O248" s="218"/>
      <c r="P248" s="218"/>
      <c r="Q248" s="218"/>
      <c r="R248" s="218"/>
      <c r="S248" s="218"/>
      <c r="T248" s="219"/>
      <c r="AT248" s="220" t="s">
        <v>156</v>
      </c>
      <c r="AU248" s="220" t="s">
        <v>81</v>
      </c>
      <c r="AV248" s="14" t="s">
        <v>81</v>
      </c>
      <c r="AW248" s="14" t="s">
        <v>33</v>
      </c>
      <c r="AX248" s="14" t="s">
        <v>72</v>
      </c>
      <c r="AY248" s="220" t="s">
        <v>141</v>
      </c>
    </row>
    <row r="249" spans="1:65" s="15" customFormat="1" ht="11.25">
      <c r="B249" s="221"/>
      <c r="C249" s="222"/>
      <c r="D249" s="201" t="s">
        <v>156</v>
      </c>
      <c r="E249" s="223" t="s">
        <v>19</v>
      </c>
      <c r="F249" s="224" t="s">
        <v>161</v>
      </c>
      <c r="G249" s="222"/>
      <c r="H249" s="225">
        <v>111.3</v>
      </c>
      <c r="I249" s="226"/>
      <c r="J249" s="222"/>
      <c r="K249" s="222"/>
      <c r="L249" s="227"/>
      <c r="M249" s="228"/>
      <c r="N249" s="229"/>
      <c r="O249" s="229"/>
      <c r="P249" s="229"/>
      <c r="Q249" s="229"/>
      <c r="R249" s="229"/>
      <c r="S249" s="229"/>
      <c r="T249" s="230"/>
      <c r="AT249" s="231" t="s">
        <v>156</v>
      </c>
      <c r="AU249" s="231" t="s">
        <v>81</v>
      </c>
      <c r="AV249" s="15" t="s">
        <v>152</v>
      </c>
      <c r="AW249" s="15" t="s">
        <v>33</v>
      </c>
      <c r="AX249" s="15" t="s">
        <v>72</v>
      </c>
      <c r="AY249" s="231" t="s">
        <v>141</v>
      </c>
    </row>
    <row r="250" spans="1:65" s="13" customFormat="1" ht="11.25">
      <c r="B250" s="199"/>
      <c r="C250" s="200"/>
      <c r="D250" s="201" t="s">
        <v>156</v>
      </c>
      <c r="E250" s="202" t="s">
        <v>19</v>
      </c>
      <c r="F250" s="203" t="s">
        <v>344</v>
      </c>
      <c r="G250" s="200"/>
      <c r="H250" s="202" t="s">
        <v>19</v>
      </c>
      <c r="I250" s="204"/>
      <c r="J250" s="200"/>
      <c r="K250" s="200"/>
      <c r="L250" s="205"/>
      <c r="M250" s="206"/>
      <c r="N250" s="207"/>
      <c r="O250" s="207"/>
      <c r="P250" s="207"/>
      <c r="Q250" s="207"/>
      <c r="R250" s="207"/>
      <c r="S250" s="207"/>
      <c r="T250" s="208"/>
      <c r="AT250" s="209" t="s">
        <v>156</v>
      </c>
      <c r="AU250" s="209" t="s">
        <v>81</v>
      </c>
      <c r="AV250" s="13" t="s">
        <v>79</v>
      </c>
      <c r="AW250" s="13" t="s">
        <v>33</v>
      </c>
      <c r="AX250" s="13" t="s">
        <v>72</v>
      </c>
      <c r="AY250" s="209" t="s">
        <v>141</v>
      </c>
    </row>
    <row r="251" spans="1:65" s="14" customFormat="1" ht="11.25">
      <c r="B251" s="210"/>
      <c r="C251" s="211"/>
      <c r="D251" s="201" t="s">
        <v>156</v>
      </c>
      <c r="E251" s="212" t="s">
        <v>19</v>
      </c>
      <c r="F251" s="213" t="s">
        <v>970</v>
      </c>
      <c r="G251" s="211"/>
      <c r="H251" s="214">
        <v>19.53</v>
      </c>
      <c r="I251" s="215"/>
      <c r="J251" s="211"/>
      <c r="K251" s="211"/>
      <c r="L251" s="216"/>
      <c r="M251" s="217"/>
      <c r="N251" s="218"/>
      <c r="O251" s="218"/>
      <c r="P251" s="218"/>
      <c r="Q251" s="218"/>
      <c r="R251" s="218"/>
      <c r="S251" s="218"/>
      <c r="T251" s="219"/>
      <c r="AT251" s="220" t="s">
        <v>156</v>
      </c>
      <c r="AU251" s="220" t="s">
        <v>81</v>
      </c>
      <c r="AV251" s="14" t="s">
        <v>81</v>
      </c>
      <c r="AW251" s="14" t="s">
        <v>33</v>
      </c>
      <c r="AX251" s="14" t="s">
        <v>72</v>
      </c>
      <c r="AY251" s="220" t="s">
        <v>141</v>
      </c>
    </row>
    <row r="252" spans="1:65" s="14" customFormat="1" ht="11.25">
      <c r="B252" s="210"/>
      <c r="C252" s="211"/>
      <c r="D252" s="201" t="s">
        <v>156</v>
      </c>
      <c r="E252" s="212" t="s">
        <v>19</v>
      </c>
      <c r="F252" s="213" t="s">
        <v>971</v>
      </c>
      <c r="G252" s="211"/>
      <c r="H252" s="214">
        <v>34.03</v>
      </c>
      <c r="I252" s="215"/>
      <c r="J252" s="211"/>
      <c r="K252" s="211"/>
      <c r="L252" s="216"/>
      <c r="M252" s="217"/>
      <c r="N252" s="218"/>
      <c r="O252" s="218"/>
      <c r="P252" s="218"/>
      <c r="Q252" s="218"/>
      <c r="R252" s="218"/>
      <c r="S252" s="218"/>
      <c r="T252" s="219"/>
      <c r="AT252" s="220" t="s">
        <v>156</v>
      </c>
      <c r="AU252" s="220" t="s">
        <v>81</v>
      </c>
      <c r="AV252" s="14" t="s">
        <v>81</v>
      </c>
      <c r="AW252" s="14" t="s">
        <v>33</v>
      </c>
      <c r="AX252" s="14" t="s">
        <v>72</v>
      </c>
      <c r="AY252" s="220" t="s">
        <v>141</v>
      </c>
    </row>
    <row r="253" spans="1:65" s="15" customFormat="1" ht="11.25">
      <c r="B253" s="221"/>
      <c r="C253" s="222"/>
      <c r="D253" s="201" t="s">
        <v>156</v>
      </c>
      <c r="E253" s="223" t="s">
        <v>19</v>
      </c>
      <c r="F253" s="224" t="s">
        <v>161</v>
      </c>
      <c r="G253" s="222"/>
      <c r="H253" s="225">
        <v>53.56</v>
      </c>
      <c r="I253" s="226"/>
      <c r="J253" s="222"/>
      <c r="K253" s="222"/>
      <c r="L253" s="227"/>
      <c r="M253" s="228"/>
      <c r="N253" s="229"/>
      <c r="O253" s="229"/>
      <c r="P253" s="229"/>
      <c r="Q253" s="229"/>
      <c r="R253" s="229"/>
      <c r="S253" s="229"/>
      <c r="T253" s="230"/>
      <c r="AT253" s="231" t="s">
        <v>156</v>
      </c>
      <c r="AU253" s="231" t="s">
        <v>81</v>
      </c>
      <c r="AV253" s="15" t="s">
        <v>152</v>
      </c>
      <c r="AW253" s="15" t="s">
        <v>33</v>
      </c>
      <c r="AX253" s="15" t="s">
        <v>72</v>
      </c>
      <c r="AY253" s="231" t="s">
        <v>141</v>
      </c>
    </row>
    <row r="254" spans="1:65" s="13" customFormat="1" ht="11.25">
      <c r="B254" s="199"/>
      <c r="C254" s="200"/>
      <c r="D254" s="201" t="s">
        <v>156</v>
      </c>
      <c r="E254" s="202" t="s">
        <v>19</v>
      </c>
      <c r="F254" s="203" t="s">
        <v>348</v>
      </c>
      <c r="G254" s="200"/>
      <c r="H254" s="202" t="s">
        <v>19</v>
      </c>
      <c r="I254" s="204"/>
      <c r="J254" s="200"/>
      <c r="K254" s="200"/>
      <c r="L254" s="205"/>
      <c r="M254" s="206"/>
      <c r="N254" s="207"/>
      <c r="O254" s="207"/>
      <c r="P254" s="207"/>
      <c r="Q254" s="207"/>
      <c r="R254" s="207"/>
      <c r="S254" s="207"/>
      <c r="T254" s="208"/>
      <c r="AT254" s="209" t="s">
        <v>156</v>
      </c>
      <c r="AU254" s="209" t="s">
        <v>81</v>
      </c>
      <c r="AV254" s="13" t="s">
        <v>79</v>
      </c>
      <c r="AW254" s="13" t="s">
        <v>33</v>
      </c>
      <c r="AX254" s="13" t="s">
        <v>72</v>
      </c>
      <c r="AY254" s="209" t="s">
        <v>141</v>
      </c>
    </row>
    <row r="255" spans="1:65" s="14" customFormat="1" ht="11.25">
      <c r="B255" s="210"/>
      <c r="C255" s="211"/>
      <c r="D255" s="201" t="s">
        <v>156</v>
      </c>
      <c r="E255" s="212" t="s">
        <v>19</v>
      </c>
      <c r="F255" s="213" t="s">
        <v>967</v>
      </c>
      <c r="G255" s="211"/>
      <c r="H255" s="214">
        <v>1.8</v>
      </c>
      <c r="I255" s="215"/>
      <c r="J255" s="211"/>
      <c r="K255" s="211"/>
      <c r="L255" s="216"/>
      <c r="M255" s="217"/>
      <c r="N255" s="218"/>
      <c r="O255" s="218"/>
      <c r="P255" s="218"/>
      <c r="Q255" s="218"/>
      <c r="R255" s="218"/>
      <c r="S255" s="218"/>
      <c r="T255" s="219"/>
      <c r="AT255" s="220" t="s">
        <v>156</v>
      </c>
      <c r="AU255" s="220" t="s">
        <v>81</v>
      </c>
      <c r="AV255" s="14" t="s">
        <v>81</v>
      </c>
      <c r="AW255" s="14" t="s">
        <v>33</v>
      </c>
      <c r="AX255" s="14" t="s">
        <v>72</v>
      </c>
      <c r="AY255" s="220" t="s">
        <v>141</v>
      </c>
    </row>
    <row r="256" spans="1:65" s="14" customFormat="1" ht="11.25">
      <c r="B256" s="210"/>
      <c r="C256" s="211"/>
      <c r="D256" s="201" t="s">
        <v>156</v>
      </c>
      <c r="E256" s="212" t="s">
        <v>19</v>
      </c>
      <c r="F256" s="213" t="s">
        <v>968</v>
      </c>
      <c r="G256" s="211"/>
      <c r="H256" s="214">
        <v>10.29</v>
      </c>
      <c r="I256" s="215"/>
      <c r="J256" s="211"/>
      <c r="K256" s="211"/>
      <c r="L256" s="216"/>
      <c r="M256" s="217"/>
      <c r="N256" s="218"/>
      <c r="O256" s="218"/>
      <c r="P256" s="218"/>
      <c r="Q256" s="218"/>
      <c r="R256" s="218"/>
      <c r="S256" s="218"/>
      <c r="T256" s="219"/>
      <c r="AT256" s="220" t="s">
        <v>156</v>
      </c>
      <c r="AU256" s="220" t="s">
        <v>81</v>
      </c>
      <c r="AV256" s="14" t="s">
        <v>81</v>
      </c>
      <c r="AW256" s="14" t="s">
        <v>33</v>
      </c>
      <c r="AX256" s="14" t="s">
        <v>72</v>
      </c>
      <c r="AY256" s="220" t="s">
        <v>141</v>
      </c>
    </row>
    <row r="257" spans="1:65" s="15" customFormat="1" ht="11.25">
      <c r="B257" s="221"/>
      <c r="C257" s="222"/>
      <c r="D257" s="201" t="s">
        <v>156</v>
      </c>
      <c r="E257" s="223" t="s">
        <v>19</v>
      </c>
      <c r="F257" s="224" t="s">
        <v>161</v>
      </c>
      <c r="G257" s="222"/>
      <c r="H257" s="225">
        <v>12.09</v>
      </c>
      <c r="I257" s="226"/>
      <c r="J257" s="222"/>
      <c r="K257" s="222"/>
      <c r="L257" s="227"/>
      <c r="M257" s="228"/>
      <c r="N257" s="229"/>
      <c r="O257" s="229"/>
      <c r="P257" s="229"/>
      <c r="Q257" s="229"/>
      <c r="R257" s="229"/>
      <c r="S257" s="229"/>
      <c r="T257" s="230"/>
      <c r="AT257" s="231" t="s">
        <v>156</v>
      </c>
      <c r="AU257" s="231" t="s">
        <v>81</v>
      </c>
      <c r="AV257" s="15" t="s">
        <v>152</v>
      </c>
      <c r="AW257" s="15" t="s">
        <v>33</v>
      </c>
      <c r="AX257" s="15" t="s">
        <v>72</v>
      </c>
      <c r="AY257" s="231" t="s">
        <v>141</v>
      </c>
    </row>
    <row r="258" spans="1:65" s="16" customFormat="1" ht="11.25">
      <c r="B258" s="232"/>
      <c r="C258" s="233"/>
      <c r="D258" s="201" t="s">
        <v>156</v>
      </c>
      <c r="E258" s="234" t="s">
        <v>19</v>
      </c>
      <c r="F258" s="235" t="s">
        <v>198</v>
      </c>
      <c r="G258" s="233"/>
      <c r="H258" s="236">
        <v>176.95</v>
      </c>
      <c r="I258" s="237"/>
      <c r="J258" s="233"/>
      <c r="K258" s="233"/>
      <c r="L258" s="238"/>
      <c r="M258" s="239"/>
      <c r="N258" s="240"/>
      <c r="O258" s="240"/>
      <c r="P258" s="240"/>
      <c r="Q258" s="240"/>
      <c r="R258" s="240"/>
      <c r="S258" s="240"/>
      <c r="T258" s="241"/>
      <c r="AT258" s="242" t="s">
        <v>156</v>
      </c>
      <c r="AU258" s="242" t="s">
        <v>81</v>
      </c>
      <c r="AV258" s="16" t="s">
        <v>151</v>
      </c>
      <c r="AW258" s="16" t="s">
        <v>33</v>
      </c>
      <c r="AX258" s="16" t="s">
        <v>79</v>
      </c>
      <c r="AY258" s="242" t="s">
        <v>141</v>
      </c>
    </row>
    <row r="259" spans="1:65" s="2" customFormat="1" ht="24.2" customHeight="1">
      <c r="A259" s="37"/>
      <c r="B259" s="38"/>
      <c r="C259" s="243" t="s">
        <v>382</v>
      </c>
      <c r="D259" s="243" t="s">
        <v>352</v>
      </c>
      <c r="E259" s="244" t="s">
        <v>367</v>
      </c>
      <c r="F259" s="245" t="s">
        <v>368</v>
      </c>
      <c r="G259" s="246" t="s">
        <v>149</v>
      </c>
      <c r="H259" s="247">
        <v>206.23500000000001</v>
      </c>
      <c r="I259" s="248"/>
      <c r="J259" s="249">
        <f>ROUND(I259*H259,2)</f>
        <v>0</v>
      </c>
      <c r="K259" s="245" t="s">
        <v>150</v>
      </c>
      <c r="L259" s="250"/>
      <c r="M259" s="251" t="s">
        <v>19</v>
      </c>
      <c r="N259" s="252" t="s">
        <v>43</v>
      </c>
      <c r="O259" s="67"/>
      <c r="P259" s="190">
        <f>O259*H259</f>
        <v>0</v>
      </c>
      <c r="Q259" s="190">
        <v>5.4000000000000003E-3</v>
      </c>
      <c r="R259" s="190">
        <f>Q259*H259</f>
        <v>1.1136690000000002</v>
      </c>
      <c r="S259" s="190">
        <v>0</v>
      </c>
      <c r="T259" s="191">
        <f>S259*H259</f>
        <v>0</v>
      </c>
      <c r="U259" s="37"/>
      <c r="V259" s="37"/>
      <c r="W259" s="37"/>
      <c r="X259" s="37"/>
      <c r="Y259" s="37"/>
      <c r="Z259" s="37"/>
      <c r="AA259" s="37"/>
      <c r="AB259" s="37"/>
      <c r="AC259" s="37"/>
      <c r="AD259" s="37"/>
      <c r="AE259" s="37"/>
      <c r="AR259" s="192" t="s">
        <v>355</v>
      </c>
      <c r="AT259" s="192" t="s">
        <v>352</v>
      </c>
      <c r="AU259" s="192" t="s">
        <v>81</v>
      </c>
      <c r="AY259" s="20" t="s">
        <v>141</v>
      </c>
      <c r="BE259" s="193">
        <f>IF(N259="základní",J259,0)</f>
        <v>0</v>
      </c>
      <c r="BF259" s="193">
        <f>IF(N259="snížená",J259,0)</f>
        <v>0</v>
      </c>
      <c r="BG259" s="193">
        <f>IF(N259="zákl. přenesená",J259,0)</f>
        <v>0</v>
      </c>
      <c r="BH259" s="193">
        <f>IF(N259="sníž. přenesená",J259,0)</f>
        <v>0</v>
      </c>
      <c r="BI259" s="193">
        <f>IF(N259="nulová",J259,0)</f>
        <v>0</v>
      </c>
      <c r="BJ259" s="20" t="s">
        <v>79</v>
      </c>
      <c r="BK259" s="193">
        <f>ROUND(I259*H259,2)</f>
        <v>0</v>
      </c>
      <c r="BL259" s="20" t="s">
        <v>182</v>
      </c>
      <c r="BM259" s="192" t="s">
        <v>369</v>
      </c>
    </row>
    <row r="260" spans="1:65" s="14" customFormat="1" ht="11.25">
      <c r="B260" s="210"/>
      <c r="C260" s="211"/>
      <c r="D260" s="201" t="s">
        <v>156</v>
      </c>
      <c r="E260" s="211"/>
      <c r="F260" s="213" t="s">
        <v>972</v>
      </c>
      <c r="G260" s="211"/>
      <c r="H260" s="214">
        <v>206.23500000000001</v>
      </c>
      <c r="I260" s="215"/>
      <c r="J260" s="211"/>
      <c r="K260" s="211"/>
      <c r="L260" s="216"/>
      <c r="M260" s="217"/>
      <c r="N260" s="218"/>
      <c r="O260" s="218"/>
      <c r="P260" s="218"/>
      <c r="Q260" s="218"/>
      <c r="R260" s="218"/>
      <c r="S260" s="218"/>
      <c r="T260" s="219"/>
      <c r="AT260" s="220" t="s">
        <v>156</v>
      </c>
      <c r="AU260" s="220" t="s">
        <v>81</v>
      </c>
      <c r="AV260" s="14" t="s">
        <v>81</v>
      </c>
      <c r="AW260" s="14" t="s">
        <v>4</v>
      </c>
      <c r="AX260" s="14" t="s">
        <v>79</v>
      </c>
      <c r="AY260" s="220" t="s">
        <v>141</v>
      </c>
    </row>
    <row r="261" spans="1:65" s="2" customFormat="1" ht="24.2" customHeight="1">
      <c r="A261" s="37"/>
      <c r="B261" s="38"/>
      <c r="C261" s="181" t="s">
        <v>386</v>
      </c>
      <c r="D261" s="181" t="s">
        <v>146</v>
      </c>
      <c r="E261" s="182" t="s">
        <v>371</v>
      </c>
      <c r="F261" s="183" t="s">
        <v>372</v>
      </c>
      <c r="G261" s="184" t="s">
        <v>149</v>
      </c>
      <c r="H261" s="185">
        <v>111.3</v>
      </c>
      <c r="I261" s="186"/>
      <c r="J261" s="187">
        <f>ROUND(I261*H261,2)</f>
        <v>0</v>
      </c>
      <c r="K261" s="183" t="s">
        <v>150</v>
      </c>
      <c r="L261" s="42"/>
      <c r="M261" s="188" t="s">
        <v>19</v>
      </c>
      <c r="N261" s="189" t="s">
        <v>43</v>
      </c>
      <c r="O261" s="67"/>
      <c r="P261" s="190">
        <f>O261*H261</f>
        <v>0</v>
      </c>
      <c r="Q261" s="190">
        <v>0</v>
      </c>
      <c r="R261" s="190">
        <f>Q261*H261</f>
        <v>0</v>
      </c>
      <c r="S261" s="190">
        <v>0</v>
      </c>
      <c r="T261" s="191">
        <f>S261*H261</f>
        <v>0</v>
      </c>
      <c r="U261" s="37"/>
      <c r="V261" s="37"/>
      <c r="W261" s="37"/>
      <c r="X261" s="37"/>
      <c r="Y261" s="37"/>
      <c r="Z261" s="37"/>
      <c r="AA261" s="37"/>
      <c r="AB261" s="37"/>
      <c r="AC261" s="37"/>
      <c r="AD261" s="37"/>
      <c r="AE261" s="37"/>
      <c r="AR261" s="192" t="s">
        <v>182</v>
      </c>
      <c r="AT261" s="192" t="s">
        <v>146</v>
      </c>
      <c r="AU261" s="192" t="s">
        <v>81</v>
      </c>
      <c r="AY261" s="20" t="s">
        <v>141</v>
      </c>
      <c r="BE261" s="193">
        <f>IF(N261="základní",J261,0)</f>
        <v>0</v>
      </c>
      <c r="BF261" s="193">
        <f>IF(N261="snížená",J261,0)</f>
        <v>0</v>
      </c>
      <c r="BG261" s="193">
        <f>IF(N261="zákl. přenesená",J261,0)</f>
        <v>0</v>
      </c>
      <c r="BH261" s="193">
        <f>IF(N261="sníž. přenesená",J261,0)</f>
        <v>0</v>
      </c>
      <c r="BI261" s="193">
        <f>IF(N261="nulová",J261,0)</f>
        <v>0</v>
      </c>
      <c r="BJ261" s="20" t="s">
        <v>79</v>
      </c>
      <c r="BK261" s="193">
        <f>ROUND(I261*H261,2)</f>
        <v>0</v>
      </c>
      <c r="BL261" s="20" t="s">
        <v>182</v>
      </c>
      <c r="BM261" s="192" t="s">
        <v>373</v>
      </c>
    </row>
    <row r="262" spans="1:65" s="2" customFormat="1" ht="11.25">
      <c r="A262" s="37"/>
      <c r="B262" s="38"/>
      <c r="C262" s="39"/>
      <c r="D262" s="194" t="s">
        <v>154</v>
      </c>
      <c r="E262" s="39"/>
      <c r="F262" s="195" t="s">
        <v>374</v>
      </c>
      <c r="G262" s="39"/>
      <c r="H262" s="39"/>
      <c r="I262" s="196"/>
      <c r="J262" s="39"/>
      <c r="K262" s="39"/>
      <c r="L262" s="42"/>
      <c r="M262" s="197"/>
      <c r="N262" s="198"/>
      <c r="O262" s="67"/>
      <c r="P262" s="67"/>
      <c r="Q262" s="67"/>
      <c r="R262" s="67"/>
      <c r="S262" s="67"/>
      <c r="T262" s="68"/>
      <c r="U262" s="37"/>
      <c r="V262" s="37"/>
      <c r="W262" s="37"/>
      <c r="X262" s="37"/>
      <c r="Y262" s="37"/>
      <c r="Z262" s="37"/>
      <c r="AA262" s="37"/>
      <c r="AB262" s="37"/>
      <c r="AC262" s="37"/>
      <c r="AD262" s="37"/>
      <c r="AE262" s="37"/>
      <c r="AT262" s="20" t="s">
        <v>154</v>
      </c>
      <c r="AU262" s="20" t="s">
        <v>81</v>
      </c>
    </row>
    <row r="263" spans="1:65" s="13" customFormat="1" ht="11.25">
      <c r="B263" s="199"/>
      <c r="C263" s="200"/>
      <c r="D263" s="201" t="s">
        <v>156</v>
      </c>
      <c r="E263" s="202" t="s">
        <v>19</v>
      </c>
      <c r="F263" s="203" t="s">
        <v>375</v>
      </c>
      <c r="G263" s="200"/>
      <c r="H263" s="202" t="s">
        <v>19</v>
      </c>
      <c r="I263" s="204"/>
      <c r="J263" s="200"/>
      <c r="K263" s="200"/>
      <c r="L263" s="205"/>
      <c r="M263" s="206"/>
      <c r="N263" s="207"/>
      <c r="O263" s="207"/>
      <c r="P263" s="207"/>
      <c r="Q263" s="207"/>
      <c r="R263" s="207"/>
      <c r="S263" s="207"/>
      <c r="T263" s="208"/>
      <c r="AT263" s="209" t="s">
        <v>156</v>
      </c>
      <c r="AU263" s="209" t="s">
        <v>81</v>
      </c>
      <c r="AV263" s="13" t="s">
        <v>79</v>
      </c>
      <c r="AW263" s="13" t="s">
        <v>33</v>
      </c>
      <c r="AX263" s="13" t="s">
        <v>72</v>
      </c>
      <c r="AY263" s="209" t="s">
        <v>141</v>
      </c>
    </row>
    <row r="264" spans="1:65" s="14" customFormat="1" ht="11.25">
      <c r="B264" s="210"/>
      <c r="C264" s="211"/>
      <c r="D264" s="201" t="s">
        <v>156</v>
      </c>
      <c r="E264" s="212" t="s">
        <v>19</v>
      </c>
      <c r="F264" s="213" t="s">
        <v>960</v>
      </c>
      <c r="G264" s="211"/>
      <c r="H264" s="214">
        <v>47.7</v>
      </c>
      <c r="I264" s="215"/>
      <c r="J264" s="211"/>
      <c r="K264" s="211"/>
      <c r="L264" s="216"/>
      <c r="M264" s="217"/>
      <c r="N264" s="218"/>
      <c r="O264" s="218"/>
      <c r="P264" s="218"/>
      <c r="Q264" s="218"/>
      <c r="R264" s="218"/>
      <c r="S264" s="218"/>
      <c r="T264" s="219"/>
      <c r="AT264" s="220" t="s">
        <v>156</v>
      </c>
      <c r="AU264" s="220" t="s">
        <v>81</v>
      </c>
      <c r="AV264" s="14" t="s">
        <v>81</v>
      </c>
      <c r="AW264" s="14" t="s">
        <v>33</v>
      </c>
      <c r="AX264" s="14" t="s">
        <v>72</v>
      </c>
      <c r="AY264" s="220" t="s">
        <v>141</v>
      </c>
    </row>
    <row r="265" spans="1:65" s="13" customFormat="1" ht="11.25">
      <c r="B265" s="199"/>
      <c r="C265" s="200"/>
      <c r="D265" s="201" t="s">
        <v>156</v>
      </c>
      <c r="E265" s="202" t="s">
        <v>19</v>
      </c>
      <c r="F265" s="203" t="s">
        <v>376</v>
      </c>
      <c r="G265" s="200"/>
      <c r="H265" s="202" t="s">
        <v>19</v>
      </c>
      <c r="I265" s="204"/>
      <c r="J265" s="200"/>
      <c r="K265" s="200"/>
      <c r="L265" s="205"/>
      <c r="M265" s="206"/>
      <c r="N265" s="207"/>
      <c r="O265" s="207"/>
      <c r="P265" s="207"/>
      <c r="Q265" s="207"/>
      <c r="R265" s="207"/>
      <c r="S265" s="207"/>
      <c r="T265" s="208"/>
      <c r="AT265" s="209" t="s">
        <v>156</v>
      </c>
      <c r="AU265" s="209" t="s">
        <v>81</v>
      </c>
      <c r="AV265" s="13" t="s">
        <v>79</v>
      </c>
      <c r="AW265" s="13" t="s">
        <v>33</v>
      </c>
      <c r="AX265" s="13" t="s">
        <v>72</v>
      </c>
      <c r="AY265" s="209" t="s">
        <v>141</v>
      </c>
    </row>
    <row r="266" spans="1:65" s="14" customFormat="1" ht="11.25">
      <c r="B266" s="210"/>
      <c r="C266" s="211"/>
      <c r="D266" s="201" t="s">
        <v>156</v>
      </c>
      <c r="E266" s="212" t="s">
        <v>19</v>
      </c>
      <c r="F266" s="213" t="s">
        <v>961</v>
      </c>
      <c r="G266" s="211"/>
      <c r="H266" s="214">
        <v>63.6</v>
      </c>
      <c r="I266" s="215"/>
      <c r="J266" s="211"/>
      <c r="K266" s="211"/>
      <c r="L266" s="216"/>
      <c r="M266" s="217"/>
      <c r="N266" s="218"/>
      <c r="O266" s="218"/>
      <c r="P266" s="218"/>
      <c r="Q266" s="218"/>
      <c r="R266" s="218"/>
      <c r="S266" s="218"/>
      <c r="T266" s="219"/>
      <c r="AT266" s="220" t="s">
        <v>156</v>
      </c>
      <c r="AU266" s="220" t="s">
        <v>81</v>
      </c>
      <c r="AV266" s="14" t="s">
        <v>81</v>
      </c>
      <c r="AW266" s="14" t="s">
        <v>33</v>
      </c>
      <c r="AX266" s="14" t="s">
        <v>72</v>
      </c>
      <c r="AY266" s="220" t="s">
        <v>141</v>
      </c>
    </row>
    <row r="267" spans="1:65" s="15" customFormat="1" ht="11.25">
      <c r="B267" s="221"/>
      <c r="C267" s="222"/>
      <c r="D267" s="201" t="s">
        <v>156</v>
      </c>
      <c r="E267" s="223" t="s">
        <v>19</v>
      </c>
      <c r="F267" s="224" t="s">
        <v>161</v>
      </c>
      <c r="G267" s="222"/>
      <c r="H267" s="225">
        <v>111.3</v>
      </c>
      <c r="I267" s="226"/>
      <c r="J267" s="222"/>
      <c r="K267" s="222"/>
      <c r="L267" s="227"/>
      <c r="M267" s="228"/>
      <c r="N267" s="229"/>
      <c r="O267" s="229"/>
      <c r="P267" s="229"/>
      <c r="Q267" s="229"/>
      <c r="R267" s="229"/>
      <c r="S267" s="229"/>
      <c r="T267" s="230"/>
      <c r="AT267" s="231" t="s">
        <v>156</v>
      </c>
      <c r="AU267" s="231" t="s">
        <v>81</v>
      </c>
      <c r="AV267" s="15" t="s">
        <v>152</v>
      </c>
      <c r="AW267" s="15" t="s">
        <v>33</v>
      </c>
      <c r="AX267" s="15" t="s">
        <v>79</v>
      </c>
      <c r="AY267" s="231" t="s">
        <v>141</v>
      </c>
    </row>
    <row r="268" spans="1:65" s="2" customFormat="1" ht="16.5" customHeight="1">
      <c r="A268" s="37"/>
      <c r="B268" s="38"/>
      <c r="C268" s="243" t="s">
        <v>391</v>
      </c>
      <c r="D268" s="243" t="s">
        <v>352</v>
      </c>
      <c r="E268" s="244" t="s">
        <v>378</v>
      </c>
      <c r="F268" s="245" t="s">
        <v>379</v>
      </c>
      <c r="G268" s="246" t="s">
        <v>149</v>
      </c>
      <c r="H268" s="247">
        <v>50.085000000000001</v>
      </c>
      <c r="I268" s="248"/>
      <c r="J268" s="249">
        <f>ROUND(I268*H268,2)</f>
        <v>0</v>
      </c>
      <c r="K268" s="245" t="s">
        <v>150</v>
      </c>
      <c r="L268" s="250"/>
      <c r="M268" s="251" t="s">
        <v>19</v>
      </c>
      <c r="N268" s="252" t="s">
        <v>43</v>
      </c>
      <c r="O268" s="67"/>
      <c r="P268" s="190">
        <f>O268*H268</f>
        <v>0</v>
      </c>
      <c r="Q268" s="190">
        <v>1.5E-3</v>
      </c>
      <c r="R268" s="190">
        <f>Q268*H268</f>
        <v>7.51275E-2</v>
      </c>
      <c r="S268" s="190">
        <v>0</v>
      </c>
      <c r="T268" s="191">
        <f>S268*H268</f>
        <v>0</v>
      </c>
      <c r="U268" s="37"/>
      <c r="V268" s="37"/>
      <c r="W268" s="37"/>
      <c r="X268" s="37"/>
      <c r="Y268" s="37"/>
      <c r="Z268" s="37"/>
      <c r="AA268" s="37"/>
      <c r="AB268" s="37"/>
      <c r="AC268" s="37"/>
      <c r="AD268" s="37"/>
      <c r="AE268" s="37"/>
      <c r="AR268" s="192" t="s">
        <v>355</v>
      </c>
      <c r="AT268" s="192" t="s">
        <v>352</v>
      </c>
      <c r="AU268" s="192" t="s">
        <v>81</v>
      </c>
      <c r="AY268" s="20" t="s">
        <v>141</v>
      </c>
      <c r="BE268" s="193">
        <f>IF(N268="základní",J268,0)</f>
        <v>0</v>
      </c>
      <c r="BF268" s="193">
        <f>IF(N268="snížená",J268,0)</f>
        <v>0</v>
      </c>
      <c r="BG268" s="193">
        <f>IF(N268="zákl. přenesená",J268,0)</f>
        <v>0</v>
      </c>
      <c r="BH268" s="193">
        <f>IF(N268="sníž. přenesená",J268,0)</f>
        <v>0</v>
      </c>
      <c r="BI268" s="193">
        <f>IF(N268="nulová",J268,0)</f>
        <v>0</v>
      </c>
      <c r="BJ268" s="20" t="s">
        <v>79</v>
      </c>
      <c r="BK268" s="193">
        <f>ROUND(I268*H268,2)</f>
        <v>0</v>
      </c>
      <c r="BL268" s="20" t="s">
        <v>182</v>
      </c>
      <c r="BM268" s="192" t="s">
        <v>380</v>
      </c>
    </row>
    <row r="269" spans="1:65" s="14" customFormat="1" ht="11.25">
      <c r="B269" s="210"/>
      <c r="C269" s="211"/>
      <c r="D269" s="201" t="s">
        <v>156</v>
      </c>
      <c r="E269" s="211"/>
      <c r="F269" s="213" t="s">
        <v>973</v>
      </c>
      <c r="G269" s="211"/>
      <c r="H269" s="214">
        <v>50.085000000000001</v>
      </c>
      <c r="I269" s="215"/>
      <c r="J269" s="211"/>
      <c r="K269" s="211"/>
      <c r="L269" s="216"/>
      <c r="M269" s="217"/>
      <c r="N269" s="218"/>
      <c r="O269" s="218"/>
      <c r="P269" s="218"/>
      <c r="Q269" s="218"/>
      <c r="R269" s="218"/>
      <c r="S269" s="218"/>
      <c r="T269" s="219"/>
      <c r="AT269" s="220" t="s">
        <v>156</v>
      </c>
      <c r="AU269" s="220" t="s">
        <v>81</v>
      </c>
      <c r="AV269" s="14" t="s">
        <v>81</v>
      </c>
      <c r="AW269" s="14" t="s">
        <v>4</v>
      </c>
      <c r="AX269" s="14" t="s">
        <v>79</v>
      </c>
      <c r="AY269" s="220" t="s">
        <v>141</v>
      </c>
    </row>
    <row r="270" spans="1:65" s="2" customFormat="1" ht="16.5" customHeight="1">
      <c r="A270" s="37"/>
      <c r="B270" s="38"/>
      <c r="C270" s="243" t="s">
        <v>403</v>
      </c>
      <c r="D270" s="243" t="s">
        <v>352</v>
      </c>
      <c r="E270" s="244" t="s">
        <v>383</v>
      </c>
      <c r="F270" s="245" t="s">
        <v>384</v>
      </c>
      <c r="G270" s="246" t="s">
        <v>149</v>
      </c>
      <c r="H270" s="247">
        <v>50.085000000000001</v>
      </c>
      <c r="I270" s="248"/>
      <c r="J270" s="249">
        <f>ROUND(I270*H270,2)</f>
        <v>0</v>
      </c>
      <c r="K270" s="245" t="s">
        <v>150</v>
      </c>
      <c r="L270" s="250"/>
      <c r="M270" s="251" t="s">
        <v>19</v>
      </c>
      <c r="N270" s="252" t="s">
        <v>43</v>
      </c>
      <c r="O270" s="67"/>
      <c r="P270" s="190">
        <f>O270*H270</f>
        <v>0</v>
      </c>
      <c r="Q270" s="190">
        <v>2E-3</v>
      </c>
      <c r="R270" s="190">
        <f>Q270*H270</f>
        <v>0.10017000000000001</v>
      </c>
      <c r="S270" s="190">
        <v>0</v>
      </c>
      <c r="T270" s="191">
        <f>S270*H270</f>
        <v>0</v>
      </c>
      <c r="U270" s="37"/>
      <c r="V270" s="37"/>
      <c r="W270" s="37"/>
      <c r="X270" s="37"/>
      <c r="Y270" s="37"/>
      <c r="Z270" s="37"/>
      <c r="AA270" s="37"/>
      <c r="AB270" s="37"/>
      <c r="AC270" s="37"/>
      <c r="AD270" s="37"/>
      <c r="AE270" s="37"/>
      <c r="AR270" s="192" t="s">
        <v>355</v>
      </c>
      <c r="AT270" s="192" t="s">
        <v>352</v>
      </c>
      <c r="AU270" s="192" t="s">
        <v>81</v>
      </c>
      <c r="AY270" s="20" t="s">
        <v>141</v>
      </c>
      <c r="BE270" s="193">
        <f>IF(N270="základní",J270,0)</f>
        <v>0</v>
      </c>
      <c r="BF270" s="193">
        <f>IF(N270="snížená",J270,0)</f>
        <v>0</v>
      </c>
      <c r="BG270" s="193">
        <f>IF(N270="zákl. přenesená",J270,0)</f>
        <v>0</v>
      </c>
      <c r="BH270" s="193">
        <f>IF(N270="sníž. přenesená",J270,0)</f>
        <v>0</v>
      </c>
      <c r="BI270" s="193">
        <f>IF(N270="nulová",J270,0)</f>
        <v>0</v>
      </c>
      <c r="BJ270" s="20" t="s">
        <v>79</v>
      </c>
      <c r="BK270" s="193">
        <f>ROUND(I270*H270,2)</f>
        <v>0</v>
      </c>
      <c r="BL270" s="20" t="s">
        <v>182</v>
      </c>
      <c r="BM270" s="192" t="s">
        <v>385</v>
      </c>
    </row>
    <row r="271" spans="1:65" s="14" customFormat="1" ht="11.25">
      <c r="B271" s="210"/>
      <c r="C271" s="211"/>
      <c r="D271" s="201" t="s">
        <v>156</v>
      </c>
      <c r="E271" s="211"/>
      <c r="F271" s="213" t="s">
        <v>973</v>
      </c>
      <c r="G271" s="211"/>
      <c r="H271" s="214">
        <v>50.085000000000001</v>
      </c>
      <c r="I271" s="215"/>
      <c r="J271" s="211"/>
      <c r="K271" s="211"/>
      <c r="L271" s="216"/>
      <c r="M271" s="217"/>
      <c r="N271" s="218"/>
      <c r="O271" s="218"/>
      <c r="P271" s="218"/>
      <c r="Q271" s="218"/>
      <c r="R271" s="218"/>
      <c r="S271" s="218"/>
      <c r="T271" s="219"/>
      <c r="AT271" s="220" t="s">
        <v>156</v>
      </c>
      <c r="AU271" s="220" t="s">
        <v>81</v>
      </c>
      <c r="AV271" s="14" t="s">
        <v>81</v>
      </c>
      <c r="AW271" s="14" t="s">
        <v>4</v>
      </c>
      <c r="AX271" s="14" t="s">
        <v>79</v>
      </c>
      <c r="AY271" s="220" t="s">
        <v>141</v>
      </c>
    </row>
    <row r="272" spans="1:65" s="2" customFormat="1" ht="16.5" customHeight="1">
      <c r="A272" s="37"/>
      <c r="B272" s="38"/>
      <c r="C272" s="243" t="s">
        <v>407</v>
      </c>
      <c r="D272" s="243" t="s">
        <v>352</v>
      </c>
      <c r="E272" s="244" t="s">
        <v>387</v>
      </c>
      <c r="F272" s="245" t="s">
        <v>388</v>
      </c>
      <c r="G272" s="246" t="s">
        <v>149</v>
      </c>
      <c r="H272" s="247">
        <v>133.56</v>
      </c>
      <c r="I272" s="248"/>
      <c r="J272" s="249">
        <f>ROUND(I272*H272,2)</f>
        <v>0</v>
      </c>
      <c r="K272" s="245" t="s">
        <v>150</v>
      </c>
      <c r="L272" s="250"/>
      <c r="M272" s="251" t="s">
        <v>19</v>
      </c>
      <c r="N272" s="252" t="s">
        <v>43</v>
      </c>
      <c r="O272" s="67"/>
      <c r="P272" s="190">
        <f>O272*H272</f>
        <v>0</v>
      </c>
      <c r="Q272" s="190">
        <v>2.5000000000000001E-3</v>
      </c>
      <c r="R272" s="190">
        <f>Q272*H272</f>
        <v>0.33390000000000003</v>
      </c>
      <c r="S272" s="190">
        <v>0</v>
      </c>
      <c r="T272" s="191">
        <f>S272*H272</f>
        <v>0</v>
      </c>
      <c r="U272" s="37"/>
      <c r="V272" s="37"/>
      <c r="W272" s="37"/>
      <c r="X272" s="37"/>
      <c r="Y272" s="37"/>
      <c r="Z272" s="37"/>
      <c r="AA272" s="37"/>
      <c r="AB272" s="37"/>
      <c r="AC272" s="37"/>
      <c r="AD272" s="37"/>
      <c r="AE272" s="37"/>
      <c r="AR272" s="192" t="s">
        <v>355</v>
      </c>
      <c r="AT272" s="192" t="s">
        <v>352</v>
      </c>
      <c r="AU272" s="192" t="s">
        <v>81</v>
      </c>
      <c r="AY272" s="20" t="s">
        <v>141</v>
      </c>
      <c r="BE272" s="193">
        <f>IF(N272="základní",J272,0)</f>
        <v>0</v>
      </c>
      <c r="BF272" s="193">
        <f>IF(N272="snížená",J272,0)</f>
        <v>0</v>
      </c>
      <c r="BG272" s="193">
        <f>IF(N272="zákl. přenesená",J272,0)</f>
        <v>0</v>
      </c>
      <c r="BH272" s="193">
        <f>IF(N272="sníž. přenesená",J272,0)</f>
        <v>0</v>
      </c>
      <c r="BI272" s="193">
        <f>IF(N272="nulová",J272,0)</f>
        <v>0</v>
      </c>
      <c r="BJ272" s="20" t="s">
        <v>79</v>
      </c>
      <c r="BK272" s="193">
        <f>ROUND(I272*H272,2)</f>
        <v>0</v>
      </c>
      <c r="BL272" s="20" t="s">
        <v>182</v>
      </c>
      <c r="BM272" s="192" t="s">
        <v>389</v>
      </c>
    </row>
    <row r="273" spans="1:65" s="14" customFormat="1" ht="11.25">
      <c r="B273" s="210"/>
      <c r="C273" s="211"/>
      <c r="D273" s="201" t="s">
        <v>156</v>
      </c>
      <c r="E273" s="211"/>
      <c r="F273" s="213" t="s">
        <v>974</v>
      </c>
      <c r="G273" s="211"/>
      <c r="H273" s="214">
        <v>133.56</v>
      </c>
      <c r="I273" s="215"/>
      <c r="J273" s="211"/>
      <c r="K273" s="211"/>
      <c r="L273" s="216"/>
      <c r="M273" s="217"/>
      <c r="N273" s="218"/>
      <c r="O273" s="218"/>
      <c r="P273" s="218"/>
      <c r="Q273" s="218"/>
      <c r="R273" s="218"/>
      <c r="S273" s="218"/>
      <c r="T273" s="219"/>
      <c r="AT273" s="220" t="s">
        <v>156</v>
      </c>
      <c r="AU273" s="220" t="s">
        <v>81</v>
      </c>
      <c r="AV273" s="14" t="s">
        <v>81</v>
      </c>
      <c r="AW273" s="14" t="s">
        <v>4</v>
      </c>
      <c r="AX273" s="14" t="s">
        <v>79</v>
      </c>
      <c r="AY273" s="220" t="s">
        <v>141</v>
      </c>
    </row>
    <row r="274" spans="1:65" s="2" customFormat="1" ht="16.5" customHeight="1">
      <c r="A274" s="37"/>
      <c r="B274" s="38"/>
      <c r="C274" s="181" t="s">
        <v>847</v>
      </c>
      <c r="D274" s="181" t="s">
        <v>146</v>
      </c>
      <c r="E274" s="182" t="s">
        <v>392</v>
      </c>
      <c r="F274" s="183" t="s">
        <v>393</v>
      </c>
      <c r="G274" s="184" t="s">
        <v>149</v>
      </c>
      <c r="H274" s="185">
        <v>111.3</v>
      </c>
      <c r="I274" s="186"/>
      <c r="J274" s="187">
        <f>ROUND(I274*H274,2)</f>
        <v>0</v>
      </c>
      <c r="K274" s="183" t="s">
        <v>150</v>
      </c>
      <c r="L274" s="42"/>
      <c r="M274" s="188" t="s">
        <v>19</v>
      </c>
      <c r="N274" s="189" t="s">
        <v>43</v>
      </c>
      <c r="O274" s="67"/>
      <c r="P274" s="190">
        <f>O274*H274</f>
        <v>0</v>
      </c>
      <c r="Q274" s="190">
        <v>0</v>
      </c>
      <c r="R274" s="190">
        <f>Q274*H274</f>
        <v>0</v>
      </c>
      <c r="S274" s="190">
        <v>0</v>
      </c>
      <c r="T274" s="191">
        <f>S274*H274</f>
        <v>0</v>
      </c>
      <c r="U274" s="37"/>
      <c r="V274" s="37"/>
      <c r="W274" s="37"/>
      <c r="X274" s="37"/>
      <c r="Y274" s="37"/>
      <c r="Z274" s="37"/>
      <c r="AA274" s="37"/>
      <c r="AB274" s="37"/>
      <c r="AC274" s="37"/>
      <c r="AD274" s="37"/>
      <c r="AE274" s="37"/>
      <c r="AR274" s="192" t="s">
        <v>182</v>
      </c>
      <c r="AT274" s="192" t="s">
        <v>146</v>
      </c>
      <c r="AU274" s="192" t="s">
        <v>81</v>
      </c>
      <c r="AY274" s="20" t="s">
        <v>141</v>
      </c>
      <c r="BE274" s="193">
        <f>IF(N274="základní",J274,0)</f>
        <v>0</v>
      </c>
      <c r="BF274" s="193">
        <f>IF(N274="snížená",J274,0)</f>
        <v>0</v>
      </c>
      <c r="BG274" s="193">
        <f>IF(N274="zákl. přenesená",J274,0)</f>
        <v>0</v>
      </c>
      <c r="BH274" s="193">
        <f>IF(N274="sníž. přenesená",J274,0)</f>
        <v>0</v>
      </c>
      <c r="BI274" s="193">
        <f>IF(N274="nulová",J274,0)</f>
        <v>0</v>
      </c>
      <c r="BJ274" s="20" t="s">
        <v>79</v>
      </c>
      <c r="BK274" s="193">
        <f>ROUND(I274*H274,2)</f>
        <v>0</v>
      </c>
      <c r="BL274" s="20" t="s">
        <v>182</v>
      </c>
      <c r="BM274" s="192" t="s">
        <v>394</v>
      </c>
    </row>
    <row r="275" spans="1:65" s="2" customFormat="1" ht="11.25">
      <c r="A275" s="37"/>
      <c r="B275" s="38"/>
      <c r="C275" s="39"/>
      <c r="D275" s="194" t="s">
        <v>154</v>
      </c>
      <c r="E275" s="39"/>
      <c r="F275" s="195" t="s">
        <v>395</v>
      </c>
      <c r="G275" s="39"/>
      <c r="H275" s="39"/>
      <c r="I275" s="196"/>
      <c r="J275" s="39"/>
      <c r="K275" s="39"/>
      <c r="L275" s="42"/>
      <c r="M275" s="197"/>
      <c r="N275" s="198"/>
      <c r="O275" s="67"/>
      <c r="P275" s="67"/>
      <c r="Q275" s="67"/>
      <c r="R275" s="67"/>
      <c r="S275" s="67"/>
      <c r="T275" s="68"/>
      <c r="U275" s="37"/>
      <c r="V275" s="37"/>
      <c r="W275" s="37"/>
      <c r="X275" s="37"/>
      <c r="Y275" s="37"/>
      <c r="Z275" s="37"/>
      <c r="AA275" s="37"/>
      <c r="AB275" s="37"/>
      <c r="AC275" s="37"/>
      <c r="AD275" s="37"/>
      <c r="AE275" s="37"/>
      <c r="AT275" s="20" t="s">
        <v>154</v>
      </c>
      <c r="AU275" s="20" t="s">
        <v>81</v>
      </c>
    </row>
    <row r="276" spans="1:65" s="13" customFormat="1" ht="11.25">
      <c r="B276" s="199"/>
      <c r="C276" s="200"/>
      <c r="D276" s="201" t="s">
        <v>156</v>
      </c>
      <c r="E276" s="202" t="s">
        <v>19</v>
      </c>
      <c r="F276" s="203" t="s">
        <v>1301</v>
      </c>
      <c r="G276" s="200"/>
      <c r="H276" s="202" t="s">
        <v>19</v>
      </c>
      <c r="I276" s="204"/>
      <c r="J276" s="200"/>
      <c r="K276" s="200"/>
      <c r="L276" s="205"/>
      <c r="M276" s="206"/>
      <c r="N276" s="207"/>
      <c r="O276" s="207"/>
      <c r="P276" s="207"/>
      <c r="Q276" s="207"/>
      <c r="R276" s="207"/>
      <c r="S276" s="207"/>
      <c r="T276" s="208"/>
      <c r="AT276" s="209" t="s">
        <v>156</v>
      </c>
      <c r="AU276" s="209" t="s">
        <v>81</v>
      </c>
      <c r="AV276" s="13" t="s">
        <v>79</v>
      </c>
      <c r="AW276" s="13" t="s">
        <v>33</v>
      </c>
      <c r="AX276" s="13" t="s">
        <v>72</v>
      </c>
      <c r="AY276" s="209" t="s">
        <v>141</v>
      </c>
    </row>
    <row r="277" spans="1:65" s="14" customFormat="1" ht="11.25">
      <c r="B277" s="210"/>
      <c r="C277" s="211"/>
      <c r="D277" s="201" t="s">
        <v>156</v>
      </c>
      <c r="E277" s="212" t="s">
        <v>19</v>
      </c>
      <c r="F277" s="213" t="s">
        <v>960</v>
      </c>
      <c r="G277" s="211"/>
      <c r="H277" s="214">
        <v>47.7</v>
      </c>
      <c r="I277" s="215"/>
      <c r="J277" s="211"/>
      <c r="K277" s="211"/>
      <c r="L277" s="216"/>
      <c r="M277" s="217"/>
      <c r="N277" s="218"/>
      <c r="O277" s="218"/>
      <c r="P277" s="218"/>
      <c r="Q277" s="218"/>
      <c r="R277" s="218"/>
      <c r="S277" s="218"/>
      <c r="T277" s="219"/>
      <c r="AT277" s="220" t="s">
        <v>156</v>
      </c>
      <c r="AU277" s="220" t="s">
        <v>81</v>
      </c>
      <c r="AV277" s="14" t="s">
        <v>81</v>
      </c>
      <c r="AW277" s="14" t="s">
        <v>33</v>
      </c>
      <c r="AX277" s="14" t="s">
        <v>72</v>
      </c>
      <c r="AY277" s="220" t="s">
        <v>141</v>
      </c>
    </row>
    <row r="278" spans="1:65" s="13" customFormat="1" ht="11.25">
      <c r="B278" s="199"/>
      <c r="C278" s="200"/>
      <c r="D278" s="201" t="s">
        <v>156</v>
      </c>
      <c r="E278" s="202" t="s">
        <v>19</v>
      </c>
      <c r="F278" s="203" t="s">
        <v>1302</v>
      </c>
      <c r="G278" s="200"/>
      <c r="H278" s="202" t="s">
        <v>19</v>
      </c>
      <c r="I278" s="204"/>
      <c r="J278" s="200"/>
      <c r="K278" s="200"/>
      <c r="L278" s="205"/>
      <c r="M278" s="206"/>
      <c r="N278" s="207"/>
      <c r="O278" s="207"/>
      <c r="P278" s="207"/>
      <c r="Q278" s="207"/>
      <c r="R278" s="207"/>
      <c r="S278" s="207"/>
      <c r="T278" s="208"/>
      <c r="AT278" s="209" t="s">
        <v>156</v>
      </c>
      <c r="AU278" s="209" t="s">
        <v>81</v>
      </c>
      <c r="AV278" s="13" t="s">
        <v>79</v>
      </c>
      <c r="AW278" s="13" t="s">
        <v>33</v>
      </c>
      <c r="AX278" s="13" t="s">
        <v>72</v>
      </c>
      <c r="AY278" s="209" t="s">
        <v>141</v>
      </c>
    </row>
    <row r="279" spans="1:65" s="14" customFormat="1" ht="11.25">
      <c r="B279" s="210"/>
      <c r="C279" s="211"/>
      <c r="D279" s="201" t="s">
        <v>156</v>
      </c>
      <c r="E279" s="212" t="s">
        <v>19</v>
      </c>
      <c r="F279" s="213" t="s">
        <v>961</v>
      </c>
      <c r="G279" s="211"/>
      <c r="H279" s="214">
        <v>63.6</v>
      </c>
      <c r="I279" s="215"/>
      <c r="J279" s="211"/>
      <c r="K279" s="211"/>
      <c r="L279" s="216"/>
      <c r="M279" s="217"/>
      <c r="N279" s="218"/>
      <c r="O279" s="218"/>
      <c r="P279" s="218"/>
      <c r="Q279" s="218"/>
      <c r="R279" s="218"/>
      <c r="S279" s="218"/>
      <c r="T279" s="219"/>
      <c r="AT279" s="220" t="s">
        <v>156</v>
      </c>
      <c r="AU279" s="220" t="s">
        <v>81</v>
      </c>
      <c r="AV279" s="14" t="s">
        <v>81</v>
      </c>
      <c r="AW279" s="14" t="s">
        <v>33</v>
      </c>
      <c r="AX279" s="14" t="s">
        <v>72</v>
      </c>
      <c r="AY279" s="220" t="s">
        <v>141</v>
      </c>
    </row>
    <row r="280" spans="1:65" s="15" customFormat="1" ht="11.25">
      <c r="B280" s="221"/>
      <c r="C280" s="222"/>
      <c r="D280" s="201" t="s">
        <v>156</v>
      </c>
      <c r="E280" s="223" t="s">
        <v>19</v>
      </c>
      <c r="F280" s="224" t="s">
        <v>161</v>
      </c>
      <c r="G280" s="222"/>
      <c r="H280" s="225">
        <v>111.3</v>
      </c>
      <c r="I280" s="226"/>
      <c r="J280" s="222"/>
      <c r="K280" s="222"/>
      <c r="L280" s="227"/>
      <c r="M280" s="228"/>
      <c r="N280" s="229"/>
      <c r="O280" s="229"/>
      <c r="P280" s="229"/>
      <c r="Q280" s="229"/>
      <c r="R280" s="229"/>
      <c r="S280" s="229"/>
      <c r="T280" s="230"/>
      <c r="AT280" s="231" t="s">
        <v>156</v>
      </c>
      <c r="AU280" s="231" t="s">
        <v>81</v>
      </c>
      <c r="AV280" s="15" t="s">
        <v>152</v>
      </c>
      <c r="AW280" s="15" t="s">
        <v>33</v>
      </c>
      <c r="AX280" s="15" t="s">
        <v>79</v>
      </c>
      <c r="AY280" s="231" t="s">
        <v>141</v>
      </c>
    </row>
    <row r="281" spans="1:65" s="13" customFormat="1" ht="11.25">
      <c r="B281" s="199"/>
      <c r="C281" s="200"/>
      <c r="D281" s="201" t="s">
        <v>156</v>
      </c>
      <c r="E281" s="202" t="s">
        <v>19</v>
      </c>
      <c r="F281" s="203" t="s">
        <v>975</v>
      </c>
      <c r="G281" s="200"/>
      <c r="H281" s="202" t="s">
        <v>19</v>
      </c>
      <c r="I281" s="204"/>
      <c r="J281" s="200"/>
      <c r="K281" s="200"/>
      <c r="L281" s="205"/>
      <c r="M281" s="206"/>
      <c r="N281" s="207"/>
      <c r="O281" s="207"/>
      <c r="P281" s="207"/>
      <c r="Q281" s="207"/>
      <c r="R281" s="207"/>
      <c r="S281" s="207"/>
      <c r="T281" s="208"/>
      <c r="AT281" s="209" t="s">
        <v>156</v>
      </c>
      <c r="AU281" s="209" t="s">
        <v>81</v>
      </c>
      <c r="AV281" s="13" t="s">
        <v>79</v>
      </c>
      <c r="AW281" s="13" t="s">
        <v>33</v>
      </c>
      <c r="AX281" s="13" t="s">
        <v>72</v>
      </c>
      <c r="AY281" s="209" t="s">
        <v>141</v>
      </c>
    </row>
    <row r="282" spans="1:65" s="13" customFormat="1" ht="11.25">
      <c r="B282" s="199"/>
      <c r="C282" s="200"/>
      <c r="D282" s="201" t="s">
        <v>156</v>
      </c>
      <c r="E282" s="202" t="s">
        <v>19</v>
      </c>
      <c r="F282" s="203" t="s">
        <v>976</v>
      </c>
      <c r="G282" s="200"/>
      <c r="H282" s="202" t="s">
        <v>19</v>
      </c>
      <c r="I282" s="204"/>
      <c r="J282" s="200"/>
      <c r="K282" s="200"/>
      <c r="L282" s="205"/>
      <c r="M282" s="206"/>
      <c r="N282" s="207"/>
      <c r="O282" s="207"/>
      <c r="P282" s="207"/>
      <c r="Q282" s="207"/>
      <c r="R282" s="207"/>
      <c r="S282" s="207"/>
      <c r="T282" s="208"/>
      <c r="AT282" s="209" t="s">
        <v>156</v>
      </c>
      <c r="AU282" s="209" t="s">
        <v>81</v>
      </c>
      <c r="AV282" s="13" t="s">
        <v>79</v>
      </c>
      <c r="AW282" s="13" t="s">
        <v>33</v>
      </c>
      <c r="AX282" s="13" t="s">
        <v>72</v>
      </c>
      <c r="AY282" s="209" t="s">
        <v>141</v>
      </c>
    </row>
    <row r="283" spans="1:65" s="13" customFormat="1" ht="11.25">
      <c r="B283" s="199"/>
      <c r="C283" s="200"/>
      <c r="D283" s="201" t="s">
        <v>156</v>
      </c>
      <c r="E283" s="202" t="s">
        <v>19</v>
      </c>
      <c r="F283" s="203" t="s">
        <v>977</v>
      </c>
      <c r="G283" s="200"/>
      <c r="H283" s="202" t="s">
        <v>19</v>
      </c>
      <c r="I283" s="204"/>
      <c r="J283" s="200"/>
      <c r="K283" s="200"/>
      <c r="L283" s="205"/>
      <c r="M283" s="206"/>
      <c r="N283" s="207"/>
      <c r="O283" s="207"/>
      <c r="P283" s="207"/>
      <c r="Q283" s="207"/>
      <c r="R283" s="207"/>
      <c r="S283" s="207"/>
      <c r="T283" s="208"/>
      <c r="AT283" s="209" t="s">
        <v>156</v>
      </c>
      <c r="AU283" s="209" t="s">
        <v>81</v>
      </c>
      <c r="AV283" s="13" t="s">
        <v>79</v>
      </c>
      <c r="AW283" s="13" t="s">
        <v>33</v>
      </c>
      <c r="AX283" s="13" t="s">
        <v>72</v>
      </c>
      <c r="AY283" s="209" t="s">
        <v>141</v>
      </c>
    </row>
    <row r="284" spans="1:65" s="2" customFormat="1" ht="16.5" customHeight="1">
      <c r="A284" s="37"/>
      <c r="B284" s="38"/>
      <c r="C284" s="243" t="s">
        <v>424</v>
      </c>
      <c r="D284" s="243" t="s">
        <v>352</v>
      </c>
      <c r="E284" s="244" t="s">
        <v>404</v>
      </c>
      <c r="F284" s="245" t="s">
        <v>405</v>
      </c>
      <c r="G284" s="246" t="s">
        <v>236</v>
      </c>
      <c r="H284" s="247">
        <v>9.1989999999999998</v>
      </c>
      <c r="I284" s="248"/>
      <c r="J284" s="249">
        <f>ROUND(I284*H284,2)</f>
        <v>0</v>
      </c>
      <c r="K284" s="245" t="s">
        <v>150</v>
      </c>
      <c r="L284" s="250"/>
      <c r="M284" s="251" t="s">
        <v>19</v>
      </c>
      <c r="N284" s="252" t="s">
        <v>43</v>
      </c>
      <c r="O284" s="67"/>
      <c r="P284" s="190">
        <f>O284*H284</f>
        <v>0</v>
      </c>
      <c r="Q284" s="190">
        <v>2.5000000000000001E-2</v>
      </c>
      <c r="R284" s="190">
        <f>Q284*H284</f>
        <v>0.22997500000000001</v>
      </c>
      <c r="S284" s="190">
        <v>0</v>
      </c>
      <c r="T284" s="191">
        <f>S284*H284</f>
        <v>0</v>
      </c>
      <c r="U284" s="37"/>
      <c r="V284" s="37"/>
      <c r="W284" s="37"/>
      <c r="X284" s="37"/>
      <c r="Y284" s="37"/>
      <c r="Z284" s="37"/>
      <c r="AA284" s="37"/>
      <c r="AB284" s="37"/>
      <c r="AC284" s="37"/>
      <c r="AD284" s="37"/>
      <c r="AE284" s="37"/>
      <c r="AR284" s="192" t="s">
        <v>355</v>
      </c>
      <c r="AT284" s="192" t="s">
        <v>352</v>
      </c>
      <c r="AU284" s="192" t="s">
        <v>81</v>
      </c>
      <c r="AY284" s="20" t="s">
        <v>141</v>
      </c>
      <c r="BE284" s="193">
        <f>IF(N284="základní",J284,0)</f>
        <v>0</v>
      </c>
      <c r="BF284" s="193">
        <f>IF(N284="snížená",J284,0)</f>
        <v>0</v>
      </c>
      <c r="BG284" s="193">
        <f>IF(N284="zákl. přenesená",J284,0)</f>
        <v>0</v>
      </c>
      <c r="BH284" s="193">
        <f>IF(N284="sníž. přenesená",J284,0)</f>
        <v>0</v>
      </c>
      <c r="BI284" s="193">
        <f>IF(N284="nulová",J284,0)</f>
        <v>0</v>
      </c>
      <c r="BJ284" s="20" t="s">
        <v>79</v>
      </c>
      <c r="BK284" s="193">
        <f>ROUND(I284*H284,2)</f>
        <v>0</v>
      </c>
      <c r="BL284" s="20" t="s">
        <v>182</v>
      </c>
      <c r="BM284" s="192" t="s">
        <v>406</v>
      </c>
    </row>
    <row r="285" spans="1:65" s="2" customFormat="1" ht="21.75" customHeight="1">
      <c r="A285" s="37"/>
      <c r="B285" s="38"/>
      <c r="C285" s="181" t="s">
        <v>430</v>
      </c>
      <c r="D285" s="181" t="s">
        <v>146</v>
      </c>
      <c r="E285" s="182" t="s">
        <v>408</v>
      </c>
      <c r="F285" s="183" t="s">
        <v>409</v>
      </c>
      <c r="G285" s="184" t="s">
        <v>149</v>
      </c>
      <c r="H285" s="185">
        <v>184.96799999999999</v>
      </c>
      <c r="I285" s="186"/>
      <c r="J285" s="187">
        <f>ROUND(I285*H285,2)</f>
        <v>0</v>
      </c>
      <c r="K285" s="183" t="s">
        <v>150</v>
      </c>
      <c r="L285" s="42"/>
      <c r="M285" s="188" t="s">
        <v>19</v>
      </c>
      <c r="N285" s="189" t="s">
        <v>43</v>
      </c>
      <c r="O285" s="67"/>
      <c r="P285" s="190">
        <f>O285*H285</f>
        <v>0</v>
      </c>
      <c r="Q285" s="190">
        <v>0</v>
      </c>
      <c r="R285" s="190">
        <f>Q285*H285</f>
        <v>0</v>
      </c>
      <c r="S285" s="190">
        <v>0</v>
      </c>
      <c r="T285" s="191">
        <f>S285*H285</f>
        <v>0</v>
      </c>
      <c r="U285" s="37"/>
      <c r="V285" s="37"/>
      <c r="W285" s="37"/>
      <c r="X285" s="37"/>
      <c r="Y285" s="37"/>
      <c r="Z285" s="37"/>
      <c r="AA285" s="37"/>
      <c r="AB285" s="37"/>
      <c r="AC285" s="37"/>
      <c r="AD285" s="37"/>
      <c r="AE285" s="37"/>
      <c r="AR285" s="192" t="s">
        <v>182</v>
      </c>
      <c r="AT285" s="192" t="s">
        <v>146</v>
      </c>
      <c r="AU285" s="192" t="s">
        <v>81</v>
      </c>
      <c r="AY285" s="20" t="s">
        <v>141</v>
      </c>
      <c r="BE285" s="193">
        <f>IF(N285="základní",J285,0)</f>
        <v>0</v>
      </c>
      <c r="BF285" s="193">
        <f>IF(N285="snížená",J285,0)</f>
        <v>0</v>
      </c>
      <c r="BG285" s="193">
        <f>IF(N285="zákl. přenesená",J285,0)</f>
        <v>0</v>
      </c>
      <c r="BH285" s="193">
        <f>IF(N285="sníž. přenesená",J285,0)</f>
        <v>0</v>
      </c>
      <c r="BI285" s="193">
        <f>IF(N285="nulová",J285,0)</f>
        <v>0</v>
      </c>
      <c r="BJ285" s="20" t="s">
        <v>79</v>
      </c>
      <c r="BK285" s="193">
        <f>ROUND(I285*H285,2)</f>
        <v>0</v>
      </c>
      <c r="BL285" s="20" t="s">
        <v>182</v>
      </c>
      <c r="BM285" s="192" t="s">
        <v>410</v>
      </c>
    </row>
    <row r="286" spans="1:65" s="2" customFormat="1" ht="11.25">
      <c r="A286" s="37"/>
      <c r="B286" s="38"/>
      <c r="C286" s="39"/>
      <c r="D286" s="194" t="s">
        <v>154</v>
      </c>
      <c r="E286" s="39"/>
      <c r="F286" s="195" t="s">
        <v>411</v>
      </c>
      <c r="G286" s="39"/>
      <c r="H286" s="39"/>
      <c r="I286" s="196"/>
      <c r="J286" s="39"/>
      <c r="K286" s="39"/>
      <c r="L286" s="42"/>
      <c r="M286" s="197"/>
      <c r="N286" s="198"/>
      <c r="O286" s="67"/>
      <c r="P286" s="67"/>
      <c r="Q286" s="67"/>
      <c r="R286" s="67"/>
      <c r="S286" s="67"/>
      <c r="T286" s="68"/>
      <c r="U286" s="37"/>
      <c r="V286" s="37"/>
      <c r="W286" s="37"/>
      <c r="X286" s="37"/>
      <c r="Y286" s="37"/>
      <c r="Z286" s="37"/>
      <c r="AA286" s="37"/>
      <c r="AB286" s="37"/>
      <c r="AC286" s="37"/>
      <c r="AD286" s="37"/>
      <c r="AE286" s="37"/>
      <c r="AT286" s="20" t="s">
        <v>154</v>
      </c>
      <c r="AU286" s="20" t="s">
        <v>81</v>
      </c>
    </row>
    <row r="287" spans="1:65" s="13" customFormat="1" ht="11.25">
      <c r="B287" s="199"/>
      <c r="C287" s="200"/>
      <c r="D287" s="201" t="s">
        <v>156</v>
      </c>
      <c r="E287" s="202" t="s">
        <v>19</v>
      </c>
      <c r="F287" s="203" t="s">
        <v>440</v>
      </c>
      <c r="G287" s="200"/>
      <c r="H287" s="202" t="s">
        <v>19</v>
      </c>
      <c r="I287" s="204"/>
      <c r="J287" s="200"/>
      <c r="K287" s="200"/>
      <c r="L287" s="205"/>
      <c r="M287" s="206"/>
      <c r="N287" s="207"/>
      <c r="O287" s="207"/>
      <c r="P287" s="207"/>
      <c r="Q287" s="207"/>
      <c r="R287" s="207"/>
      <c r="S287" s="207"/>
      <c r="T287" s="208"/>
      <c r="AT287" s="209" t="s">
        <v>156</v>
      </c>
      <c r="AU287" s="209" t="s">
        <v>81</v>
      </c>
      <c r="AV287" s="13" t="s">
        <v>79</v>
      </c>
      <c r="AW287" s="13" t="s">
        <v>33</v>
      </c>
      <c r="AX287" s="13" t="s">
        <v>72</v>
      </c>
      <c r="AY287" s="209" t="s">
        <v>141</v>
      </c>
    </row>
    <row r="288" spans="1:65" s="14" customFormat="1" ht="11.25">
      <c r="B288" s="210"/>
      <c r="C288" s="211"/>
      <c r="D288" s="201" t="s">
        <v>156</v>
      </c>
      <c r="E288" s="212" t="s">
        <v>19</v>
      </c>
      <c r="F288" s="213" t="s">
        <v>978</v>
      </c>
      <c r="G288" s="211"/>
      <c r="H288" s="214">
        <v>57.225000000000001</v>
      </c>
      <c r="I288" s="215"/>
      <c r="J288" s="211"/>
      <c r="K288" s="211"/>
      <c r="L288" s="216"/>
      <c r="M288" s="217"/>
      <c r="N288" s="218"/>
      <c r="O288" s="218"/>
      <c r="P288" s="218"/>
      <c r="Q288" s="218"/>
      <c r="R288" s="218"/>
      <c r="S288" s="218"/>
      <c r="T288" s="219"/>
      <c r="AT288" s="220" t="s">
        <v>156</v>
      </c>
      <c r="AU288" s="220" t="s">
        <v>81</v>
      </c>
      <c r="AV288" s="14" t="s">
        <v>81</v>
      </c>
      <c r="AW288" s="14" t="s">
        <v>33</v>
      </c>
      <c r="AX288" s="14" t="s">
        <v>72</v>
      </c>
      <c r="AY288" s="220" t="s">
        <v>141</v>
      </c>
    </row>
    <row r="289" spans="1:65" s="13" customFormat="1" ht="11.25">
      <c r="B289" s="199"/>
      <c r="C289" s="200"/>
      <c r="D289" s="201" t="s">
        <v>156</v>
      </c>
      <c r="E289" s="202" t="s">
        <v>19</v>
      </c>
      <c r="F289" s="203" t="s">
        <v>442</v>
      </c>
      <c r="G289" s="200"/>
      <c r="H289" s="202" t="s">
        <v>19</v>
      </c>
      <c r="I289" s="204"/>
      <c r="J289" s="200"/>
      <c r="K289" s="200"/>
      <c r="L289" s="205"/>
      <c r="M289" s="206"/>
      <c r="N289" s="207"/>
      <c r="O289" s="207"/>
      <c r="P289" s="207"/>
      <c r="Q289" s="207"/>
      <c r="R289" s="207"/>
      <c r="S289" s="207"/>
      <c r="T289" s="208"/>
      <c r="AT289" s="209" t="s">
        <v>156</v>
      </c>
      <c r="AU289" s="209" t="s">
        <v>81</v>
      </c>
      <c r="AV289" s="13" t="s">
        <v>79</v>
      </c>
      <c r="AW289" s="13" t="s">
        <v>33</v>
      </c>
      <c r="AX289" s="13" t="s">
        <v>72</v>
      </c>
      <c r="AY289" s="209" t="s">
        <v>141</v>
      </c>
    </row>
    <row r="290" spans="1:65" s="14" customFormat="1" ht="11.25">
      <c r="B290" s="210"/>
      <c r="C290" s="211"/>
      <c r="D290" s="201" t="s">
        <v>156</v>
      </c>
      <c r="E290" s="212" t="s">
        <v>19</v>
      </c>
      <c r="F290" s="213" t="s">
        <v>979</v>
      </c>
      <c r="G290" s="211"/>
      <c r="H290" s="214">
        <v>94.03</v>
      </c>
      <c r="I290" s="215"/>
      <c r="J290" s="211"/>
      <c r="K290" s="211"/>
      <c r="L290" s="216"/>
      <c r="M290" s="217"/>
      <c r="N290" s="218"/>
      <c r="O290" s="218"/>
      <c r="P290" s="218"/>
      <c r="Q290" s="218"/>
      <c r="R290" s="218"/>
      <c r="S290" s="218"/>
      <c r="T290" s="219"/>
      <c r="AT290" s="220" t="s">
        <v>156</v>
      </c>
      <c r="AU290" s="220" t="s">
        <v>81</v>
      </c>
      <c r="AV290" s="14" t="s">
        <v>81</v>
      </c>
      <c r="AW290" s="14" t="s">
        <v>33</v>
      </c>
      <c r="AX290" s="14" t="s">
        <v>72</v>
      </c>
      <c r="AY290" s="220" t="s">
        <v>141</v>
      </c>
    </row>
    <row r="291" spans="1:65" s="13" customFormat="1" ht="11.25">
      <c r="B291" s="199"/>
      <c r="C291" s="200"/>
      <c r="D291" s="201" t="s">
        <v>156</v>
      </c>
      <c r="E291" s="202" t="s">
        <v>19</v>
      </c>
      <c r="F291" s="203" t="s">
        <v>963</v>
      </c>
      <c r="G291" s="200"/>
      <c r="H291" s="202" t="s">
        <v>19</v>
      </c>
      <c r="I291" s="204"/>
      <c r="J291" s="200"/>
      <c r="K291" s="200"/>
      <c r="L291" s="205"/>
      <c r="M291" s="206"/>
      <c r="N291" s="207"/>
      <c r="O291" s="207"/>
      <c r="P291" s="207"/>
      <c r="Q291" s="207"/>
      <c r="R291" s="207"/>
      <c r="S291" s="207"/>
      <c r="T291" s="208"/>
      <c r="AT291" s="209" t="s">
        <v>156</v>
      </c>
      <c r="AU291" s="209" t="s">
        <v>81</v>
      </c>
      <c r="AV291" s="13" t="s">
        <v>79</v>
      </c>
      <c r="AW291" s="13" t="s">
        <v>33</v>
      </c>
      <c r="AX291" s="13" t="s">
        <v>72</v>
      </c>
      <c r="AY291" s="209" t="s">
        <v>141</v>
      </c>
    </row>
    <row r="292" spans="1:65" s="14" customFormat="1" ht="11.25">
      <c r="B292" s="210"/>
      <c r="C292" s="211"/>
      <c r="D292" s="201" t="s">
        <v>156</v>
      </c>
      <c r="E292" s="212" t="s">
        <v>19</v>
      </c>
      <c r="F292" s="213" t="s">
        <v>964</v>
      </c>
      <c r="G292" s="211"/>
      <c r="H292" s="214">
        <v>33.713000000000001</v>
      </c>
      <c r="I292" s="215"/>
      <c r="J292" s="211"/>
      <c r="K292" s="211"/>
      <c r="L292" s="216"/>
      <c r="M292" s="217"/>
      <c r="N292" s="218"/>
      <c r="O292" s="218"/>
      <c r="P292" s="218"/>
      <c r="Q292" s="218"/>
      <c r="R292" s="218"/>
      <c r="S292" s="218"/>
      <c r="T292" s="219"/>
      <c r="AT292" s="220" t="s">
        <v>156</v>
      </c>
      <c r="AU292" s="220" t="s">
        <v>81</v>
      </c>
      <c r="AV292" s="14" t="s">
        <v>81</v>
      </c>
      <c r="AW292" s="14" t="s">
        <v>33</v>
      </c>
      <c r="AX292" s="14" t="s">
        <v>72</v>
      </c>
      <c r="AY292" s="220" t="s">
        <v>141</v>
      </c>
    </row>
    <row r="293" spans="1:65" s="15" customFormat="1" ht="11.25">
      <c r="B293" s="221"/>
      <c r="C293" s="222"/>
      <c r="D293" s="201" t="s">
        <v>156</v>
      </c>
      <c r="E293" s="223" t="s">
        <v>19</v>
      </c>
      <c r="F293" s="224" t="s">
        <v>161</v>
      </c>
      <c r="G293" s="222"/>
      <c r="H293" s="225">
        <v>184.96799999999999</v>
      </c>
      <c r="I293" s="226"/>
      <c r="J293" s="222"/>
      <c r="K293" s="222"/>
      <c r="L293" s="227"/>
      <c r="M293" s="228"/>
      <c r="N293" s="229"/>
      <c r="O293" s="229"/>
      <c r="P293" s="229"/>
      <c r="Q293" s="229"/>
      <c r="R293" s="229"/>
      <c r="S293" s="229"/>
      <c r="T293" s="230"/>
      <c r="AT293" s="231" t="s">
        <v>156</v>
      </c>
      <c r="AU293" s="231" t="s">
        <v>81</v>
      </c>
      <c r="AV293" s="15" t="s">
        <v>152</v>
      </c>
      <c r="AW293" s="15" t="s">
        <v>33</v>
      </c>
      <c r="AX293" s="15" t="s">
        <v>79</v>
      </c>
      <c r="AY293" s="231" t="s">
        <v>141</v>
      </c>
    </row>
    <row r="294" spans="1:65" s="2" customFormat="1" ht="21.75" customHeight="1">
      <c r="A294" s="37"/>
      <c r="B294" s="38"/>
      <c r="C294" s="243" t="s">
        <v>435</v>
      </c>
      <c r="D294" s="243" t="s">
        <v>352</v>
      </c>
      <c r="E294" s="244" t="s">
        <v>420</v>
      </c>
      <c r="F294" s="245" t="s">
        <v>421</v>
      </c>
      <c r="G294" s="246" t="s">
        <v>149</v>
      </c>
      <c r="H294" s="247">
        <v>213.63800000000001</v>
      </c>
      <c r="I294" s="248"/>
      <c r="J294" s="249">
        <f>ROUND(I294*H294,2)</f>
        <v>0</v>
      </c>
      <c r="K294" s="245" t="s">
        <v>19</v>
      </c>
      <c r="L294" s="250"/>
      <c r="M294" s="251" t="s">
        <v>19</v>
      </c>
      <c r="N294" s="252" t="s">
        <v>43</v>
      </c>
      <c r="O294" s="67"/>
      <c r="P294" s="190">
        <f>O294*H294</f>
        <v>0</v>
      </c>
      <c r="Q294" s="190">
        <v>1.2E-4</v>
      </c>
      <c r="R294" s="190">
        <f>Q294*H294</f>
        <v>2.5636560000000003E-2</v>
      </c>
      <c r="S294" s="190">
        <v>0</v>
      </c>
      <c r="T294" s="191">
        <f>S294*H294</f>
        <v>0</v>
      </c>
      <c r="U294" s="37"/>
      <c r="V294" s="37"/>
      <c r="W294" s="37"/>
      <c r="X294" s="37"/>
      <c r="Y294" s="37"/>
      <c r="Z294" s="37"/>
      <c r="AA294" s="37"/>
      <c r="AB294" s="37"/>
      <c r="AC294" s="37"/>
      <c r="AD294" s="37"/>
      <c r="AE294" s="37"/>
      <c r="AR294" s="192" t="s">
        <v>355</v>
      </c>
      <c r="AT294" s="192" t="s">
        <v>352</v>
      </c>
      <c r="AU294" s="192" t="s">
        <v>81</v>
      </c>
      <c r="AY294" s="20" t="s">
        <v>141</v>
      </c>
      <c r="BE294" s="193">
        <f>IF(N294="základní",J294,0)</f>
        <v>0</v>
      </c>
      <c r="BF294" s="193">
        <f>IF(N294="snížená",J294,0)</f>
        <v>0</v>
      </c>
      <c r="BG294" s="193">
        <f>IF(N294="zákl. přenesená",J294,0)</f>
        <v>0</v>
      </c>
      <c r="BH294" s="193">
        <f>IF(N294="sníž. přenesená",J294,0)</f>
        <v>0</v>
      </c>
      <c r="BI294" s="193">
        <f>IF(N294="nulová",J294,0)</f>
        <v>0</v>
      </c>
      <c r="BJ294" s="20" t="s">
        <v>79</v>
      </c>
      <c r="BK294" s="193">
        <f>ROUND(I294*H294,2)</f>
        <v>0</v>
      </c>
      <c r="BL294" s="20" t="s">
        <v>182</v>
      </c>
      <c r="BM294" s="192" t="s">
        <v>980</v>
      </c>
    </row>
    <row r="295" spans="1:65" s="14" customFormat="1" ht="11.25">
      <c r="B295" s="210"/>
      <c r="C295" s="211"/>
      <c r="D295" s="201" t="s">
        <v>156</v>
      </c>
      <c r="E295" s="211"/>
      <c r="F295" s="213" t="s">
        <v>981</v>
      </c>
      <c r="G295" s="211"/>
      <c r="H295" s="214">
        <v>213.63800000000001</v>
      </c>
      <c r="I295" s="215"/>
      <c r="J295" s="211"/>
      <c r="K295" s="211"/>
      <c r="L295" s="216"/>
      <c r="M295" s="217"/>
      <c r="N295" s="218"/>
      <c r="O295" s="218"/>
      <c r="P295" s="218"/>
      <c r="Q295" s="218"/>
      <c r="R295" s="218"/>
      <c r="S295" s="218"/>
      <c r="T295" s="219"/>
      <c r="AT295" s="220" t="s">
        <v>156</v>
      </c>
      <c r="AU295" s="220" t="s">
        <v>81</v>
      </c>
      <c r="AV295" s="14" t="s">
        <v>81</v>
      </c>
      <c r="AW295" s="14" t="s">
        <v>4</v>
      </c>
      <c r="AX295" s="14" t="s">
        <v>79</v>
      </c>
      <c r="AY295" s="220" t="s">
        <v>141</v>
      </c>
    </row>
    <row r="296" spans="1:65" s="2" customFormat="1" ht="37.9" customHeight="1">
      <c r="A296" s="37"/>
      <c r="B296" s="38"/>
      <c r="C296" s="181" t="s">
        <v>444</v>
      </c>
      <c r="D296" s="181" t="s">
        <v>146</v>
      </c>
      <c r="E296" s="182" t="s">
        <v>425</v>
      </c>
      <c r="F296" s="183" t="s">
        <v>426</v>
      </c>
      <c r="G296" s="184" t="s">
        <v>149</v>
      </c>
      <c r="H296" s="185">
        <v>45.274999999999999</v>
      </c>
      <c r="I296" s="186"/>
      <c r="J296" s="187">
        <f>ROUND(I296*H296,2)</f>
        <v>0</v>
      </c>
      <c r="K296" s="183" t="s">
        <v>150</v>
      </c>
      <c r="L296" s="42"/>
      <c r="M296" s="188" t="s">
        <v>19</v>
      </c>
      <c r="N296" s="189" t="s">
        <v>43</v>
      </c>
      <c r="O296" s="67"/>
      <c r="P296" s="190">
        <f>O296*H296</f>
        <v>0</v>
      </c>
      <c r="Q296" s="190">
        <v>1.3999999999999999E-4</v>
      </c>
      <c r="R296" s="190">
        <f>Q296*H296</f>
        <v>6.3384999999999995E-3</v>
      </c>
      <c r="S296" s="190">
        <v>0</v>
      </c>
      <c r="T296" s="191">
        <f>S296*H296</f>
        <v>0</v>
      </c>
      <c r="U296" s="37"/>
      <c r="V296" s="37"/>
      <c r="W296" s="37"/>
      <c r="X296" s="37"/>
      <c r="Y296" s="37"/>
      <c r="Z296" s="37"/>
      <c r="AA296" s="37"/>
      <c r="AB296" s="37"/>
      <c r="AC296" s="37"/>
      <c r="AD296" s="37"/>
      <c r="AE296" s="37"/>
      <c r="AR296" s="192" t="s">
        <v>182</v>
      </c>
      <c r="AT296" s="192" t="s">
        <v>146</v>
      </c>
      <c r="AU296" s="192" t="s">
        <v>81</v>
      </c>
      <c r="AY296" s="20" t="s">
        <v>141</v>
      </c>
      <c r="BE296" s="193">
        <f>IF(N296="základní",J296,0)</f>
        <v>0</v>
      </c>
      <c r="BF296" s="193">
        <f>IF(N296="snížená",J296,0)</f>
        <v>0</v>
      </c>
      <c r="BG296" s="193">
        <f>IF(N296="zákl. přenesená",J296,0)</f>
        <v>0</v>
      </c>
      <c r="BH296" s="193">
        <f>IF(N296="sníž. přenesená",J296,0)</f>
        <v>0</v>
      </c>
      <c r="BI296" s="193">
        <f>IF(N296="nulová",J296,0)</f>
        <v>0</v>
      </c>
      <c r="BJ296" s="20" t="s">
        <v>79</v>
      </c>
      <c r="BK296" s="193">
        <f>ROUND(I296*H296,2)</f>
        <v>0</v>
      </c>
      <c r="BL296" s="20" t="s">
        <v>182</v>
      </c>
      <c r="BM296" s="192" t="s">
        <v>427</v>
      </c>
    </row>
    <row r="297" spans="1:65" s="2" customFormat="1" ht="11.25">
      <c r="A297" s="37"/>
      <c r="B297" s="38"/>
      <c r="C297" s="39"/>
      <c r="D297" s="194" t="s">
        <v>154</v>
      </c>
      <c r="E297" s="39"/>
      <c r="F297" s="195" t="s">
        <v>428</v>
      </c>
      <c r="G297" s="39"/>
      <c r="H297" s="39"/>
      <c r="I297" s="196"/>
      <c r="J297" s="39"/>
      <c r="K297" s="39"/>
      <c r="L297" s="42"/>
      <c r="M297" s="197"/>
      <c r="N297" s="198"/>
      <c r="O297" s="67"/>
      <c r="P297" s="67"/>
      <c r="Q297" s="67"/>
      <c r="R297" s="67"/>
      <c r="S297" s="67"/>
      <c r="T297" s="68"/>
      <c r="U297" s="37"/>
      <c r="V297" s="37"/>
      <c r="W297" s="37"/>
      <c r="X297" s="37"/>
      <c r="Y297" s="37"/>
      <c r="Z297" s="37"/>
      <c r="AA297" s="37"/>
      <c r="AB297" s="37"/>
      <c r="AC297" s="37"/>
      <c r="AD297" s="37"/>
      <c r="AE297" s="37"/>
      <c r="AT297" s="20" t="s">
        <v>154</v>
      </c>
      <c r="AU297" s="20" t="s">
        <v>81</v>
      </c>
    </row>
    <row r="298" spans="1:65" s="13" customFormat="1" ht="11.25">
      <c r="B298" s="199"/>
      <c r="C298" s="200"/>
      <c r="D298" s="201" t="s">
        <v>156</v>
      </c>
      <c r="E298" s="202" t="s">
        <v>19</v>
      </c>
      <c r="F298" s="203" t="s">
        <v>440</v>
      </c>
      <c r="G298" s="200"/>
      <c r="H298" s="202" t="s">
        <v>19</v>
      </c>
      <c r="I298" s="204"/>
      <c r="J298" s="200"/>
      <c r="K298" s="200"/>
      <c r="L298" s="205"/>
      <c r="M298" s="206"/>
      <c r="N298" s="207"/>
      <c r="O298" s="207"/>
      <c r="P298" s="207"/>
      <c r="Q298" s="207"/>
      <c r="R298" s="207"/>
      <c r="S298" s="207"/>
      <c r="T298" s="208"/>
      <c r="AT298" s="209" t="s">
        <v>156</v>
      </c>
      <c r="AU298" s="209" t="s">
        <v>81</v>
      </c>
      <c r="AV298" s="13" t="s">
        <v>79</v>
      </c>
      <c r="AW298" s="13" t="s">
        <v>33</v>
      </c>
      <c r="AX298" s="13" t="s">
        <v>72</v>
      </c>
      <c r="AY298" s="209" t="s">
        <v>141</v>
      </c>
    </row>
    <row r="299" spans="1:65" s="14" customFormat="1" ht="11.25">
      <c r="B299" s="210"/>
      <c r="C299" s="211"/>
      <c r="D299" s="201" t="s">
        <v>156</v>
      </c>
      <c r="E299" s="212" t="s">
        <v>19</v>
      </c>
      <c r="F299" s="213" t="s">
        <v>978</v>
      </c>
      <c r="G299" s="211"/>
      <c r="H299" s="214">
        <v>57.225000000000001</v>
      </c>
      <c r="I299" s="215"/>
      <c r="J299" s="211"/>
      <c r="K299" s="211"/>
      <c r="L299" s="216"/>
      <c r="M299" s="217"/>
      <c r="N299" s="218"/>
      <c r="O299" s="218"/>
      <c r="P299" s="218"/>
      <c r="Q299" s="218"/>
      <c r="R299" s="218"/>
      <c r="S299" s="218"/>
      <c r="T299" s="219"/>
      <c r="AT299" s="220" t="s">
        <v>156</v>
      </c>
      <c r="AU299" s="220" t="s">
        <v>81</v>
      </c>
      <c r="AV299" s="14" t="s">
        <v>81</v>
      </c>
      <c r="AW299" s="14" t="s">
        <v>33</v>
      </c>
      <c r="AX299" s="14" t="s">
        <v>72</v>
      </c>
      <c r="AY299" s="220" t="s">
        <v>141</v>
      </c>
    </row>
    <row r="300" spans="1:65" s="14" customFormat="1" ht="11.25">
      <c r="B300" s="210"/>
      <c r="C300" s="211"/>
      <c r="D300" s="201" t="s">
        <v>156</v>
      </c>
      <c r="E300" s="212" t="s">
        <v>19</v>
      </c>
      <c r="F300" s="213" t="s">
        <v>982</v>
      </c>
      <c r="G300" s="211"/>
      <c r="H300" s="214">
        <v>-11.95</v>
      </c>
      <c r="I300" s="215"/>
      <c r="J300" s="211"/>
      <c r="K300" s="211"/>
      <c r="L300" s="216"/>
      <c r="M300" s="217"/>
      <c r="N300" s="218"/>
      <c r="O300" s="218"/>
      <c r="P300" s="218"/>
      <c r="Q300" s="218"/>
      <c r="R300" s="218"/>
      <c r="S300" s="218"/>
      <c r="T300" s="219"/>
      <c r="AT300" s="220" t="s">
        <v>156</v>
      </c>
      <c r="AU300" s="220" t="s">
        <v>81</v>
      </c>
      <c r="AV300" s="14" t="s">
        <v>81</v>
      </c>
      <c r="AW300" s="14" t="s">
        <v>33</v>
      </c>
      <c r="AX300" s="14" t="s">
        <v>72</v>
      </c>
      <c r="AY300" s="220" t="s">
        <v>141</v>
      </c>
    </row>
    <row r="301" spans="1:65" s="15" customFormat="1" ht="11.25">
      <c r="B301" s="221"/>
      <c r="C301" s="222"/>
      <c r="D301" s="201" t="s">
        <v>156</v>
      </c>
      <c r="E301" s="223" t="s">
        <v>19</v>
      </c>
      <c r="F301" s="224" t="s">
        <v>161</v>
      </c>
      <c r="G301" s="222"/>
      <c r="H301" s="225">
        <v>45.274999999999999</v>
      </c>
      <c r="I301" s="226"/>
      <c r="J301" s="222"/>
      <c r="K301" s="222"/>
      <c r="L301" s="227"/>
      <c r="M301" s="228"/>
      <c r="N301" s="229"/>
      <c r="O301" s="229"/>
      <c r="P301" s="229"/>
      <c r="Q301" s="229"/>
      <c r="R301" s="229"/>
      <c r="S301" s="229"/>
      <c r="T301" s="230"/>
      <c r="AT301" s="231" t="s">
        <v>156</v>
      </c>
      <c r="AU301" s="231" t="s">
        <v>81</v>
      </c>
      <c r="AV301" s="15" t="s">
        <v>152</v>
      </c>
      <c r="AW301" s="15" t="s">
        <v>33</v>
      </c>
      <c r="AX301" s="15" t="s">
        <v>79</v>
      </c>
      <c r="AY301" s="231" t="s">
        <v>141</v>
      </c>
    </row>
    <row r="302" spans="1:65" s="2" customFormat="1" ht="16.5" customHeight="1">
      <c r="A302" s="37"/>
      <c r="B302" s="38"/>
      <c r="C302" s="243" t="s">
        <v>447</v>
      </c>
      <c r="D302" s="243" t="s">
        <v>352</v>
      </c>
      <c r="E302" s="244" t="s">
        <v>431</v>
      </c>
      <c r="F302" s="245" t="s">
        <v>432</v>
      </c>
      <c r="G302" s="246" t="s">
        <v>149</v>
      </c>
      <c r="H302" s="247">
        <v>52.768000000000001</v>
      </c>
      <c r="I302" s="248"/>
      <c r="J302" s="249">
        <f>ROUND(I302*H302,2)</f>
        <v>0</v>
      </c>
      <c r="K302" s="245" t="s">
        <v>150</v>
      </c>
      <c r="L302" s="250"/>
      <c r="M302" s="251" t="s">
        <v>19</v>
      </c>
      <c r="N302" s="252" t="s">
        <v>43</v>
      </c>
      <c r="O302" s="67"/>
      <c r="P302" s="190">
        <f>O302*H302</f>
        <v>0</v>
      </c>
      <c r="Q302" s="190">
        <v>1.9E-3</v>
      </c>
      <c r="R302" s="190">
        <f>Q302*H302</f>
        <v>0.10025920000000001</v>
      </c>
      <c r="S302" s="190">
        <v>0</v>
      </c>
      <c r="T302" s="191">
        <f>S302*H302</f>
        <v>0</v>
      </c>
      <c r="U302" s="37"/>
      <c r="V302" s="37"/>
      <c r="W302" s="37"/>
      <c r="X302" s="37"/>
      <c r="Y302" s="37"/>
      <c r="Z302" s="37"/>
      <c r="AA302" s="37"/>
      <c r="AB302" s="37"/>
      <c r="AC302" s="37"/>
      <c r="AD302" s="37"/>
      <c r="AE302" s="37"/>
      <c r="AR302" s="192" t="s">
        <v>355</v>
      </c>
      <c r="AT302" s="192" t="s">
        <v>352</v>
      </c>
      <c r="AU302" s="192" t="s">
        <v>81</v>
      </c>
      <c r="AY302" s="20" t="s">
        <v>141</v>
      </c>
      <c r="BE302" s="193">
        <f>IF(N302="základní",J302,0)</f>
        <v>0</v>
      </c>
      <c r="BF302" s="193">
        <f>IF(N302="snížená",J302,0)</f>
        <v>0</v>
      </c>
      <c r="BG302" s="193">
        <f>IF(N302="zákl. přenesená",J302,0)</f>
        <v>0</v>
      </c>
      <c r="BH302" s="193">
        <f>IF(N302="sníž. přenesená",J302,0)</f>
        <v>0</v>
      </c>
      <c r="BI302" s="193">
        <f>IF(N302="nulová",J302,0)</f>
        <v>0</v>
      </c>
      <c r="BJ302" s="20" t="s">
        <v>79</v>
      </c>
      <c r="BK302" s="193">
        <f>ROUND(I302*H302,2)</f>
        <v>0</v>
      </c>
      <c r="BL302" s="20" t="s">
        <v>182</v>
      </c>
      <c r="BM302" s="192" t="s">
        <v>433</v>
      </c>
    </row>
    <row r="303" spans="1:65" s="14" customFormat="1" ht="11.25">
      <c r="B303" s="210"/>
      <c r="C303" s="211"/>
      <c r="D303" s="201" t="s">
        <v>156</v>
      </c>
      <c r="E303" s="211"/>
      <c r="F303" s="213" t="s">
        <v>983</v>
      </c>
      <c r="G303" s="211"/>
      <c r="H303" s="214">
        <v>52.768000000000001</v>
      </c>
      <c r="I303" s="215"/>
      <c r="J303" s="211"/>
      <c r="K303" s="211"/>
      <c r="L303" s="216"/>
      <c r="M303" s="217"/>
      <c r="N303" s="218"/>
      <c r="O303" s="218"/>
      <c r="P303" s="218"/>
      <c r="Q303" s="218"/>
      <c r="R303" s="218"/>
      <c r="S303" s="218"/>
      <c r="T303" s="219"/>
      <c r="AT303" s="220" t="s">
        <v>156</v>
      </c>
      <c r="AU303" s="220" t="s">
        <v>81</v>
      </c>
      <c r="AV303" s="14" t="s">
        <v>81</v>
      </c>
      <c r="AW303" s="14" t="s">
        <v>4</v>
      </c>
      <c r="AX303" s="14" t="s">
        <v>79</v>
      </c>
      <c r="AY303" s="220" t="s">
        <v>141</v>
      </c>
    </row>
    <row r="304" spans="1:65" s="2" customFormat="1" ht="37.9" customHeight="1">
      <c r="A304" s="37"/>
      <c r="B304" s="38"/>
      <c r="C304" s="181" t="s">
        <v>454</v>
      </c>
      <c r="D304" s="181" t="s">
        <v>146</v>
      </c>
      <c r="E304" s="182" t="s">
        <v>436</v>
      </c>
      <c r="F304" s="183" t="s">
        <v>437</v>
      </c>
      <c r="G304" s="184" t="s">
        <v>149</v>
      </c>
      <c r="H304" s="185">
        <v>19.899999999999999</v>
      </c>
      <c r="I304" s="186"/>
      <c r="J304" s="187">
        <f>ROUND(I304*H304,2)</f>
        <v>0</v>
      </c>
      <c r="K304" s="183" t="s">
        <v>150</v>
      </c>
      <c r="L304" s="42"/>
      <c r="M304" s="188" t="s">
        <v>19</v>
      </c>
      <c r="N304" s="189" t="s">
        <v>43</v>
      </c>
      <c r="O304" s="67"/>
      <c r="P304" s="190">
        <f>O304*H304</f>
        <v>0</v>
      </c>
      <c r="Q304" s="190">
        <v>2.7999999999999998E-4</v>
      </c>
      <c r="R304" s="190">
        <f>Q304*H304</f>
        <v>5.5719999999999988E-3</v>
      </c>
      <c r="S304" s="190">
        <v>0</v>
      </c>
      <c r="T304" s="191">
        <f>S304*H304</f>
        <v>0</v>
      </c>
      <c r="U304" s="37"/>
      <c r="V304" s="37"/>
      <c r="W304" s="37"/>
      <c r="X304" s="37"/>
      <c r="Y304" s="37"/>
      <c r="Z304" s="37"/>
      <c r="AA304" s="37"/>
      <c r="AB304" s="37"/>
      <c r="AC304" s="37"/>
      <c r="AD304" s="37"/>
      <c r="AE304" s="37"/>
      <c r="AR304" s="192" t="s">
        <v>182</v>
      </c>
      <c r="AT304" s="192" t="s">
        <v>146</v>
      </c>
      <c r="AU304" s="192" t="s">
        <v>81</v>
      </c>
      <c r="AY304" s="20" t="s">
        <v>141</v>
      </c>
      <c r="BE304" s="193">
        <f>IF(N304="základní",J304,0)</f>
        <v>0</v>
      </c>
      <c r="BF304" s="193">
        <f>IF(N304="snížená",J304,0)</f>
        <v>0</v>
      </c>
      <c r="BG304" s="193">
        <f>IF(N304="zákl. přenesená",J304,0)</f>
        <v>0</v>
      </c>
      <c r="BH304" s="193">
        <f>IF(N304="sníž. přenesená",J304,0)</f>
        <v>0</v>
      </c>
      <c r="BI304" s="193">
        <f>IF(N304="nulová",J304,0)</f>
        <v>0</v>
      </c>
      <c r="BJ304" s="20" t="s">
        <v>79</v>
      </c>
      <c r="BK304" s="193">
        <f>ROUND(I304*H304,2)</f>
        <v>0</v>
      </c>
      <c r="BL304" s="20" t="s">
        <v>182</v>
      </c>
      <c r="BM304" s="192" t="s">
        <v>438</v>
      </c>
    </row>
    <row r="305" spans="1:65" s="2" customFormat="1" ht="11.25">
      <c r="A305" s="37"/>
      <c r="B305" s="38"/>
      <c r="C305" s="39"/>
      <c r="D305" s="194" t="s">
        <v>154</v>
      </c>
      <c r="E305" s="39"/>
      <c r="F305" s="195" t="s">
        <v>439</v>
      </c>
      <c r="G305" s="39"/>
      <c r="H305" s="39"/>
      <c r="I305" s="196"/>
      <c r="J305" s="39"/>
      <c r="K305" s="39"/>
      <c r="L305" s="42"/>
      <c r="M305" s="197"/>
      <c r="N305" s="198"/>
      <c r="O305" s="67"/>
      <c r="P305" s="67"/>
      <c r="Q305" s="67"/>
      <c r="R305" s="67"/>
      <c r="S305" s="67"/>
      <c r="T305" s="68"/>
      <c r="U305" s="37"/>
      <c r="V305" s="37"/>
      <c r="W305" s="37"/>
      <c r="X305" s="37"/>
      <c r="Y305" s="37"/>
      <c r="Z305" s="37"/>
      <c r="AA305" s="37"/>
      <c r="AB305" s="37"/>
      <c r="AC305" s="37"/>
      <c r="AD305" s="37"/>
      <c r="AE305" s="37"/>
      <c r="AT305" s="20" t="s">
        <v>154</v>
      </c>
      <c r="AU305" s="20" t="s">
        <v>81</v>
      </c>
    </row>
    <row r="306" spans="1:65" s="13" customFormat="1" ht="11.25">
      <c r="B306" s="199"/>
      <c r="C306" s="200"/>
      <c r="D306" s="201" t="s">
        <v>156</v>
      </c>
      <c r="E306" s="202" t="s">
        <v>19</v>
      </c>
      <c r="F306" s="203" t="s">
        <v>440</v>
      </c>
      <c r="G306" s="200"/>
      <c r="H306" s="202" t="s">
        <v>19</v>
      </c>
      <c r="I306" s="204"/>
      <c r="J306" s="200"/>
      <c r="K306" s="200"/>
      <c r="L306" s="205"/>
      <c r="M306" s="206"/>
      <c r="N306" s="207"/>
      <c r="O306" s="207"/>
      <c r="P306" s="207"/>
      <c r="Q306" s="207"/>
      <c r="R306" s="207"/>
      <c r="S306" s="207"/>
      <c r="T306" s="208"/>
      <c r="AT306" s="209" t="s">
        <v>156</v>
      </c>
      <c r="AU306" s="209" t="s">
        <v>81</v>
      </c>
      <c r="AV306" s="13" t="s">
        <v>79</v>
      </c>
      <c r="AW306" s="13" t="s">
        <v>33</v>
      </c>
      <c r="AX306" s="13" t="s">
        <v>72</v>
      </c>
      <c r="AY306" s="209" t="s">
        <v>141</v>
      </c>
    </row>
    <row r="307" spans="1:65" s="14" customFormat="1" ht="11.25">
      <c r="B307" s="210"/>
      <c r="C307" s="211"/>
      <c r="D307" s="201" t="s">
        <v>156</v>
      </c>
      <c r="E307" s="212" t="s">
        <v>19</v>
      </c>
      <c r="F307" s="213" t="s">
        <v>984</v>
      </c>
      <c r="G307" s="211"/>
      <c r="H307" s="214">
        <v>19.899999999999999</v>
      </c>
      <c r="I307" s="215"/>
      <c r="J307" s="211"/>
      <c r="K307" s="211"/>
      <c r="L307" s="216"/>
      <c r="M307" s="217"/>
      <c r="N307" s="218"/>
      <c r="O307" s="218"/>
      <c r="P307" s="218"/>
      <c r="Q307" s="218"/>
      <c r="R307" s="218"/>
      <c r="S307" s="218"/>
      <c r="T307" s="219"/>
      <c r="AT307" s="220" t="s">
        <v>156</v>
      </c>
      <c r="AU307" s="220" t="s">
        <v>81</v>
      </c>
      <c r="AV307" s="14" t="s">
        <v>81</v>
      </c>
      <c r="AW307" s="14" t="s">
        <v>33</v>
      </c>
      <c r="AX307" s="14" t="s">
        <v>72</v>
      </c>
      <c r="AY307" s="220" t="s">
        <v>141</v>
      </c>
    </row>
    <row r="308" spans="1:65" s="15" customFormat="1" ht="11.25">
      <c r="B308" s="221"/>
      <c r="C308" s="222"/>
      <c r="D308" s="201" t="s">
        <v>156</v>
      </c>
      <c r="E308" s="223" t="s">
        <v>19</v>
      </c>
      <c r="F308" s="224" t="s">
        <v>161</v>
      </c>
      <c r="G308" s="222"/>
      <c r="H308" s="225">
        <v>19.899999999999999</v>
      </c>
      <c r="I308" s="226"/>
      <c r="J308" s="222"/>
      <c r="K308" s="222"/>
      <c r="L308" s="227"/>
      <c r="M308" s="228"/>
      <c r="N308" s="229"/>
      <c r="O308" s="229"/>
      <c r="P308" s="229"/>
      <c r="Q308" s="229"/>
      <c r="R308" s="229"/>
      <c r="S308" s="229"/>
      <c r="T308" s="230"/>
      <c r="AT308" s="231" t="s">
        <v>156</v>
      </c>
      <c r="AU308" s="231" t="s">
        <v>81</v>
      </c>
      <c r="AV308" s="15" t="s">
        <v>152</v>
      </c>
      <c r="AW308" s="15" t="s">
        <v>33</v>
      </c>
      <c r="AX308" s="15" t="s">
        <v>79</v>
      </c>
      <c r="AY308" s="231" t="s">
        <v>141</v>
      </c>
    </row>
    <row r="309" spans="1:65" s="2" customFormat="1" ht="16.5" customHeight="1">
      <c r="A309" s="37"/>
      <c r="B309" s="38"/>
      <c r="C309" s="243" t="s">
        <v>457</v>
      </c>
      <c r="D309" s="243" t="s">
        <v>352</v>
      </c>
      <c r="E309" s="244" t="s">
        <v>431</v>
      </c>
      <c r="F309" s="245" t="s">
        <v>432</v>
      </c>
      <c r="G309" s="246" t="s">
        <v>149</v>
      </c>
      <c r="H309" s="247">
        <v>23.193000000000001</v>
      </c>
      <c r="I309" s="248"/>
      <c r="J309" s="249">
        <f>ROUND(I309*H309,2)</f>
        <v>0</v>
      </c>
      <c r="K309" s="245" t="s">
        <v>150</v>
      </c>
      <c r="L309" s="250"/>
      <c r="M309" s="251" t="s">
        <v>19</v>
      </c>
      <c r="N309" s="252" t="s">
        <v>43</v>
      </c>
      <c r="O309" s="67"/>
      <c r="P309" s="190">
        <f>O309*H309</f>
        <v>0</v>
      </c>
      <c r="Q309" s="190">
        <v>1.9E-3</v>
      </c>
      <c r="R309" s="190">
        <f>Q309*H309</f>
        <v>4.40667E-2</v>
      </c>
      <c r="S309" s="190">
        <v>0</v>
      </c>
      <c r="T309" s="191">
        <f>S309*H309</f>
        <v>0</v>
      </c>
      <c r="U309" s="37"/>
      <c r="V309" s="37"/>
      <c r="W309" s="37"/>
      <c r="X309" s="37"/>
      <c r="Y309" s="37"/>
      <c r="Z309" s="37"/>
      <c r="AA309" s="37"/>
      <c r="AB309" s="37"/>
      <c r="AC309" s="37"/>
      <c r="AD309" s="37"/>
      <c r="AE309" s="37"/>
      <c r="AR309" s="192" t="s">
        <v>355</v>
      </c>
      <c r="AT309" s="192" t="s">
        <v>352</v>
      </c>
      <c r="AU309" s="192" t="s">
        <v>81</v>
      </c>
      <c r="AY309" s="20" t="s">
        <v>141</v>
      </c>
      <c r="BE309" s="193">
        <f>IF(N309="základní",J309,0)</f>
        <v>0</v>
      </c>
      <c r="BF309" s="193">
        <f>IF(N309="snížená",J309,0)</f>
        <v>0</v>
      </c>
      <c r="BG309" s="193">
        <f>IF(N309="zákl. přenesená",J309,0)</f>
        <v>0</v>
      </c>
      <c r="BH309" s="193">
        <f>IF(N309="sníž. přenesená",J309,0)</f>
        <v>0</v>
      </c>
      <c r="BI309" s="193">
        <f>IF(N309="nulová",J309,0)</f>
        <v>0</v>
      </c>
      <c r="BJ309" s="20" t="s">
        <v>79</v>
      </c>
      <c r="BK309" s="193">
        <f>ROUND(I309*H309,2)</f>
        <v>0</v>
      </c>
      <c r="BL309" s="20" t="s">
        <v>182</v>
      </c>
      <c r="BM309" s="192" t="s">
        <v>445</v>
      </c>
    </row>
    <row r="310" spans="1:65" s="14" customFormat="1" ht="11.25">
      <c r="B310" s="210"/>
      <c r="C310" s="211"/>
      <c r="D310" s="201" t="s">
        <v>156</v>
      </c>
      <c r="E310" s="211"/>
      <c r="F310" s="213" t="s">
        <v>985</v>
      </c>
      <c r="G310" s="211"/>
      <c r="H310" s="214">
        <v>23.193000000000001</v>
      </c>
      <c r="I310" s="215"/>
      <c r="J310" s="211"/>
      <c r="K310" s="211"/>
      <c r="L310" s="216"/>
      <c r="M310" s="217"/>
      <c r="N310" s="218"/>
      <c r="O310" s="218"/>
      <c r="P310" s="218"/>
      <c r="Q310" s="218"/>
      <c r="R310" s="218"/>
      <c r="S310" s="218"/>
      <c r="T310" s="219"/>
      <c r="AT310" s="220" t="s">
        <v>156</v>
      </c>
      <c r="AU310" s="220" t="s">
        <v>81</v>
      </c>
      <c r="AV310" s="14" t="s">
        <v>81</v>
      </c>
      <c r="AW310" s="14" t="s">
        <v>4</v>
      </c>
      <c r="AX310" s="14" t="s">
        <v>79</v>
      </c>
      <c r="AY310" s="220" t="s">
        <v>141</v>
      </c>
    </row>
    <row r="311" spans="1:65" s="2" customFormat="1" ht="37.9" customHeight="1">
      <c r="A311" s="37"/>
      <c r="B311" s="38"/>
      <c r="C311" s="181" t="s">
        <v>462</v>
      </c>
      <c r="D311" s="181" t="s">
        <v>146</v>
      </c>
      <c r="E311" s="182" t="s">
        <v>448</v>
      </c>
      <c r="F311" s="183" t="s">
        <v>449</v>
      </c>
      <c r="G311" s="184" t="s">
        <v>149</v>
      </c>
      <c r="H311" s="185">
        <v>4</v>
      </c>
      <c r="I311" s="186"/>
      <c r="J311" s="187">
        <f>ROUND(I311*H311,2)</f>
        <v>0</v>
      </c>
      <c r="K311" s="183" t="s">
        <v>150</v>
      </c>
      <c r="L311" s="42"/>
      <c r="M311" s="188" t="s">
        <v>19</v>
      </c>
      <c r="N311" s="189" t="s">
        <v>43</v>
      </c>
      <c r="O311" s="67"/>
      <c r="P311" s="190">
        <f>O311*H311</f>
        <v>0</v>
      </c>
      <c r="Q311" s="190">
        <v>4.2000000000000002E-4</v>
      </c>
      <c r="R311" s="190">
        <f>Q311*H311</f>
        <v>1.6800000000000001E-3</v>
      </c>
      <c r="S311" s="190">
        <v>0</v>
      </c>
      <c r="T311" s="191">
        <f>S311*H311</f>
        <v>0</v>
      </c>
      <c r="U311" s="37"/>
      <c r="V311" s="37"/>
      <c r="W311" s="37"/>
      <c r="X311" s="37"/>
      <c r="Y311" s="37"/>
      <c r="Z311" s="37"/>
      <c r="AA311" s="37"/>
      <c r="AB311" s="37"/>
      <c r="AC311" s="37"/>
      <c r="AD311" s="37"/>
      <c r="AE311" s="37"/>
      <c r="AR311" s="192" t="s">
        <v>182</v>
      </c>
      <c r="AT311" s="192" t="s">
        <v>146</v>
      </c>
      <c r="AU311" s="192" t="s">
        <v>81</v>
      </c>
      <c r="AY311" s="20" t="s">
        <v>141</v>
      </c>
      <c r="BE311" s="193">
        <f>IF(N311="základní",J311,0)</f>
        <v>0</v>
      </c>
      <c r="BF311" s="193">
        <f>IF(N311="snížená",J311,0)</f>
        <v>0</v>
      </c>
      <c r="BG311" s="193">
        <f>IF(N311="zákl. přenesená",J311,0)</f>
        <v>0</v>
      </c>
      <c r="BH311" s="193">
        <f>IF(N311="sníž. přenesená",J311,0)</f>
        <v>0</v>
      </c>
      <c r="BI311" s="193">
        <f>IF(N311="nulová",J311,0)</f>
        <v>0</v>
      </c>
      <c r="BJ311" s="20" t="s">
        <v>79</v>
      </c>
      <c r="BK311" s="193">
        <f>ROUND(I311*H311,2)</f>
        <v>0</v>
      </c>
      <c r="BL311" s="20" t="s">
        <v>182</v>
      </c>
      <c r="BM311" s="192" t="s">
        <v>450</v>
      </c>
    </row>
    <row r="312" spans="1:65" s="2" customFormat="1" ht="11.25">
      <c r="A312" s="37"/>
      <c r="B312" s="38"/>
      <c r="C312" s="39"/>
      <c r="D312" s="194" t="s">
        <v>154</v>
      </c>
      <c r="E312" s="39"/>
      <c r="F312" s="195" t="s">
        <v>451</v>
      </c>
      <c r="G312" s="39"/>
      <c r="H312" s="39"/>
      <c r="I312" s="196"/>
      <c r="J312" s="39"/>
      <c r="K312" s="39"/>
      <c r="L312" s="42"/>
      <c r="M312" s="197"/>
      <c r="N312" s="198"/>
      <c r="O312" s="67"/>
      <c r="P312" s="67"/>
      <c r="Q312" s="67"/>
      <c r="R312" s="67"/>
      <c r="S312" s="67"/>
      <c r="T312" s="68"/>
      <c r="U312" s="37"/>
      <c r="V312" s="37"/>
      <c r="W312" s="37"/>
      <c r="X312" s="37"/>
      <c r="Y312" s="37"/>
      <c r="Z312" s="37"/>
      <c r="AA312" s="37"/>
      <c r="AB312" s="37"/>
      <c r="AC312" s="37"/>
      <c r="AD312" s="37"/>
      <c r="AE312" s="37"/>
      <c r="AT312" s="20" t="s">
        <v>154</v>
      </c>
      <c r="AU312" s="20" t="s">
        <v>81</v>
      </c>
    </row>
    <row r="313" spans="1:65" s="13" customFormat="1" ht="11.25">
      <c r="B313" s="199"/>
      <c r="C313" s="200"/>
      <c r="D313" s="201" t="s">
        <v>156</v>
      </c>
      <c r="E313" s="202" t="s">
        <v>19</v>
      </c>
      <c r="F313" s="203" t="s">
        <v>440</v>
      </c>
      <c r="G313" s="200"/>
      <c r="H313" s="202" t="s">
        <v>19</v>
      </c>
      <c r="I313" s="204"/>
      <c r="J313" s="200"/>
      <c r="K313" s="200"/>
      <c r="L313" s="205"/>
      <c r="M313" s="206"/>
      <c r="N313" s="207"/>
      <c r="O313" s="207"/>
      <c r="P313" s="207"/>
      <c r="Q313" s="207"/>
      <c r="R313" s="207"/>
      <c r="S313" s="207"/>
      <c r="T313" s="208"/>
      <c r="AT313" s="209" t="s">
        <v>156</v>
      </c>
      <c r="AU313" s="209" t="s">
        <v>81</v>
      </c>
      <c r="AV313" s="13" t="s">
        <v>79</v>
      </c>
      <c r="AW313" s="13" t="s">
        <v>33</v>
      </c>
      <c r="AX313" s="13" t="s">
        <v>72</v>
      </c>
      <c r="AY313" s="209" t="s">
        <v>141</v>
      </c>
    </row>
    <row r="314" spans="1:65" s="14" customFormat="1" ht="11.25">
      <c r="B314" s="210"/>
      <c r="C314" s="211"/>
      <c r="D314" s="201" t="s">
        <v>156</v>
      </c>
      <c r="E314" s="212" t="s">
        <v>19</v>
      </c>
      <c r="F314" s="213" t="s">
        <v>453</v>
      </c>
      <c r="G314" s="211"/>
      <c r="H314" s="214">
        <v>4</v>
      </c>
      <c r="I314" s="215"/>
      <c r="J314" s="211"/>
      <c r="K314" s="211"/>
      <c r="L314" s="216"/>
      <c r="M314" s="217"/>
      <c r="N314" s="218"/>
      <c r="O314" s="218"/>
      <c r="P314" s="218"/>
      <c r="Q314" s="218"/>
      <c r="R314" s="218"/>
      <c r="S314" s="218"/>
      <c r="T314" s="219"/>
      <c r="AT314" s="220" t="s">
        <v>156</v>
      </c>
      <c r="AU314" s="220" t="s">
        <v>81</v>
      </c>
      <c r="AV314" s="14" t="s">
        <v>81</v>
      </c>
      <c r="AW314" s="14" t="s">
        <v>33</v>
      </c>
      <c r="AX314" s="14" t="s">
        <v>72</v>
      </c>
      <c r="AY314" s="220" t="s">
        <v>141</v>
      </c>
    </row>
    <row r="315" spans="1:65" s="15" customFormat="1" ht="11.25">
      <c r="B315" s="221"/>
      <c r="C315" s="222"/>
      <c r="D315" s="201" t="s">
        <v>156</v>
      </c>
      <c r="E315" s="223" t="s">
        <v>19</v>
      </c>
      <c r="F315" s="224" t="s">
        <v>161</v>
      </c>
      <c r="G315" s="222"/>
      <c r="H315" s="225">
        <v>4</v>
      </c>
      <c r="I315" s="226"/>
      <c r="J315" s="222"/>
      <c r="K315" s="222"/>
      <c r="L315" s="227"/>
      <c r="M315" s="228"/>
      <c r="N315" s="229"/>
      <c r="O315" s="229"/>
      <c r="P315" s="229"/>
      <c r="Q315" s="229"/>
      <c r="R315" s="229"/>
      <c r="S315" s="229"/>
      <c r="T315" s="230"/>
      <c r="AT315" s="231" t="s">
        <v>156</v>
      </c>
      <c r="AU315" s="231" t="s">
        <v>81</v>
      </c>
      <c r="AV315" s="15" t="s">
        <v>152</v>
      </c>
      <c r="AW315" s="15" t="s">
        <v>33</v>
      </c>
      <c r="AX315" s="15" t="s">
        <v>79</v>
      </c>
      <c r="AY315" s="231" t="s">
        <v>141</v>
      </c>
    </row>
    <row r="316" spans="1:65" s="2" customFormat="1" ht="16.5" customHeight="1">
      <c r="A316" s="37"/>
      <c r="B316" s="38"/>
      <c r="C316" s="243" t="s">
        <v>466</v>
      </c>
      <c r="D316" s="243" t="s">
        <v>352</v>
      </c>
      <c r="E316" s="244" t="s">
        <v>431</v>
      </c>
      <c r="F316" s="245" t="s">
        <v>432</v>
      </c>
      <c r="G316" s="246" t="s">
        <v>149</v>
      </c>
      <c r="H316" s="247">
        <v>4.6619999999999999</v>
      </c>
      <c r="I316" s="248"/>
      <c r="J316" s="249">
        <f>ROUND(I316*H316,2)</f>
        <v>0</v>
      </c>
      <c r="K316" s="245" t="s">
        <v>150</v>
      </c>
      <c r="L316" s="250"/>
      <c r="M316" s="251" t="s">
        <v>19</v>
      </c>
      <c r="N316" s="252" t="s">
        <v>43</v>
      </c>
      <c r="O316" s="67"/>
      <c r="P316" s="190">
        <f>O316*H316</f>
        <v>0</v>
      </c>
      <c r="Q316" s="190">
        <v>1.9E-3</v>
      </c>
      <c r="R316" s="190">
        <f>Q316*H316</f>
        <v>8.857799999999999E-3</v>
      </c>
      <c r="S316" s="190">
        <v>0</v>
      </c>
      <c r="T316" s="191">
        <f>S316*H316</f>
        <v>0</v>
      </c>
      <c r="U316" s="37"/>
      <c r="V316" s="37"/>
      <c r="W316" s="37"/>
      <c r="X316" s="37"/>
      <c r="Y316" s="37"/>
      <c r="Z316" s="37"/>
      <c r="AA316" s="37"/>
      <c r="AB316" s="37"/>
      <c r="AC316" s="37"/>
      <c r="AD316" s="37"/>
      <c r="AE316" s="37"/>
      <c r="AR316" s="192" t="s">
        <v>355</v>
      </c>
      <c r="AT316" s="192" t="s">
        <v>352</v>
      </c>
      <c r="AU316" s="192" t="s">
        <v>81</v>
      </c>
      <c r="AY316" s="20" t="s">
        <v>141</v>
      </c>
      <c r="BE316" s="193">
        <f>IF(N316="základní",J316,0)</f>
        <v>0</v>
      </c>
      <c r="BF316" s="193">
        <f>IF(N316="snížená",J316,0)</f>
        <v>0</v>
      </c>
      <c r="BG316" s="193">
        <f>IF(N316="zákl. přenesená",J316,0)</f>
        <v>0</v>
      </c>
      <c r="BH316" s="193">
        <f>IF(N316="sníž. přenesená",J316,0)</f>
        <v>0</v>
      </c>
      <c r="BI316" s="193">
        <f>IF(N316="nulová",J316,0)</f>
        <v>0</v>
      </c>
      <c r="BJ316" s="20" t="s">
        <v>79</v>
      </c>
      <c r="BK316" s="193">
        <f>ROUND(I316*H316,2)</f>
        <v>0</v>
      </c>
      <c r="BL316" s="20" t="s">
        <v>182</v>
      </c>
      <c r="BM316" s="192" t="s">
        <v>455</v>
      </c>
    </row>
    <row r="317" spans="1:65" s="14" customFormat="1" ht="11.25">
      <c r="B317" s="210"/>
      <c r="C317" s="211"/>
      <c r="D317" s="201" t="s">
        <v>156</v>
      </c>
      <c r="E317" s="211"/>
      <c r="F317" s="213" t="s">
        <v>986</v>
      </c>
      <c r="G317" s="211"/>
      <c r="H317" s="214">
        <v>4.6619999999999999</v>
      </c>
      <c r="I317" s="215"/>
      <c r="J317" s="211"/>
      <c r="K317" s="211"/>
      <c r="L317" s="216"/>
      <c r="M317" s="217"/>
      <c r="N317" s="218"/>
      <c r="O317" s="218"/>
      <c r="P317" s="218"/>
      <c r="Q317" s="218"/>
      <c r="R317" s="218"/>
      <c r="S317" s="218"/>
      <c r="T317" s="219"/>
      <c r="AT317" s="220" t="s">
        <v>156</v>
      </c>
      <c r="AU317" s="220" t="s">
        <v>81</v>
      </c>
      <c r="AV317" s="14" t="s">
        <v>81</v>
      </c>
      <c r="AW317" s="14" t="s">
        <v>4</v>
      </c>
      <c r="AX317" s="14" t="s">
        <v>79</v>
      </c>
      <c r="AY317" s="220" t="s">
        <v>141</v>
      </c>
    </row>
    <row r="318" spans="1:65" s="2" customFormat="1" ht="33" customHeight="1">
      <c r="A318" s="37"/>
      <c r="B318" s="38"/>
      <c r="C318" s="181" t="s">
        <v>471</v>
      </c>
      <c r="D318" s="181" t="s">
        <v>146</v>
      </c>
      <c r="E318" s="182" t="s">
        <v>987</v>
      </c>
      <c r="F318" s="183" t="s">
        <v>988</v>
      </c>
      <c r="G318" s="184" t="s">
        <v>149</v>
      </c>
      <c r="H318" s="185">
        <v>64.83</v>
      </c>
      <c r="I318" s="186"/>
      <c r="J318" s="187">
        <f>ROUND(I318*H318,2)</f>
        <v>0</v>
      </c>
      <c r="K318" s="183" t="s">
        <v>150</v>
      </c>
      <c r="L318" s="42"/>
      <c r="M318" s="188" t="s">
        <v>19</v>
      </c>
      <c r="N318" s="189" t="s">
        <v>43</v>
      </c>
      <c r="O318" s="67"/>
      <c r="P318" s="190">
        <f>O318*H318</f>
        <v>0</v>
      </c>
      <c r="Q318" s="190">
        <v>1.3999999999999999E-4</v>
      </c>
      <c r="R318" s="190">
        <f>Q318*H318</f>
        <v>9.0761999999999995E-3</v>
      </c>
      <c r="S318" s="190">
        <v>0</v>
      </c>
      <c r="T318" s="191">
        <f>S318*H318</f>
        <v>0</v>
      </c>
      <c r="U318" s="37"/>
      <c r="V318" s="37"/>
      <c r="W318" s="37"/>
      <c r="X318" s="37"/>
      <c r="Y318" s="37"/>
      <c r="Z318" s="37"/>
      <c r="AA318" s="37"/>
      <c r="AB318" s="37"/>
      <c r="AC318" s="37"/>
      <c r="AD318" s="37"/>
      <c r="AE318" s="37"/>
      <c r="AR318" s="192" t="s">
        <v>182</v>
      </c>
      <c r="AT318" s="192" t="s">
        <v>146</v>
      </c>
      <c r="AU318" s="192" t="s">
        <v>81</v>
      </c>
      <c r="AY318" s="20" t="s">
        <v>141</v>
      </c>
      <c r="BE318" s="193">
        <f>IF(N318="základní",J318,0)</f>
        <v>0</v>
      </c>
      <c r="BF318" s="193">
        <f>IF(N318="snížená",J318,0)</f>
        <v>0</v>
      </c>
      <c r="BG318" s="193">
        <f>IF(N318="zákl. přenesená",J318,0)</f>
        <v>0</v>
      </c>
      <c r="BH318" s="193">
        <f>IF(N318="sníž. přenesená",J318,0)</f>
        <v>0</v>
      </c>
      <c r="BI318" s="193">
        <f>IF(N318="nulová",J318,0)</f>
        <v>0</v>
      </c>
      <c r="BJ318" s="20" t="s">
        <v>79</v>
      </c>
      <c r="BK318" s="193">
        <f>ROUND(I318*H318,2)</f>
        <v>0</v>
      </c>
      <c r="BL318" s="20" t="s">
        <v>182</v>
      </c>
      <c r="BM318" s="192" t="s">
        <v>989</v>
      </c>
    </row>
    <row r="319" spans="1:65" s="2" customFormat="1" ht="11.25">
      <c r="A319" s="37"/>
      <c r="B319" s="38"/>
      <c r="C319" s="39"/>
      <c r="D319" s="194" t="s">
        <v>154</v>
      </c>
      <c r="E319" s="39"/>
      <c r="F319" s="195" t="s">
        <v>990</v>
      </c>
      <c r="G319" s="39"/>
      <c r="H319" s="39"/>
      <c r="I319" s="196"/>
      <c r="J319" s="39"/>
      <c r="K319" s="39"/>
      <c r="L319" s="42"/>
      <c r="M319" s="197"/>
      <c r="N319" s="198"/>
      <c r="O319" s="67"/>
      <c r="P319" s="67"/>
      <c r="Q319" s="67"/>
      <c r="R319" s="67"/>
      <c r="S319" s="67"/>
      <c r="T319" s="68"/>
      <c r="U319" s="37"/>
      <c r="V319" s="37"/>
      <c r="W319" s="37"/>
      <c r="X319" s="37"/>
      <c r="Y319" s="37"/>
      <c r="Z319" s="37"/>
      <c r="AA319" s="37"/>
      <c r="AB319" s="37"/>
      <c r="AC319" s="37"/>
      <c r="AD319" s="37"/>
      <c r="AE319" s="37"/>
      <c r="AT319" s="20" t="s">
        <v>154</v>
      </c>
      <c r="AU319" s="20" t="s">
        <v>81</v>
      </c>
    </row>
    <row r="320" spans="1:65" s="13" customFormat="1" ht="11.25">
      <c r="B320" s="199"/>
      <c r="C320" s="200"/>
      <c r="D320" s="201" t="s">
        <v>156</v>
      </c>
      <c r="E320" s="202" t="s">
        <v>19</v>
      </c>
      <c r="F320" s="203" t="s">
        <v>442</v>
      </c>
      <c r="G320" s="200"/>
      <c r="H320" s="202" t="s">
        <v>19</v>
      </c>
      <c r="I320" s="204"/>
      <c r="J320" s="200"/>
      <c r="K320" s="200"/>
      <c r="L320" s="205"/>
      <c r="M320" s="206"/>
      <c r="N320" s="207"/>
      <c r="O320" s="207"/>
      <c r="P320" s="207"/>
      <c r="Q320" s="207"/>
      <c r="R320" s="207"/>
      <c r="S320" s="207"/>
      <c r="T320" s="208"/>
      <c r="AT320" s="209" t="s">
        <v>156</v>
      </c>
      <c r="AU320" s="209" t="s">
        <v>81</v>
      </c>
      <c r="AV320" s="13" t="s">
        <v>79</v>
      </c>
      <c r="AW320" s="13" t="s">
        <v>33</v>
      </c>
      <c r="AX320" s="13" t="s">
        <v>72</v>
      </c>
      <c r="AY320" s="209" t="s">
        <v>141</v>
      </c>
    </row>
    <row r="321" spans="1:65" s="14" customFormat="1" ht="11.25">
      <c r="B321" s="210"/>
      <c r="C321" s="211"/>
      <c r="D321" s="201" t="s">
        <v>156</v>
      </c>
      <c r="E321" s="212" t="s">
        <v>19</v>
      </c>
      <c r="F321" s="213" t="s">
        <v>979</v>
      </c>
      <c r="G321" s="211"/>
      <c r="H321" s="214">
        <v>94.03</v>
      </c>
      <c r="I321" s="215"/>
      <c r="J321" s="211"/>
      <c r="K321" s="211"/>
      <c r="L321" s="216"/>
      <c r="M321" s="217"/>
      <c r="N321" s="218"/>
      <c r="O321" s="218"/>
      <c r="P321" s="218"/>
      <c r="Q321" s="218"/>
      <c r="R321" s="218"/>
      <c r="S321" s="218"/>
      <c r="T321" s="219"/>
      <c r="AT321" s="220" t="s">
        <v>156</v>
      </c>
      <c r="AU321" s="220" t="s">
        <v>81</v>
      </c>
      <c r="AV321" s="14" t="s">
        <v>81</v>
      </c>
      <c r="AW321" s="14" t="s">
        <v>33</v>
      </c>
      <c r="AX321" s="14" t="s">
        <v>72</v>
      </c>
      <c r="AY321" s="220" t="s">
        <v>141</v>
      </c>
    </row>
    <row r="322" spans="1:65" s="14" customFormat="1" ht="11.25">
      <c r="B322" s="210"/>
      <c r="C322" s="211"/>
      <c r="D322" s="201" t="s">
        <v>156</v>
      </c>
      <c r="E322" s="212" t="s">
        <v>19</v>
      </c>
      <c r="F322" s="213" t="s">
        <v>991</v>
      </c>
      <c r="G322" s="211"/>
      <c r="H322" s="214">
        <v>-29.2</v>
      </c>
      <c r="I322" s="215"/>
      <c r="J322" s="211"/>
      <c r="K322" s="211"/>
      <c r="L322" s="216"/>
      <c r="M322" s="217"/>
      <c r="N322" s="218"/>
      <c r="O322" s="218"/>
      <c r="P322" s="218"/>
      <c r="Q322" s="218"/>
      <c r="R322" s="218"/>
      <c r="S322" s="218"/>
      <c r="T322" s="219"/>
      <c r="AT322" s="220" t="s">
        <v>156</v>
      </c>
      <c r="AU322" s="220" t="s">
        <v>81</v>
      </c>
      <c r="AV322" s="14" t="s">
        <v>81</v>
      </c>
      <c r="AW322" s="14" t="s">
        <v>33</v>
      </c>
      <c r="AX322" s="14" t="s">
        <v>72</v>
      </c>
      <c r="AY322" s="220" t="s">
        <v>141</v>
      </c>
    </row>
    <row r="323" spans="1:65" s="15" customFormat="1" ht="11.25">
      <c r="B323" s="221"/>
      <c r="C323" s="222"/>
      <c r="D323" s="201" t="s">
        <v>156</v>
      </c>
      <c r="E323" s="223" t="s">
        <v>19</v>
      </c>
      <c r="F323" s="224" t="s">
        <v>161</v>
      </c>
      <c r="G323" s="222"/>
      <c r="H323" s="225">
        <v>64.83</v>
      </c>
      <c r="I323" s="226"/>
      <c r="J323" s="222"/>
      <c r="K323" s="222"/>
      <c r="L323" s="227"/>
      <c r="M323" s="228"/>
      <c r="N323" s="229"/>
      <c r="O323" s="229"/>
      <c r="P323" s="229"/>
      <c r="Q323" s="229"/>
      <c r="R323" s="229"/>
      <c r="S323" s="229"/>
      <c r="T323" s="230"/>
      <c r="AT323" s="231" t="s">
        <v>156</v>
      </c>
      <c r="AU323" s="231" t="s">
        <v>81</v>
      </c>
      <c r="AV323" s="15" t="s">
        <v>152</v>
      </c>
      <c r="AW323" s="15" t="s">
        <v>33</v>
      </c>
      <c r="AX323" s="15" t="s">
        <v>79</v>
      </c>
      <c r="AY323" s="231" t="s">
        <v>141</v>
      </c>
    </row>
    <row r="324" spans="1:65" s="2" customFormat="1" ht="16.5" customHeight="1">
      <c r="A324" s="37"/>
      <c r="B324" s="38"/>
      <c r="C324" s="243" t="s">
        <v>475</v>
      </c>
      <c r="D324" s="243" t="s">
        <v>352</v>
      </c>
      <c r="E324" s="244" t="s">
        <v>431</v>
      </c>
      <c r="F324" s="245" t="s">
        <v>432</v>
      </c>
      <c r="G324" s="246" t="s">
        <v>149</v>
      </c>
      <c r="H324" s="247">
        <v>75.558999999999997</v>
      </c>
      <c r="I324" s="248"/>
      <c r="J324" s="249">
        <f>ROUND(I324*H324,2)</f>
        <v>0</v>
      </c>
      <c r="K324" s="245" t="s">
        <v>150</v>
      </c>
      <c r="L324" s="250"/>
      <c r="M324" s="251" t="s">
        <v>19</v>
      </c>
      <c r="N324" s="252" t="s">
        <v>43</v>
      </c>
      <c r="O324" s="67"/>
      <c r="P324" s="190">
        <f>O324*H324</f>
        <v>0</v>
      </c>
      <c r="Q324" s="190">
        <v>1.9E-3</v>
      </c>
      <c r="R324" s="190">
        <f>Q324*H324</f>
        <v>0.1435621</v>
      </c>
      <c r="S324" s="190">
        <v>0</v>
      </c>
      <c r="T324" s="191">
        <f>S324*H324</f>
        <v>0</v>
      </c>
      <c r="U324" s="37"/>
      <c r="V324" s="37"/>
      <c r="W324" s="37"/>
      <c r="X324" s="37"/>
      <c r="Y324" s="37"/>
      <c r="Z324" s="37"/>
      <c r="AA324" s="37"/>
      <c r="AB324" s="37"/>
      <c r="AC324" s="37"/>
      <c r="AD324" s="37"/>
      <c r="AE324" s="37"/>
      <c r="AR324" s="192" t="s">
        <v>355</v>
      </c>
      <c r="AT324" s="192" t="s">
        <v>352</v>
      </c>
      <c r="AU324" s="192" t="s">
        <v>81</v>
      </c>
      <c r="AY324" s="20" t="s">
        <v>141</v>
      </c>
      <c r="BE324" s="193">
        <f>IF(N324="základní",J324,0)</f>
        <v>0</v>
      </c>
      <c r="BF324" s="193">
        <f>IF(N324="snížená",J324,0)</f>
        <v>0</v>
      </c>
      <c r="BG324" s="193">
        <f>IF(N324="zákl. přenesená",J324,0)</f>
        <v>0</v>
      </c>
      <c r="BH324" s="193">
        <f>IF(N324="sníž. přenesená",J324,0)</f>
        <v>0</v>
      </c>
      <c r="BI324" s="193">
        <f>IF(N324="nulová",J324,0)</f>
        <v>0</v>
      </c>
      <c r="BJ324" s="20" t="s">
        <v>79</v>
      </c>
      <c r="BK324" s="193">
        <f>ROUND(I324*H324,2)</f>
        <v>0</v>
      </c>
      <c r="BL324" s="20" t="s">
        <v>182</v>
      </c>
      <c r="BM324" s="192" t="s">
        <v>992</v>
      </c>
    </row>
    <row r="325" spans="1:65" s="14" customFormat="1" ht="11.25">
      <c r="B325" s="210"/>
      <c r="C325" s="211"/>
      <c r="D325" s="201" t="s">
        <v>156</v>
      </c>
      <c r="E325" s="211"/>
      <c r="F325" s="213" t="s">
        <v>993</v>
      </c>
      <c r="G325" s="211"/>
      <c r="H325" s="214">
        <v>75.558999999999997</v>
      </c>
      <c r="I325" s="215"/>
      <c r="J325" s="211"/>
      <c r="K325" s="211"/>
      <c r="L325" s="216"/>
      <c r="M325" s="217"/>
      <c r="N325" s="218"/>
      <c r="O325" s="218"/>
      <c r="P325" s="218"/>
      <c r="Q325" s="218"/>
      <c r="R325" s="218"/>
      <c r="S325" s="218"/>
      <c r="T325" s="219"/>
      <c r="AT325" s="220" t="s">
        <v>156</v>
      </c>
      <c r="AU325" s="220" t="s">
        <v>81</v>
      </c>
      <c r="AV325" s="14" t="s">
        <v>81</v>
      </c>
      <c r="AW325" s="14" t="s">
        <v>4</v>
      </c>
      <c r="AX325" s="14" t="s">
        <v>79</v>
      </c>
      <c r="AY325" s="220" t="s">
        <v>141</v>
      </c>
    </row>
    <row r="326" spans="1:65" s="2" customFormat="1" ht="33" customHeight="1">
      <c r="A326" s="37"/>
      <c r="B326" s="38"/>
      <c r="C326" s="181" t="s">
        <v>488</v>
      </c>
      <c r="D326" s="181" t="s">
        <v>146</v>
      </c>
      <c r="E326" s="182" t="s">
        <v>994</v>
      </c>
      <c r="F326" s="183" t="s">
        <v>995</v>
      </c>
      <c r="G326" s="184" t="s">
        <v>149</v>
      </c>
      <c r="H326" s="185">
        <v>25.2</v>
      </c>
      <c r="I326" s="186"/>
      <c r="J326" s="187">
        <f>ROUND(I326*H326,2)</f>
        <v>0</v>
      </c>
      <c r="K326" s="183" t="s">
        <v>150</v>
      </c>
      <c r="L326" s="42"/>
      <c r="M326" s="188" t="s">
        <v>19</v>
      </c>
      <c r="N326" s="189" t="s">
        <v>43</v>
      </c>
      <c r="O326" s="67"/>
      <c r="P326" s="190">
        <f>O326*H326</f>
        <v>0</v>
      </c>
      <c r="Q326" s="190">
        <v>2.7999999999999998E-4</v>
      </c>
      <c r="R326" s="190">
        <f>Q326*H326</f>
        <v>7.0559999999999989E-3</v>
      </c>
      <c r="S326" s="190">
        <v>0</v>
      </c>
      <c r="T326" s="191">
        <f>S326*H326</f>
        <v>0</v>
      </c>
      <c r="U326" s="37"/>
      <c r="V326" s="37"/>
      <c r="W326" s="37"/>
      <c r="X326" s="37"/>
      <c r="Y326" s="37"/>
      <c r="Z326" s="37"/>
      <c r="AA326" s="37"/>
      <c r="AB326" s="37"/>
      <c r="AC326" s="37"/>
      <c r="AD326" s="37"/>
      <c r="AE326" s="37"/>
      <c r="AR326" s="192" t="s">
        <v>182</v>
      </c>
      <c r="AT326" s="192" t="s">
        <v>146</v>
      </c>
      <c r="AU326" s="192" t="s">
        <v>81</v>
      </c>
      <c r="AY326" s="20" t="s">
        <v>141</v>
      </c>
      <c r="BE326" s="193">
        <f>IF(N326="základní",J326,0)</f>
        <v>0</v>
      </c>
      <c r="BF326" s="193">
        <f>IF(N326="snížená",J326,0)</f>
        <v>0</v>
      </c>
      <c r="BG326" s="193">
        <f>IF(N326="zákl. přenesená",J326,0)</f>
        <v>0</v>
      </c>
      <c r="BH326" s="193">
        <f>IF(N326="sníž. přenesená",J326,0)</f>
        <v>0</v>
      </c>
      <c r="BI326" s="193">
        <f>IF(N326="nulová",J326,0)</f>
        <v>0</v>
      </c>
      <c r="BJ326" s="20" t="s">
        <v>79</v>
      </c>
      <c r="BK326" s="193">
        <f>ROUND(I326*H326,2)</f>
        <v>0</v>
      </c>
      <c r="BL326" s="20" t="s">
        <v>182</v>
      </c>
      <c r="BM326" s="192" t="s">
        <v>996</v>
      </c>
    </row>
    <row r="327" spans="1:65" s="2" customFormat="1" ht="11.25">
      <c r="A327" s="37"/>
      <c r="B327" s="38"/>
      <c r="C327" s="39"/>
      <c r="D327" s="194" t="s">
        <v>154</v>
      </c>
      <c r="E327" s="39"/>
      <c r="F327" s="195" t="s">
        <v>997</v>
      </c>
      <c r="G327" s="39"/>
      <c r="H327" s="39"/>
      <c r="I327" s="196"/>
      <c r="J327" s="39"/>
      <c r="K327" s="39"/>
      <c r="L327" s="42"/>
      <c r="M327" s="197"/>
      <c r="N327" s="198"/>
      <c r="O327" s="67"/>
      <c r="P327" s="67"/>
      <c r="Q327" s="67"/>
      <c r="R327" s="67"/>
      <c r="S327" s="67"/>
      <c r="T327" s="68"/>
      <c r="U327" s="37"/>
      <c r="V327" s="37"/>
      <c r="W327" s="37"/>
      <c r="X327" s="37"/>
      <c r="Y327" s="37"/>
      <c r="Z327" s="37"/>
      <c r="AA327" s="37"/>
      <c r="AB327" s="37"/>
      <c r="AC327" s="37"/>
      <c r="AD327" s="37"/>
      <c r="AE327" s="37"/>
      <c r="AT327" s="20" t="s">
        <v>154</v>
      </c>
      <c r="AU327" s="20" t="s">
        <v>81</v>
      </c>
    </row>
    <row r="328" spans="1:65" s="13" customFormat="1" ht="11.25">
      <c r="B328" s="199"/>
      <c r="C328" s="200"/>
      <c r="D328" s="201" t="s">
        <v>156</v>
      </c>
      <c r="E328" s="202" t="s">
        <v>19</v>
      </c>
      <c r="F328" s="203" t="s">
        <v>442</v>
      </c>
      <c r="G328" s="200"/>
      <c r="H328" s="202" t="s">
        <v>19</v>
      </c>
      <c r="I328" s="204"/>
      <c r="J328" s="200"/>
      <c r="K328" s="200"/>
      <c r="L328" s="205"/>
      <c r="M328" s="206"/>
      <c r="N328" s="207"/>
      <c r="O328" s="207"/>
      <c r="P328" s="207"/>
      <c r="Q328" s="207"/>
      <c r="R328" s="207"/>
      <c r="S328" s="207"/>
      <c r="T328" s="208"/>
      <c r="AT328" s="209" t="s">
        <v>156</v>
      </c>
      <c r="AU328" s="209" t="s">
        <v>81</v>
      </c>
      <c r="AV328" s="13" t="s">
        <v>79</v>
      </c>
      <c r="AW328" s="13" t="s">
        <v>33</v>
      </c>
      <c r="AX328" s="13" t="s">
        <v>72</v>
      </c>
      <c r="AY328" s="209" t="s">
        <v>141</v>
      </c>
    </row>
    <row r="329" spans="1:65" s="14" customFormat="1" ht="11.25">
      <c r="B329" s="210"/>
      <c r="C329" s="211"/>
      <c r="D329" s="201" t="s">
        <v>156</v>
      </c>
      <c r="E329" s="212" t="s">
        <v>19</v>
      </c>
      <c r="F329" s="213" t="s">
        <v>998</v>
      </c>
      <c r="G329" s="211"/>
      <c r="H329" s="214">
        <v>25.2</v>
      </c>
      <c r="I329" s="215"/>
      <c r="J329" s="211"/>
      <c r="K329" s="211"/>
      <c r="L329" s="216"/>
      <c r="M329" s="217"/>
      <c r="N329" s="218"/>
      <c r="O329" s="218"/>
      <c r="P329" s="218"/>
      <c r="Q329" s="218"/>
      <c r="R329" s="218"/>
      <c r="S329" s="218"/>
      <c r="T329" s="219"/>
      <c r="AT329" s="220" t="s">
        <v>156</v>
      </c>
      <c r="AU329" s="220" t="s">
        <v>81</v>
      </c>
      <c r="AV329" s="14" t="s">
        <v>81</v>
      </c>
      <c r="AW329" s="14" t="s">
        <v>33</v>
      </c>
      <c r="AX329" s="14" t="s">
        <v>72</v>
      </c>
      <c r="AY329" s="220" t="s">
        <v>141</v>
      </c>
    </row>
    <row r="330" spans="1:65" s="15" customFormat="1" ht="11.25">
      <c r="B330" s="221"/>
      <c r="C330" s="222"/>
      <c r="D330" s="201" t="s">
        <v>156</v>
      </c>
      <c r="E330" s="223" t="s">
        <v>19</v>
      </c>
      <c r="F330" s="224" t="s">
        <v>161</v>
      </c>
      <c r="G330" s="222"/>
      <c r="H330" s="225">
        <v>25.2</v>
      </c>
      <c r="I330" s="226"/>
      <c r="J330" s="222"/>
      <c r="K330" s="222"/>
      <c r="L330" s="227"/>
      <c r="M330" s="228"/>
      <c r="N330" s="229"/>
      <c r="O330" s="229"/>
      <c r="P330" s="229"/>
      <c r="Q330" s="229"/>
      <c r="R330" s="229"/>
      <c r="S330" s="229"/>
      <c r="T330" s="230"/>
      <c r="AT330" s="231" t="s">
        <v>156</v>
      </c>
      <c r="AU330" s="231" t="s">
        <v>81</v>
      </c>
      <c r="AV330" s="15" t="s">
        <v>152</v>
      </c>
      <c r="AW330" s="15" t="s">
        <v>33</v>
      </c>
      <c r="AX330" s="15" t="s">
        <v>79</v>
      </c>
      <c r="AY330" s="231" t="s">
        <v>141</v>
      </c>
    </row>
    <row r="331" spans="1:65" s="2" customFormat="1" ht="16.5" customHeight="1">
      <c r="A331" s="37"/>
      <c r="B331" s="38"/>
      <c r="C331" s="243" t="s">
        <v>496</v>
      </c>
      <c r="D331" s="243" t="s">
        <v>352</v>
      </c>
      <c r="E331" s="244" t="s">
        <v>431</v>
      </c>
      <c r="F331" s="245" t="s">
        <v>432</v>
      </c>
      <c r="G331" s="246" t="s">
        <v>149</v>
      </c>
      <c r="H331" s="247">
        <v>29.370999999999999</v>
      </c>
      <c r="I331" s="248"/>
      <c r="J331" s="249">
        <f>ROUND(I331*H331,2)</f>
        <v>0</v>
      </c>
      <c r="K331" s="245" t="s">
        <v>150</v>
      </c>
      <c r="L331" s="250"/>
      <c r="M331" s="251" t="s">
        <v>19</v>
      </c>
      <c r="N331" s="252" t="s">
        <v>43</v>
      </c>
      <c r="O331" s="67"/>
      <c r="P331" s="190">
        <f>O331*H331</f>
        <v>0</v>
      </c>
      <c r="Q331" s="190">
        <v>1.9E-3</v>
      </c>
      <c r="R331" s="190">
        <f>Q331*H331</f>
        <v>5.5804899999999998E-2</v>
      </c>
      <c r="S331" s="190">
        <v>0</v>
      </c>
      <c r="T331" s="191">
        <f>S331*H331</f>
        <v>0</v>
      </c>
      <c r="U331" s="37"/>
      <c r="V331" s="37"/>
      <c r="W331" s="37"/>
      <c r="X331" s="37"/>
      <c r="Y331" s="37"/>
      <c r="Z331" s="37"/>
      <c r="AA331" s="37"/>
      <c r="AB331" s="37"/>
      <c r="AC331" s="37"/>
      <c r="AD331" s="37"/>
      <c r="AE331" s="37"/>
      <c r="AR331" s="192" t="s">
        <v>355</v>
      </c>
      <c r="AT331" s="192" t="s">
        <v>352</v>
      </c>
      <c r="AU331" s="192" t="s">
        <v>81</v>
      </c>
      <c r="AY331" s="20" t="s">
        <v>141</v>
      </c>
      <c r="BE331" s="193">
        <f>IF(N331="základní",J331,0)</f>
        <v>0</v>
      </c>
      <c r="BF331" s="193">
        <f>IF(N331="snížená",J331,0)</f>
        <v>0</v>
      </c>
      <c r="BG331" s="193">
        <f>IF(N331="zákl. přenesená",J331,0)</f>
        <v>0</v>
      </c>
      <c r="BH331" s="193">
        <f>IF(N331="sníž. přenesená",J331,0)</f>
        <v>0</v>
      </c>
      <c r="BI331" s="193">
        <f>IF(N331="nulová",J331,0)</f>
        <v>0</v>
      </c>
      <c r="BJ331" s="20" t="s">
        <v>79</v>
      </c>
      <c r="BK331" s="193">
        <f>ROUND(I331*H331,2)</f>
        <v>0</v>
      </c>
      <c r="BL331" s="20" t="s">
        <v>182</v>
      </c>
      <c r="BM331" s="192" t="s">
        <v>999</v>
      </c>
    </row>
    <row r="332" spans="1:65" s="14" customFormat="1" ht="11.25">
      <c r="B332" s="210"/>
      <c r="C332" s="211"/>
      <c r="D332" s="201" t="s">
        <v>156</v>
      </c>
      <c r="E332" s="211"/>
      <c r="F332" s="213" t="s">
        <v>1000</v>
      </c>
      <c r="G332" s="211"/>
      <c r="H332" s="214">
        <v>29.370999999999999</v>
      </c>
      <c r="I332" s="215"/>
      <c r="J332" s="211"/>
      <c r="K332" s="211"/>
      <c r="L332" s="216"/>
      <c r="M332" s="217"/>
      <c r="N332" s="218"/>
      <c r="O332" s="218"/>
      <c r="P332" s="218"/>
      <c r="Q332" s="218"/>
      <c r="R332" s="218"/>
      <c r="S332" s="218"/>
      <c r="T332" s="219"/>
      <c r="AT332" s="220" t="s">
        <v>156</v>
      </c>
      <c r="AU332" s="220" t="s">
        <v>81</v>
      </c>
      <c r="AV332" s="14" t="s">
        <v>81</v>
      </c>
      <c r="AW332" s="14" t="s">
        <v>4</v>
      </c>
      <c r="AX332" s="14" t="s">
        <v>79</v>
      </c>
      <c r="AY332" s="220" t="s">
        <v>141</v>
      </c>
    </row>
    <row r="333" spans="1:65" s="2" customFormat="1" ht="33" customHeight="1">
      <c r="A333" s="37"/>
      <c r="B333" s="38"/>
      <c r="C333" s="181" t="s">
        <v>504</v>
      </c>
      <c r="D333" s="181" t="s">
        <v>146</v>
      </c>
      <c r="E333" s="182" t="s">
        <v>1001</v>
      </c>
      <c r="F333" s="183" t="s">
        <v>1002</v>
      </c>
      <c r="G333" s="184" t="s">
        <v>149</v>
      </c>
      <c r="H333" s="185">
        <v>4</v>
      </c>
      <c r="I333" s="186"/>
      <c r="J333" s="187">
        <f>ROUND(I333*H333,2)</f>
        <v>0</v>
      </c>
      <c r="K333" s="183" t="s">
        <v>150</v>
      </c>
      <c r="L333" s="42"/>
      <c r="M333" s="188" t="s">
        <v>19</v>
      </c>
      <c r="N333" s="189" t="s">
        <v>43</v>
      </c>
      <c r="O333" s="67"/>
      <c r="P333" s="190">
        <f>O333*H333</f>
        <v>0</v>
      </c>
      <c r="Q333" s="190">
        <v>4.2999999999999999E-4</v>
      </c>
      <c r="R333" s="190">
        <f>Q333*H333</f>
        <v>1.72E-3</v>
      </c>
      <c r="S333" s="190">
        <v>0</v>
      </c>
      <c r="T333" s="191">
        <f>S333*H333</f>
        <v>0</v>
      </c>
      <c r="U333" s="37"/>
      <c r="V333" s="37"/>
      <c r="W333" s="37"/>
      <c r="X333" s="37"/>
      <c r="Y333" s="37"/>
      <c r="Z333" s="37"/>
      <c r="AA333" s="37"/>
      <c r="AB333" s="37"/>
      <c r="AC333" s="37"/>
      <c r="AD333" s="37"/>
      <c r="AE333" s="37"/>
      <c r="AR333" s="192" t="s">
        <v>182</v>
      </c>
      <c r="AT333" s="192" t="s">
        <v>146</v>
      </c>
      <c r="AU333" s="192" t="s">
        <v>81</v>
      </c>
      <c r="AY333" s="20" t="s">
        <v>141</v>
      </c>
      <c r="BE333" s="193">
        <f>IF(N333="základní",J333,0)</f>
        <v>0</v>
      </c>
      <c r="BF333" s="193">
        <f>IF(N333="snížená",J333,0)</f>
        <v>0</v>
      </c>
      <c r="BG333" s="193">
        <f>IF(N333="zákl. přenesená",J333,0)</f>
        <v>0</v>
      </c>
      <c r="BH333" s="193">
        <f>IF(N333="sníž. přenesená",J333,0)</f>
        <v>0</v>
      </c>
      <c r="BI333" s="193">
        <f>IF(N333="nulová",J333,0)</f>
        <v>0</v>
      </c>
      <c r="BJ333" s="20" t="s">
        <v>79</v>
      </c>
      <c r="BK333" s="193">
        <f>ROUND(I333*H333,2)</f>
        <v>0</v>
      </c>
      <c r="BL333" s="20" t="s">
        <v>182</v>
      </c>
      <c r="BM333" s="192" t="s">
        <v>1003</v>
      </c>
    </row>
    <row r="334" spans="1:65" s="2" customFormat="1" ht="11.25">
      <c r="A334" s="37"/>
      <c r="B334" s="38"/>
      <c r="C334" s="39"/>
      <c r="D334" s="194" t="s">
        <v>154</v>
      </c>
      <c r="E334" s="39"/>
      <c r="F334" s="195" t="s">
        <v>1004</v>
      </c>
      <c r="G334" s="39"/>
      <c r="H334" s="39"/>
      <c r="I334" s="196"/>
      <c r="J334" s="39"/>
      <c r="K334" s="39"/>
      <c r="L334" s="42"/>
      <c r="M334" s="197"/>
      <c r="N334" s="198"/>
      <c r="O334" s="67"/>
      <c r="P334" s="67"/>
      <c r="Q334" s="67"/>
      <c r="R334" s="67"/>
      <c r="S334" s="67"/>
      <c r="T334" s="68"/>
      <c r="U334" s="37"/>
      <c r="V334" s="37"/>
      <c r="W334" s="37"/>
      <c r="X334" s="37"/>
      <c r="Y334" s="37"/>
      <c r="Z334" s="37"/>
      <c r="AA334" s="37"/>
      <c r="AB334" s="37"/>
      <c r="AC334" s="37"/>
      <c r="AD334" s="37"/>
      <c r="AE334" s="37"/>
      <c r="AT334" s="20" t="s">
        <v>154</v>
      </c>
      <c r="AU334" s="20" t="s">
        <v>81</v>
      </c>
    </row>
    <row r="335" spans="1:65" s="13" customFormat="1" ht="11.25">
      <c r="B335" s="199"/>
      <c r="C335" s="200"/>
      <c r="D335" s="201" t="s">
        <v>156</v>
      </c>
      <c r="E335" s="202" t="s">
        <v>19</v>
      </c>
      <c r="F335" s="203" t="s">
        <v>442</v>
      </c>
      <c r="G335" s="200"/>
      <c r="H335" s="202" t="s">
        <v>19</v>
      </c>
      <c r="I335" s="204"/>
      <c r="J335" s="200"/>
      <c r="K335" s="200"/>
      <c r="L335" s="205"/>
      <c r="M335" s="206"/>
      <c r="N335" s="207"/>
      <c r="O335" s="207"/>
      <c r="P335" s="207"/>
      <c r="Q335" s="207"/>
      <c r="R335" s="207"/>
      <c r="S335" s="207"/>
      <c r="T335" s="208"/>
      <c r="AT335" s="209" t="s">
        <v>156</v>
      </c>
      <c r="AU335" s="209" t="s">
        <v>81</v>
      </c>
      <c r="AV335" s="13" t="s">
        <v>79</v>
      </c>
      <c r="AW335" s="13" t="s">
        <v>33</v>
      </c>
      <c r="AX335" s="13" t="s">
        <v>72</v>
      </c>
      <c r="AY335" s="209" t="s">
        <v>141</v>
      </c>
    </row>
    <row r="336" spans="1:65" s="14" customFormat="1" ht="11.25">
      <c r="B336" s="210"/>
      <c r="C336" s="211"/>
      <c r="D336" s="201" t="s">
        <v>156</v>
      </c>
      <c r="E336" s="212" t="s">
        <v>19</v>
      </c>
      <c r="F336" s="213" t="s">
        <v>453</v>
      </c>
      <c r="G336" s="211"/>
      <c r="H336" s="214">
        <v>4</v>
      </c>
      <c r="I336" s="215"/>
      <c r="J336" s="211"/>
      <c r="K336" s="211"/>
      <c r="L336" s="216"/>
      <c r="M336" s="217"/>
      <c r="N336" s="218"/>
      <c r="O336" s="218"/>
      <c r="P336" s="218"/>
      <c r="Q336" s="218"/>
      <c r="R336" s="218"/>
      <c r="S336" s="218"/>
      <c r="T336" s="219"/>
      <c r="AT336" s="220" t="s">
        <v>156</v>
      </c>
      <c r="AU336" s="220" t="s">
        <v>81</v>
      </c>
      <c r="AV336" s="14" t="s">
        <v>81</v>
      </c>
      <c r="AW336" s="14" t="s">
        <v>33</v>
      </c>
      <c r="AX336" s="14" t="s">
        <v>72</v>
      </c>
      <c r="AY336" s="220" t="s">
        <v>141</v>
      </c>
    </row>
    <row r="337" spans="1:65" s="15" customFormat="1" ht="11.25">
      <c r="B337" s="221"/>
      <c r="C337" s="222"/>
      <c r="D337" s="201" t="s">
        <v>156</v>
      </c>
      <c r="E337" s="223" t="s">
        <v>19</v>
      </c>
      <c r="F337" s="224" t="s">
        <v>161</v>
      </c>
      <c r="G337" s="222"/>
      <c r="H337" s="225">
        <v>4</v>
      </c>
      <c r="I337" s="226"/>
      <c r="J337" s="222"/>
      <c r="K337" s="222"/>
      <c r="L337" s="227"/>
      <c r="M337" s="228"/>
      <c r="N337" s="229"/>
      <c r="O337" s="229"/>
      <c r="P337" s="229"/>
      <c r="Q337" s="229"/>
      <c r="R337" s="229"/>
      <c r="S337" s="229"/>
      <c r="T337" s="230"/>
      <c r="AT337" s="231" t="s">
        <v>156</v>
      </c>
      <c r="AU337" s="231" t="s">
        <v>81</v>
      </c>
      <c r="AV337" s="15" t="s">
        <v>152</v>
      </c>
      <c r="AW337" s="15" t="s">
        <v>33</v>
      </c>
      <c r="AX337" s="15" t="s">
        <v>79</v>
      </c>
      <c r="AY337" s="231" t="s">
        <v>141</v>
      </c>
    </row>
    <row r="338" spans="1:65" s="2" customFormat="1" ht="16.5" customHeight="1">
      <c r="A338" s="37"/>
      <c r="B338" s="38"/>
      <c r="C338" s="243" t="s">
        <v>510</v>
      </c>
      <c r="D338" s="243" t="s">
        <v>352</v>
      </c>
      <c r="E338" s="244" t="s">
        <v>431</v>
      </c>
      <c r="F338" s="245" t="s">
        <v>432</v>
      </c>
      <c r="G338" s="246" t="s">
        <v>149</v>
      </c>
      <c r="H338" s="247">
        <v>4.6619999999999999</v>
      </c>
      <c r="I338" s="248"/>
      <c r="J338" s="249">
        <f>ROUND(I338*H338,2)</f>
        <v>0</v>
      </c>
      <c r="K338" s="245" t="s">
        <v>150</v>
      </c>
      <c r="L338" s="250"/>
      <c r="M338" s="251" t="s">
        <v>19</v>
      </c>
      <c r="N338" s="252" t="s">
        <v>43</v>
      </c>
      <c r="O338" s="67"/>
      <c r="P338" s="190">
        <f>O338*H338</f>
        <v>0</v>
      </c>
      <c r="Q338" s="190">
        <v>1.9E-3</v>
      </c>
      <c r="R338" s="190">
        <f>Q338*H338</f>
        <v>8.857799999999999E-3</v>
      </c>
      <c r="S338" s="190">
        <v>0</v>
      </c>
      <c r="T338" s="191">
        <f>S338*H338</f>
        <v>0</v>
      </c>
      <c r="U338" s="37"/>
      <c r="V338" s="37"/>
      <c r="W338" s="37"/>
      <c r="X338" s="37"/>
      <c r="Y338" s="37"/>
      <c r="Z338" s="37"/>
      <c r="AA338" s="37"/>
      <c r="AB338" s="37"/>
      <c r="AC338" s="37"/>
      <c r="AD338" s="37"/>
      <c r="AE338" s="37"/>
      <c r="AR338" s="192" t="s">
        <v>355</v>
      </c>
      <c r="AT338" s="192" t="s">
        <v>352</v>
      </c>
      <c r="AU338" s="192" t="s">
        <v>81</v>
      </c>
      <c r="AY338" s="20" t="s">
        <v>141</v>
      </c>
      <c r="BE338" s="193">
        <f>IF(N338="základní",J338,0)</f>
        <v>0</v>
      </c>
      <c r="BF338" s="193">
        <f>IF(N338="snížená",J338,0)</f>
        <v>0</v>
      </c>
      <c r="BG338" s="193">
        <f>IF(N338="zákl. přenesená",J338,0)</f>
        <v>0</v>
      </c>
      <c r="BH338" s="193">
        <f>IF(N338="sníž. přenesená",J338,0)</f>
        <v>0</v>
      </c>
      <c r="BI338" s="193">
        <f>IF(N338="nulová",J338,0)</f>
        <v>0</v>
      </c>
      <c r="BJ338" s="20" t="s">
        <v>79</v>
      </c>
      <c r="BK338" s="193">
        <f>ROUND(I338*H338,2)</f>
        <v>0</v>
      </c>
      <c r="BL338" s="20" t="s">
        <v>182</v>
      </c>
      <c r="BM338" s="192" t="s">
        <v>1005</v>
      </c>
    </row>
    <row r="339" spans="1:65" s="14" customFormat="1" ht="11.25">
      <c r="B339" s="210"/>
      <c r="C339" s="211"/>
      <c r="D339" s="201" t="s">
        <v>156</v>
      </c>
      <c r="E339" s="211"/>
      <c r="F339" s="213" t="s">
        <v>986</v>
      </c>
      <c r="G339" s="211"/>
      <c r="H339" s="214">
        <v>4.6619999999999999</v>
      </c>
      <c r="I339" s="215"/>
      <c r="J339" s="211"/>
      <c r="K339" s="211"/>
      <c r="L339" s="216"/>
      <c r="M339" s="217"/>
      <c r="N339" s="218"/>
      <c r="O339" s="218"/>
      <c r="P339" s="218"/>
      <c r="Q339" s="218"/>
      <c r="R339" s="218"/>
      <c r="S339" s="218"/>
      <c r="T339" s="219"/>
      <c r="AT339" s="220" t="s">
        <v>156</v>
      </c>
      <c r="AU339" s="220" t="s">
        <v>81</v>
      </c>
      <c r="AV339" s="14" t="s">
        <v>81</v>
      </c>
      <c r="AW339" s="14" t="s">
        <v>4</v>
      </c>
      <c r="AX339" s="14" t="s">
        <v>79</v>
      </c>
      <c r="AY339" s="220" t="s">
        <v>141</v>
      </c>
    </row>
    <row r="340" spans="1:65" s="2" customFormat="1" ht="33" customHeight="1">
      <c r="A340" s="37"/>
      <c r="B340" s="38"/>
      <c r="C340" s="181" t="s">
        <v>515</v>
      </c>
      <c r="D340" s="181" t="s">
        <v>146</v>
      </c>
      <c r="E340" s="182" t="s">
        <v>1006</v>
      </c>
      <c r="F340" s="183" t="s">
        <v>1007</v>
      </c>
      <c r="G340" s="184" t="s">
        <v>149</v>
      </c>
      <c r="H340" s="185">
        <v>13.513</v>
      </c>
      <c r="I340" s="186"/>
      <c r="J340" s="187">
        <f>ROUND(I340*H340,2)</f>
        <v>0</v>
      </c>
      <c r="K340" s="183" t="s">
        <v>150</v>
      </c>
      <c r="L340" s="42"/>
      <c r="M340" s="188" t="s">
        <v>19</v>
      </c>
      <c r="N340" s="189" t="s">
        <v>43</v>
      </c>
      <c r="O340" s="67"/>
      <c r="P340" s="190">
        <f>O340*H340</f>
        <v>0</v>
      </c>
      <c r="Q340" s="190">
        <v>5.0000000000000002E-5</v>
      </c>
      <c r="R340" s="190">
        <f>Q340*H340</f>
        <v>6.7565000000000008E-4</v>
      </c>
      <c r="S340" s="190">
        <v>0</v>
      </c>
      <c r="T340" s="191">
        <f>S340*H340</f>
        <v>0</v>
      </c>
      <c r="U340" s="37"/>
      <c r="V340" s="37"/>
      <c r="W340" s="37"/>
      <c r="X340" s="37"/>
      <c r="Y340" s="37"/>
      <c r="Z340" s="37"/>
      <c r="AA340" s="37"/>
      <c r="AB340" s="37"/>
      <c r="AC340" s="37"/>
      <c r="AD340" s="37"/>
      <c r="AE340" s="37"/>
      <c r="AR340" s="192" t="s">
        <v>182</v>
      </c>
      <c r="AT340" s="192" t="s">
        <v>146</v>
      </c>
      <c r="AU340" s="192" t="s">
        <v>81</v>
      </c>
      <c r="AY340" s="20" t="s">
        <v>141</v>
      </c>
      <c r="BE340" s="193">
        <f>IF(N340="základní",J340,0)</f>
        <v>0</v>
      </c>
      <c r="BF340" s="193">
        <f>IF(N340="snížená",J340,0)</f>
        <v>0</v>
      </c>
      <c r="BG340" s="193">
        <f>IF(N340="zákl. přenesená",J340,0)</f>
        <v>0</v>
      </c>
      <c r="BH340" s="193">
        <f>IF(N340="sníž. přenesená",J340,0)</f>
        <v>0</v>
      </c>
      <c r="BI340" s="193">
        <f>IF(N340="nulová",J340,0)</f>
        <v>0</v>
      </c>
      <c r="BJ340" s="20" t="s">
        <v>79</v>
      </c>
      <c r="BK340" s="193">
        <f>ROUND(I340*H340,2)</f>
        <v>0</v>
      </c>
      <c r="BL340" s="20" t="s">
        <v>182</v>
      </c>
      <c r="BM340" s="192" t="s">
        <v>1008</v>
      </c>
    </row>
    <row r="341" spans="1:65" s="2" customFormat="1" ht="11.25">
      <c r="A341" s="37"/>
      <c r="B341" s="38"/>
      <c r="C341" s="39"/>
      <c r="D341" s="194" t="s">
        <v>154</v>
      </c>
      <c r="E341" s="39"/>
      <c r="F341" s="195" t="s">
        <v>1009</v>
      </c>
      <c r="G341" s="39"/>
      <c r="H341" s="39"/>
      <c r="I341" s="196"/>
      <c r="J341" s="39"/>
      <c r="K341" s="39"/>
      <c r="L341" s="42"/>
      <c r="M341" s="197"/>
      <c r="N341" s="198"/>
      <c r="O341" s="67"/>
      <c r="P341" s="67"/>
      <c r="Q341" s="67"/>
      <c r="R341" s="67"/>
      <c r="S341" s="67"/>
      <c r="T341" s="68"/>
      <c r="U341" s="37"/>
      <c r="V341" s="37"/>
      <c r="W341" s="37"/>
      <c r="X341" s="37"/>
      <c r="Y341" s="37"/>
      <c r="Z341" s="37"/>
      <c r="AA341" s="37"/>
      <c r="AB341" s="37"/>
      <c r="AC341" s="37"/>
      <c r="AD341" s="37"/>
      <c r="AE341" s="37"/>
      <c r="AT341" s="20" t="s">
        <v>154</v>
      </c>
      <c r="AU341" s="20" t="s">
        <v>81</v>
      </c>
    </row>
    <row r="342" spans="1:65" s="14" customFormat="1" ht="11.25">
      <c r="B342" s="210"/>
      <c r="C342" s="211"/>
      <c r="D342" s="201" t="s">
        <v>156</v>
      </c>
      <c r="E342" s="212" t="s">
        <v>19</v>
      </c>
      <c r="F342" s="213" t="s">
        <v>1010</v>
      </c>
      <c r="G342" s="211"/>
      <c r="H342" s="214">
        <v>33.713000000000001</v>
      </c>
      <c r="I342" s="215"/>
      <c r="J342" s="211"/>
      <c r="K342" s="211"/>
      <c r="L342" s="216"/>
      <c r="M342" s="217"/>
      <c r="N342" s="218"/>
      <c r="O342" s="218"/>
      <c r="P342" s="218"/>
      <c r="Q342" s="218"/>
      <c r="R342" s="218"/>
      <c r="S342" s="218"/>
      <c r="T342" s="219"/>
      <c r="AT342" s="220" t="s">
        <v>156</v>
      </c>
      <c r="AU342" s="220" t="s">
        <v>81</v>
      </c>
      <c r="AV342" s="14" t="s">
        <v>81</v>
      </c>
      <c r="AW342" s="14" t="s">
        <v>33</v>
      </c>
      <c r="AX342" s="14" t="s">
        <v>72</v>
      </c>
      <c r="AY342" s="220" t="s">
        <v>141</v>
      </c>
    </row>
    <row r="343" spans="1:65" s="14" customFormat="1" ht="11.25">
      <c r="B343" s="210"/>
      <c r="C343" s="211"/>
      <c r="D343" s="201" t="s">
        <v>156</v>
      </c>
      <c r="E343" s="212" t="s">
        <v>19</v>
      </c>
      <c r="F343" s="213" t="s">
        <v>1011</v>
      </c>
      <c r="G343" s="211"/>
      <c r="H343" s="214">
        <v>-20.2</v>
      </c>
      <c r="I343" s="215"/>
      <c r="J343" s="211"/>
      <c r="K343" s="211"/>
      <c r="L343" s="216"/>
      <c r="M343" s="217"/>
      <c r="N343" s="218"/>
      <c r="O343" s="218"/>
      <c r="P343" s="218"/>
      <c r="Q343" s="218"/>
      <c r="R343" s="218"/>
      <c r="S343" s="218"/>
      <c r="T343" s="219"/>
      <c r="AT343" s="220" t="s">
        <v>156</v>
      </c>
      <c r="AU343" s="220" t="s">
        <v>81</v>
      </c>
      <c r="AV343" s="14" t="s">
        <v>81</v>
      </c>
      <c r="AW343" s="14" t="s">
        <v>33</v>
      </c>
      <c r="AX343" s="14" t="s">
        <v>72</v>
      </c>
      <c r="AY343" s="220" t="s">
        <v>141</v>
      </c>
    </row>
    <row r="344" spans="1:65" s="15" customFormat="1" ht="11.25">
      <c r="B344" s="221"/>
      <c r="C344" s="222"/>
      <c r="D344" s="201" t="s">
        <v>156</v>
      </c>
      <c r="E344" s="223" t="s">
        <v>19</v>
      </c>
      <c r="F344" s="224" t="s">
        <v>161</v>
      </c>
      <c r="G344" s="222"/>
      <c r="H344" s="225">
        <v>13.513</v>
      </c>
      <c r="I344" s="226"/>
      <c r="J344" s="222"/>
      <c r="K344" s="222"/>
      <c r="L344" s="227"/>
      <c r="M344" s="228"/>
      <c r="N344" s="229"/>
      <c r="O344" s="229"/>
      <c r="P344" s="229"/>
      <c r="Q344" s="229"/>
      <c r="R344" s="229"/>
      <c r="S344" s="229"/>
      <c r="T344" s="230"/>
      <c r="AT344" s="231" t="s">
        <v>156</v>
      </c>
      <c r="AU344" s="231" t="s">
        <v>81</v>
      </c>
      <c r="AV344" s="15" t="s">
        <v>152</v>
      </c>
      <c r="AW344" s="15" t="s">
        <v>33</v>
      </c>
      <c r="AX344" s="15" t="s">
        <v>79</v>
      </c>
      <c r="AY344" s="231" t="s">
        <v>141</v>
      </c>
    </row>
    <row r="345" spans="1:65" s="2" customFormat="1" ht="16.5" customHeight="1">
      <c r="A345" s="37"/>
      <c r="B345" s="38"/>
      <c r="C345" s="243" t="s">
        <v>522</v>
      </c>
      <c r="D345" s="243" t="s">
        <v>352</v>
      </c>
      <c r="E345" s="244" t="s">
        <v>431</v>
      </c>
      <c r="F345" s="245" t="s">
        <v>432</v>
      </c>
      <c r="G345" s="246" t="s">
        <v>149</v>
      </c>
      <c r="H345" s="247">
        <v>15.749000000000001</v>
      </c>
      <c r="I345" s="248"/>
      <c r="J345" s="249">
        <f>ROUND(I345*H345,2)</f>
        <v>0</v>
      </c>
      <c r="K345" s="245" t="s">
        <v>150</v>
      </c>
      <c r="L345" s="250"/>
      <c r="M345" s="251" t="s">
        <v>19</v>
      </c>
      <c r="N345" s="252" t="s">
        <v>43</v>
      </c>
      <c r="O345" s="67"/>
      <c r="P345" s="190">
        <f>O345*H345</f>
        <v>0</v>
      </c>
      <c r="Q345" s="190">
        <v>1.9E-3</v>
      </c>
      <c r="R345" s="190">
        <f>Q345*H345</f>
        <v>2.9923100000000001E-2</v>
      </c>
      <c r="S345" s="190">
        <v>0</v>
      </c>
      <c r="T345" s="191">
        <f>S345*H345</f>
        <v>0</v>
      </c>
      <c r="U345" s="37"/>
      <c r="V345" s="37"/>
      <c r="W345" s="37"/>
      <c r="X345" s="37"/>
      <c r="Y345" s="37"/>
      <c r="Z345" s="37"/>
      <c r="AA345" s="37"/>
      <c r="AB345" s="37"/>
      <c r="AC345" s="37"/>
      <c r="AD345" s="37"/>
      <c r="AE345" s="37"/>
      <c r="AR345" s="192" t="s">
        <v>355</v>
      </c>
      <c r="AT345" s="192" t="s">
        <v>352</v>
      </c>
      <c r="AU345" s="192" t="s">
        <v>81</v>
      </c>
      <c r="AY345" s="20" t="s">
        <v>141</v>
      </c>
      <c r="BE345" s="193">
        <f>IF(N345="základní",J345,0)</f>
        <v>0</v>
      </c>
      <c r="BF345" s="193">
        <f>IF(N345="snížená",J345,0)</f>
        <v>0</v>
      </c>
      <c r="BG345" s="193">
        <f>IF(N345="zákl. přenesená",J345,0)</f>
        <v>0</v>
      </c>
      <c r="BH345" s="193">
        <f>IF(N345="sníž. přenesená",J345,0)</f>
        <v>0</v>
      </c>
      <c r="BI345" s="193">
        <f>IF(N345="nulová",J345,0)</f>
        <v>0</v>
      </c>
      <c r="BJ345" s="20" t="s">
        <v>79</v>
      </c>
      <c r="BK345" s="193">
        <f>ROUND(I345*H345,2)</f>
        <v>0</v>
      </c>
      <c r="BL345" s="20" t="s">
        <v>182</v>
      </c>
      <c r="BM345" s="192" t="s">
        <v>1012</v>
      </c>
    </row>
    <row r="346" spans="1:65" s="14" customFormat="1" ht="11.25">
      <c r="B346" s="210"/>
      <c r="C346" s="211"/>
      <c r="D346" s="201" t="s">
        <v>156</v>
      </c>
      <c r="E346" s="211"/>
      <c r="F346" s="213" t="s">
        <v>1013</v>
      </c>
      <c r="G346" s="211"/>
      <c r="H346" s="214">
        <v>15.749000000000001</v>
      </c>
      <c r="I346" s="215"/>
      <c r="J346" s="211"/>
      <c r="K346" s="211"/>
      <c r="L346" s="216"/>
      <c r="M346" s="217"/>
      <c r="N346" s="218"/>
      <c r="O346" s="218"/>
      <c r="P346" s="218"/>
      <c r="Q346" s="218"/>
      <c r="R346" s="218"/>
      <c r="S346" s="218"/>
      <c r="T346" s="219"/>
      <c r="AT346" s="220" t="s">
        <v>156</v>
      </c>
      <c r="AU346" s="220" t="s">
        <v>81</v>
      </c>
      <c r="AV346" s="14" t="s">
        <v>81</v>
      </c>
      <c r="AW346" s="14" t="s">
        <v>4</v>
      </c>
      <c r="AX346" s="14" t="s">
        <v>79</v>
      </c>
      <c r="AY346" s="220" t="s">
        <v>141</v>
      </c>
    </row>
    <row r="347" spans="1:65" s="2" customFormat="1" ht="33" customHeight="1">
      <c r="A347" s="37"/>
      <c r="B347" s="38"/>
      <c r="C347" s="181" t="s">
        <v>531</v>
      </c>
      <c r="D347" s="181" t="s">
        <v>146</v>
      </c>
      <c r="E347" s="182" t="s">
        <v>1014</v>
      </c>
      <c r="F347" s="183" t="s">
        <v>1015</v>
      </c>
      <c r="G347" s="184" t="s">
        <v>149</v>
      </c>
      <c r="H347" s="185">
        <v>16.2</v>
      </c>
      <c r="I347" s="186"/>
      <c r="J347" s="187">
        <f>ROUND(I347*H347,2)</f>
        <v>0</v>
      </c>
      <c r="K347" s="183" t="s">
        <v>150</v>
      </c>
      <c r="L347" s="42"/>
      <c r="M347" s="188" t="s">
        <v>19</v>
      </c>
      <c r="N347" s="189" t="s">
        <v>43</v>
      </c>
      <c r="O347" s="67"/>
      <c r="P347" s="190">
        <f>O347*H347</f>
        <v>0</v>
      </c>
      <c r="Q347" s="190">
        <v>1E-4</v>
      </c>
      <c r="R347" s="190">
        <f>Q347*H347</f>
        <v>1.6199999999999999E-3</v>
      </c>
      <c r="S347" s="190">
        <v>0</v>
      </c>
      <c r="T347" s="191">
        <f>S347*H347</f>
        <v>0</v>
      </c>
      <c r="U347" s="37"/>
      <c r="V347" s="37"/>
      <c r="W347" s="37"/>
      <c r="X347" s="37"/>
      <c r="Y347" s="37"/>
      <c r="Z347" s="37"/>
      <c r="AA347" s="37"/>
      <c r="AB347" s="37"/>
      <c r="AC347" s="37"/>
      <c r="AD347" s="37"/>
      <c r="AE347" s="37"/>
      <c r="AR347" s="192" t="s">
        <v>182</v>
      </c>
      <c r="AT347" s="192" t="s">
        <v>146</v>
      </c>
      <c r="AU347" s="192" t="s">
        <v>81</v>
      </c>
      <c r="AY347" s="20" t="s">
        <v>141</v>
      </c>
      <c r="BE347" s="193">
        <f>IF(N347="základní",J347,0)</f>
        <v>0</v>
      </c>
      <c r="BF347" s="193">
        <f>IF(N347="snížená",J347,0)</f>
        <v>0</v>
      </c>
      <c r="BG347" s="193">
        <f>IF(N347="zákl. přenesená",J347,0)</f>
        <v>0</v>
      </c>
      <c r="BH347" s="193">
        <f>IF(N347="sníž. přenesená",J347,0)</f>
        <v>0</v>
      </c>
      <c r="BI347" s="193">
        <f>IF(N347="nulová",J347,0)</f>
        <v>0</v>
      </c>
      <c r="BJ347" s="20" t="s">
        <v>79</v>
      </c>
      <c r="BK347" s="193">
        <f>ROUND(I347*H347,2)</f>
        <v>0</v>
      </c>
      <c r="BL347" s="20" t="s">
        <v>182</v>
      </c>
      <c r="BM347" s="192" t="s">
        <v>1016</v>
      </c>
    </row>
    <row r="348" spans="1:65" s="2" customFormat="1" ht="11.25">
      <c r="A348" s="37"/>
      <c r="B348" s="38"/>
      <c r="C348" s="39"/>
      <c r="D348" s="194" t="s">
        <v>154</v>
      </c>
      <c r="E348" s="39"/>
      <c r="F348" s="195" t="s">
        <v>1017</v>
      </c>
      <c r="G348" s="39"/>
      <c r="H348" s="39"/>
      <c r="I348" s="196"/>
      <c r="J348" s="39"/>
      <c r="K348" s="39"/>
      <c r="L348" s="42"/>
      <c r="M348" s="197"/>
      <c r="N348" s="198"/>
      <c r="O348" s="67"/>
      <c r="P348" s="67"/>
      <c r="Q348" s="67"/>
      <c r="R348" s="67"/>
      <c r="S348" s="67"/>
      <c r="T348" s="68"/>
      <c r="U348" s="37"/>
      <c r="V348" s="37"/>
      <c r="W348" s="37"/>
      <c r="X348" s="37"/>
      <c r="Y348" s="37"/>
      <c r="Z348" s="37"/>
      <c r="AA348" s="37"/>
      <c r="AB348" s="37"/>
      <c r="AC348" s="37"/>
      <c r="AD348" s="37"/>
      <c r="AE348" s="37"/>
      <c r="AT348" s="20" t="s">
        <v>154</v>
      </c>
      <c r="AU348" s="20" t="s">
        <v>81</v>
      </c>
    </row>
    <row r="349" spans="1:65" s="14" customFormat="1" ht="11.25">
      <c r="B349" s="210"/>
      <c r="C349" s="211"/>
      <c r="D349" s="201" t="s">
        <v>156</v>
      </c>
      <c r="E349" s="212" t="s">
        <v>19</v>
      </c>
      <c r="F349" s="213" t="s">
        <v>1018</v>
      </c>
      <c r="G349" s="211"/>
      <c r="H349" s="214">
        <v>16.2</v>
      </c>
      <c r="I349" s="215"/>
      <c r="J349" s="211"/>
      <c r="K349" s="211"/>
      <c r="L349" s="216"/>
      <c r="M349" s="217"/>
      <c r="N349" s="218"/>
      <c r="O349" s="218"/>
      <c r="P349" s="218"/>
      <c r="Q349" s="218"/>
      <c r="R349" s="218"/>
      <c r="S349" s="218"/>
      <c r="T349" s="219"/>
      <c r="AT349" s="220" t="s">
        <v>156</v>
      </c>
      <c r="AU349" s="220" t="s">
        <v>81</v>
      </c>
      <c r="AV349" s="14" t="s">
        <v>81</v>
      </c>
      <c r="AW349" s="14" t="s">
        <v>33</v>
      </c>
      <c r="AX349" s="14" t="s">
        <v>72</v>
      </c>
      <c r="AY349" s="220" t="s">
        <v>141</v>
      </c>
    </row>
    <row r="350" spans="1:65" s="15" customFormat="1" ht="11.25">
      <c r="B350" s="221"/>
      <c r="C350" s="222"/>
      <c r="D350" s="201" t="s">
        <v>156</v>
      </c>
      <c r="E350" s="223" t="s">
        <v>19</v>
      </c>
      <c r="F350" s="224" t="s">
        <v>161</v>
      </c>
      <c r="G350" s="222"/>
      <c r="H350" s="225">
        <v>16.2</v>
      </c>
      <c r="I350" s="226"/>
      <c r="J350" s="222"/>
      <c r="K350" s="222"/>
      <c r="L350" s="227"/>
      <c r="M350" s="228"/>
      <c r="N350" s="229"/>
      <c r="O350" s="229"/>
      <c r="P350" s="229"/>
      <c r="Q350" s="229"/>
      <c r="R350" s="229"/>
      <c r="S350" s="229"/>
      <c r="T350" s="230"/>
      <c r="AT350" s="231" t="s">
        <v>156</v>
      </c>
      <c r="AU350" s="231" t="s">
        <v>81</v>
      </c>
      <c r="AV350" s="15" t="s">
        <v>152</v>
      </c>
      <c r="AW350" s="15" t="s">
        <v>33</v>
      </c>
      <c r="AX350" s="15" t="s">
        <v>79</v>
      </c>
      <c r="AY350" s="231" t="s">
        <v>141</v>
      </c>
    </row>
    <row r="351" spans="1:65" s="2" customFormat="1" ht="16.5" customHeight="1">
      <c r="A351" s="37"/>
      <c r="B351" s="38"/>
      <c r="C351" s="243" t="s">
        <v>536</v>
      </c>
      <c r="D351" s="243" t="s">
        <v>352</v>
      </c>
      <c r="E351" s="244" t="s">
        <v>431</v>
      </c>
      <c r="F351" s="245" t="s">
        <v>432</v>
      </c>
      <c r="G351" s="246" t="s">
        <v>149</v>
      </c>
      <c r="H351" s="247">
        <v>18.881</v>
      </c>
      <c r="I351" s="248"/>
      <c r="J351" s="249">
        <f>ROUND(I351*H351,2)</f>
        <v>0</v>
      </c>
      <c r="K351" s="245" t="s">
        <v>150</v>
      </c>
      <c r="L351" s="250"/>
      <c r="M351" s="251" t="s">
        <v>19</v>
      </c>
      <c r="N351" s="252" t="s">
        <v>43</v>
      </c>
      <c r="O351" s="67"/>
      <c r="P351" s="190">
        <f>O351*H351</f>
        <v>0</v>
      </c>
      <c r="Q351" s="190">
        <v>1.9E-3</v>
      </c>
      <c r="R351" s="190">
        <f>Q351*H351</f>
        <v>3.58739E-2</v>
      </c>
      <c r="S351" s="190">
        <v>0</v>
      </c>
      <c r="T351" s="191">
        <f>S351*H351</f>
        <v>0</v>
      </c>
      <c r="U351" s="37"/>
      <c r="V351" s="37"/>
      <c r="W351" s="37"/>
      <c r="X351" s="37"/>
      <c r="Y351" s="37"/>
      <c r="Z351" s="37"/>
      <c r="AA351" s="37"/>
      <c r="AB351" s="37"/>
      <c r="AC351" s="37"/>
      <c r="AD351" s="37"/>
      <c r="AE351" s="37"/>
      <c r="AR351" s="192" t="s">
        <v>355</v>
      </c>
      <c r="AT351" s="192" t="s">
        <v>352</v>
      </c>
      <c r="AU351" s="192" t="s">
        <v>81</v>
      </c>
      <c r="AY351" s="20" t="s">
        <v>141</v>
      </c>
      <c r="BE351" s="193">
        <f>IF(N351="základní",J351,0)</f>
        <v>0</v>
      </c>
      <c r="BF351" s="193">
        <f>IF(N351="snížená",J351,0)</f>
        <v>0</v>
      </c>
      <c r="BG351" s="193">
        <f>IF(N351="zákl. přenesená",J351,0)</f>
        <v>0</v>
      </c>
      <c r="BH351" s="193">
        <f>IF(N351="sníž. přenesená",J351,0)</f>
        <v>0</v>
      </c>
      <c r="BI351" s="193">
        <f>IF(N351="nulová",J351,0)</f>
        <v>0</v>
      </c>
      <c r="BJ351" s="20" t="s">
        <v>79</v>
      </c>
      <c r="BK351" s="193">
        <f>ROUND(I351*H351,2)</f>
        <v>0</v>
      </c>
      <c r="BL351" s="20" t="s">
        <v>182</v>
      </c>
      <c r="BM351" s="192" t="s">
        <v>1019</v>
      </c>
    </row>
    <row r="352" spans="1:65" s="14" customFormat="1" ht="11.25">
      <c r="B352" s="210"/>
      <c r="C352" s="211"/>
      <c r="D352" s="201" t="s">
        <v>156</v>
      </c>
      <c r="E352" s="211"/>
      <c r="F352" s="213" t="s">
        <v>1020</v>
      </c>
      <c r="G352" s="211"/>
      <c r="H352" s="214">
        <v>18.881</v>
      </c>
      <c r="I352" s="215"/>
      <c r="J352" s="211"/>
      <c r="K352" s="211"/>
      <c r="L352" s="216"/>
      <c r="M352" s="217"/>
      <c r="N352" s="218"/>
      <c r="O352" s="218"/>
      <c r="P352" s="218"/>
      <c r="Q352" s="218"/>
      <c r="R352" s="218"/>
      <c r="S352" s="218"/>
      <c r="T352" s="219"/>
      <c r="AT352" s="220" t="s">
        <v>156</v>
      </c>
      <c r="AU352" s="220" t="s">
        <v>81</v>
      </c>
      <c r="AV352" s="14" t="s">
        <v>81</v>
      </c>
      <c r="AW352" s="14" t="s">
        <v>4</v>
      </c>
      <c r="AX352" s="14" t="s">
        <v>79</v>
      </c>
      <c r="AY352" s="220" t="s">
        <v>141</v>
      </c>
    </row>
    <row r="353" spans="1:65" s="2" customFormat="1" ht="33" customHeight="1">
      <c r="A353" s="37"/>
      <c r="B353" s="38"/>
      <c r="C353" s="181" t="s">
        <v>547</v>
      </c>
      <c r="D353" s="181" t="s">
        <v>146</v>
      </c>
      <c r="E353" s="182" t="s">
        <v>1021</v>
      </c>
      <c r="F353" s="183" t="s">
        <v>1022</v>
      </c>
      <c r="G353" s="184" t="s">
        <v>149</v>
      </c>
      <c r="H353" s="185">
        <v>4</v>
      </c>
      <c r="I353" s="186"/>
      <c r="J353" s="187">
        <f>ROUND(I353*H353,2)</f>
        <v>0</v>
      </c>
      <c r="K353" s="183" t="s">
        <v>150</v>
      </c>
      <c r="L353" s="42"/>
      <c r="M353" s="188" t="s">
        <v>19</v>
      </c>
      <c r="N353" s="189" t="s">
        <v>43</v>
      </c>
      <c r="O353" s="67"/>
      <c r="P353" s="190">
        <f>O353*H353</f>
        <v>0</v>
      </c>
      <c r="Q353" s="190">
        <v>1.4999999999999999E-4</v>
      </c>
      <c r="R353" s="190">
        <f>Q353*H353</f>
        <v>5.9999999999999995E-4</v>
      </c>
      <c r="S353" s="190">
        <v>0</v>
      </c>
      <c r="T353" s="191">
        <f>S353*H353</f>
        <v>0</v>
      </c>
      <c r="U353" s="37"/>
      <c r="V353" s="37"/>
      <c r="W353" s="37"/>
      <c r="X353" s="37"/>
      <c r="Y353" s="37"/>
      <c r="Z353" s="37"/>
      <c r="AA353" s="37"/>
      <c r="AB353" s="37"/>
      <c r="AC353" s="37"/>
      <c r="AD353" s="37"/>
      <c r="AE353" s="37"/>
      <c r="AR353" s="192" t="s">
        <v>182</v>
      </c>
      <c r="AT353" s="192" t="s">
        <v>146</v>
      </c>
      <c r="AU353" s="192" t="s">
        <v>81</v>
      </c>
      <c r="AY353" s="20" t="s">
        <v>141</v>
      </c>
      <c r="BE353" s="193">
        <f>IF(N353="základní",J353,0)</f>
        <v>0</v>
      </c>
      <c r="BF353" s="193">
        <f>IF(N353="snížená",J353,0)</f>
        <v>0</v>
      </c>
      <c r="BG353" s="193">
        <f>IF(N353="zákl. přenesená",J353,0)</f>
        <v>0</v>
      </c>
      <c r="BH353" s="193">
        <f>IF(N353="sníž. přenesená",J353,0)</f>
        <v>0</v>
      </c>
      <c r="BI353" s="193">
        <f>IF(N353="nulová",J353,0)</f>
        <v>0</v>
      </c>
      <c r="BJ353" s="20" t="s">
        <v>79</v>
      </c>
      <c r="BK353" s="193">
        <f>ROUND(I353*H353,2)</f>
        <v>0</v>
      </c>
      <c r="BL353" s="20" t="s">
        <v>182</v>
      </c>
      <c r="BM353" s="192" t="s">
        <v>1023</v>
      </c>
    </row>
    <row r="354" spans="1:65" s="2" customFormat="1" ht="11.25">
      <c r="A354" s="37"/>
      <c r="B354" s="38"/>
      <c r="C354" s="39"/>
      <c r="D354" s="194" t="s">
        <v>154</v>
      </c>
      <c r="E354" s="39"/>
      <c r="F354" s="195" t="s">
        <v>1024</v>
      </c>
      <c r="G354" s="39"/>
      <c r="H354" s="39"/>
      <c r="I354" s="196"/>
      <c r="J354" s="39"/>
      <c r="K354" s="39"/>
      <c r="L354" s="42"/>
      <c r="M354" s="197"/>
      <c r="N354" s="198"/>
      <c r="O354" s="67"/>
      <c r="P354" s="67"/>
      <c r="Q354" s="67"/>
      <c r="R354" s="67"/>
      <c r="S354" s="67"/>
      <c r="T354" s="68"/>
      <c r="U354" s="37"/>
      <c r="V354" s="37"/>
      <c r="W354" s="37"/>
      <c r="X354" s="37"/>
      <c r="Y354" s="37"/>
      <c r="Z354" s="37"/>
      <c r="AA354" s="37"/>
      <c r="AB354" s="37"/>
      <c r="AC354" s="37"/>
      <c r="AD354" s="37"/>
      <c r="AE354" s="37"/>
      <c r="AT354" s="20" t="s">
        <v>154</v>
      </c>
      <c r="AU354" s="20" t="s">
        <v>81</v>
      </c>
    </row>
    <row r="355" spans="1:65" s="14" customFormat="1" ht="11.25">
      <c r="B355" s="210"/>
      <c r="C355" s="211"/>
      <c r="D355" s="201" t="s">
        <v>156</v>
      </c>
      <c r="E355" s="212" t="s">
        <v>19</v>
      </c>
      <c r="F355" s="213" t="s">
        <v>453</v>
      </c>
      <c r="G355" s="211"/>
      <c r="H355" s="214">
        <v>4</v>
      </c>
      <c r="I355" s="215"/>
      <c r="J355" s="211"/>
      <c r="K355" s="211"/>
      <c r="L355" s="216"/>
      <c r="M355" s="217"/>
      <c r="N355" s="218"/>
      <c r="O355" s="218"/>
      <c r="P355" s="218"/>
      <c r="Q355" s="218"/>
      <c r="R355" s="218"/>
      <c r="S355" s="218"/>
      <c r="T355" s="219"/>
      <c r="AT355" s="220" t="s">
        <v>156</v>
      </c>
      <c r="AU355" s="220" t="s">
        <v>81</v>
      </c>
      <c r="AV355" s="14" t="s">
        <v>81</v>
      </c>
      <c r="AW355" s="14" t="s">
        <v>33</v>
      </c>
      <c r="AX355" s="14" t="s">
        <v>72</v>
      </c>
      <c r="AY355" s="220" t="s">
        <v>141</v>
      </c>
    </row>
    <row r="356" spans="1:65" s="15" customFormat="1" ht="11.25">
      <c r="B356" s="221"/>
      <c r="C356" s="222"/>
      <c r="D356" s="201" t="s">
        <v>156</v>
      </c>
      <c r="E356" s="223" t="s">
        <v>19</v>
      </c>
      <c r="F356" s="224" t="s">
        <v>161</v>
      </c>
      <c r="G356" s="222"/>
      <c r="H356" s="225">
        <v>4</v>
      </c>
      <c r="I356" s="226"/>
      <c r="J356" s="222"/>
      <c r="K356" s="222"/>
      <c r="L356" s="227"/>
      <c r="M356" s="228"/>
      <c r="N356" s="229"/>
      <c r="O356" s="229"/>
      <c r="P356" s="229"/>
      <c r="Q356" s="229"/>
      <c r="R356" s="229"/>
      <c r="S356" s="229"/>
      <c r="T356" s="230"/>
      <c r="AT356" s="231" t="s">
        <v>156</v>
      </c>
      <c r="AU356" s="231" t="s">
        <v>81</v>
      </c>
      <c r="AV356" s="15" t="s">
        <v>152</v>
      </c>
      <c r="AW356" s="15" t="s">
        <v>33</v>
      </c>
      <c r="AX356" s="15" t="s">
        <v>79</v>
      </c>
      <c r="AY356" s="231" t="s">
        <v>141</v>
      </c>
    </row>
    <row r="357" spans="1:65" s="2" customFormat="1" ht="16.5" customHeight="1">
      <c r="A357" s="37"/>
      <c r="B357" s="38"/>
      <c r="C357" s="243" t="s">
        <v>552</v>
      </c>
      <c r="D357" s="243" t="s">
        <v>352</v>
      </c>
      <c r="E357" s="244" t="s">
        <v>431</v>
      </c>
      <c r="F357" s="245" t="s">
        <v>432</v>
      </c>
      <c r="G357" s="246" t="s">
        <v>149</v>
      </c>
      <c r="H357" s="247">
        <v>4.6619999999999999</v>
      </c>
      <c r="I357" s="248"/>
      <c r="J357" s="249">
        <f>ROUND(I357*H357,2)</f>
        <v>0</v>
      </c>
      <c r="K357" s="245" t="s">
        <v>150</v>
      </c>
      <c r="L357" s="250"/>
      <c r="M357" s="251" t="s">
        <v>19</v>
      </c>
      <c r="N357" s="252" t="s">
        <v>43</v>
      </c>
      <c r="O357" s="67"/>
      <c r="P357" s="190">
        <f>O357*H357</f>
        <v>0</v>
      </c>
      <c r="Q357" s="190">
        <v>1.9E-3</v>
      </c>
      <c r="R357" s="190">
        <f>Q357*H357</f>
        <v>8.857799999999999E-3</v>
      </c>
      <c r="S357" s="190">
        <v>0</v>
      </c>
      <c r="T357" s="191">
        <f>S357*H357</f>
        <v>0</v>
      </c>
      <c r="U357" s="37"/>
      <c r="V357" s="37"/>
      <c r="W357" s="37"/>
      <c r="X357" s="37"/>
      <c r="Y357" s="37"/>
      <c r="Z357" s="37"/>
      <c r="AA357" s="37"/>
      <c r="AB357" s="37"/>
      <c r="AC357" s="37"/>
      <c r="AD357" s="37"/>
      <c r="AE357" s="37"/>
      <c r="AR357" s="192" t="s">
        <v>355</v>
      </c>
      <c r="AT357" s="192" t="s">
        <v>352</v>
      </c>
      <c r="AU357" s="192" t="s">
        <v>81</v>
      </c>
      <c r="AY357" s="20" t="s">
        <v>141</v>
      </c>
      <c r="BE357" s="193">
        <f>IF(N357="základní",J357,0)</f>
        <v>0</v>
      </c>
      <c r="BF357" s="193">
        <f>IF(N357="snížená",J357,0)</f>
        <v>0</v>
      </c>
      <c r="BG357" s="193">
        <f>IF(N357="zákl. přenesená",J357,0)</f>
        <v>0</v>
      </c>
      <c r="BH357" s="193">
        <f>IF(N357="sníž. přenesená",J357,0)</f>
        <v>0</v>
      </c>
      <c r="BI357" s="193">
        <f>IF(N357="nulová",J357,0)</f>
        <v>0</v>
      </c>
      <c r="BJ357" s="20" t="s">
        <v>79</v>
      </c>
      <c r="BK357" s="193">
        <f>ROUND(I357*H357,2)</f>
        <v>0</v>
      </c>
      <c r="BL357" s="20" t="s">
        <v>182</v>
      </c>
      <c r="BM357" s="192" t="s">
        <v>1025</v>
      </c>
    </row>
    <row r="358" spans="1:65" s="14" customFormat="1" ht="11.25">
      <c r="B358" s="210"/>
      <c r="C358" s="211"/>
      <c r="D358" s="201" t="s">
        <v>156</v>
      </c>
      <c r="E358" s="211"/>
      <c r="F358" s="213" t="s">
        <v>986</v>
      </c>
      <c r="G358" s="211"/>
      <c r="H358" s="214">
        <v>4.6619999999999999</v>
      </c>
      <c r="I358" s="215"/>
      <c r="J358" s="211"/>
      <c r="K358" s="211"/>
      <c r="L358" s="216"/>
      <c r="M358" s="217"/>
      <c r="N358" s="218"/>
      <c r="O358" s="218"/>
      <c r="P358" s="218"/>
      <c r="Q358" s="218"/>
      <c r="R358" s="218"/>
      <c r="S358" s="218"/>
      <c r="T358" s="219"/>
      <c r="AT358" s="220" t="s">
        <v>156</v>
      </c>
      <c r="AU358" s="220" t="s">
        <v>81</v>
      </c>
      <c r="AV358" s="14" t="s">
        <v>81</v>
      </c>
      <c r="AW358" s="14" t="s">
        <v>4</v>
      </c>
      <c r="AX358" s="14" t="s">
        <v>79</v>
      </c>
      <c r="AY358" s="220" t="s">
        <v>141</v>
      </c>
    </row>
    <row r="359" spans="1:65" s="2" customFormat="1" ht="16.5" customHeight="1">
      <c r="A359" s="37"/>
      <c r="B359" s="38"/>
      <c r="C359" s="181" t="s">
        <v>557</v>
      </c>
      <c r="D359" s="181" t="s">
        <v>146</v>
      </c>
      <c r="E359" s="182" t="s">
        <v>458</v>
      </c>
      <c r="F359" s="183" t="s">
        <v>459</v>
      </c>
      <c r="G359" s="184" t="s">
        <v>251</v>
      </c>
      <c r="H359" s="185">
        <v>2</v>
      </c>
      <c r="I359" s="186"/>
      <c r="J359" s="187">
        <f>ROUND(I359*H359,2)</f>
        <v>0</v>
      </c>
      <c r="K359" s="183" t="s">
        <v>150</v>
      </c>
      <c r="L359" s="42"/>
      <c r="M359" s="188" t="s">
        <v>19</v>
      </c>
      <c r="N359" s="189" t="s">
        <v>43</v>
      </c>
      <c r="O359" s="67"/>
      <c r="P359" s="190">
        <f>O359*H359</f>
        <v>0</v>
      </c>
      <c r="Q359" s="190">
        <v>2.1199999999999999E-3</v>
      </c>
      <c r="R359" s="190">
        <f>Q359*H359</f>
        <v>4.2399999999999998E-3</v>
      </c>
      <c r="S359" s="190">
        <v>0</v>
      </c>
      <c r="T359" s="191">
        <f>S359*H359</f>
        <v>0</v>
      </c>
      <c r="U359" s="37"/>
      <c r="V359" s="37"/>
      <c r="W359" s="37"/>
      <c r="X359" s="37"/>
      <c r="Y359" s="37"/>
      <c r="Z359" s="37"/>
      <c r="AA359" s="37"/>
      <c r="AB359" s="37"/>
      <c r="AC359" s="37"/>
      <c r="AD359" s="37"/>
      <c r="AE359" s="37"/>
      <c r="AR359" s="192" t="s">
        <v>182</v>
      </c>
      <c r="AT359" s="192" t="s">
        <v>146</v>
      </c>
      <c r="AU359" s="192" t="s">
        <v>81</v>
      </c>
      <c r="AY359" s="20" t="s">
        <v>141</v>
      </c>
      <c r="BE359" s="193">
        <f>IF(N359="základní",J359,0)</f>
        <v>0</v>
      </c>
      <c r="BF359" s="193">
        <f>IF(N359="snížená",J359,0)</f>
        <v>0</v>
      </c>
      <c r="BG359" s="193">
        <f>IF(N359="zákl. přenesená",J359,0)</f>
        <v>0</v>
      </c>
      <c r="BH359" s="193">
        <f>IF(N359="sníž. přenesená",J359,0)</f>
        <v>0</v>
      </c>
      <c r="BI359" s="193">
        <f>IF(N359="nulová",J359,0)</f>
        <v>0</v>
      </c>
      <c r="BJ359" s="20" t="s">
        <v>79</v>
      </c>
      <c r="BK359" s="193">
        <f>ROUND(I359*H359,2)</f>
        <v>0</v>
      </c>
      <c r="BL359" s="20" t="s">
        <v>182</v>
      </c>
      <c r="BM359" s="192" t="s">
        <v>460</v>
      </c>
    </row>
    <row r="360" spans="1:65" s="2" customFormat="1" ht="11.25">
      <c r="A360" s="37"/>
      <c r="B360" s="38"/>
      <c r="C360" s="39"/>
      <c r="D360" s="194" t="s">
        <v>154</v>
      </c>
      <c r="E360" s="39"/>
      <c r="F360" s="195" t="s">
        <v>461</v>
      </c>
      <c r="G360" s="39"/>
      <c r="H360" s="39"/>
      <c r="I360" s="196"/>
      <c r="J360" s="39"/>
      <c r="K360" s="39"/>
      <c r="L360" s="42"/>
      <c r="M360" s="197"/>
      <c r="N360" s="198"/>
      <c r="O360" s="67"/>
      <c r="P360" s="67"/>
      <c r="Q360" s="67"/>
      <c r="R360" s="67"/>
      <c r="S360" s="67"/>
      <c r="T360" s="68"/>
      <c r="U360" s="37"/>
      <c r="V360" s="37"/>
      <c r="W360" s="37"/>
      <c r="X360" s="37"/>
      <c r="Y360" s="37"/>
      <c r="Z360" s="37"/>
      <c r="AA360" s="37"/>
      <c r="AB360" s="37"/>
      <c r="AC360" s="37"/>
      <c r="AD360" s="37"/>
      <c r="AE360" s="37"/>
      <c r="AT360" s="20" t="s">
        <v>154</v>
      </c>
      <c r="AU360" s="20" t="s">
        <v>81</v>
      </c>
    </row>
    <row r="361" spans="1:65" s="2" customFormat="1" ht="24.2" customHeight="1">
      <c r="A361" s="37"/>
      <c r="B361" s="38"/>
      <c r="C361" s="181" t="s">
        <v>144</v>
      </c>
      <c r="D361" s="181" t="s">
        <v>146</v>
      </c>
      <c r="E361" s="182" t="s">
        <v>463</v>
      </c>
      <c r="F361" s="183" t="s">
        <v>464</v>
      </c>
      <c r="G361" s="184" t="s">
        <v>251</v>
      </c>
      <c r="H361" s="185">
        <v>9</v>
      </c>
      <c r="I361" s="186"/>
      <c r="J361" s="187">
        <f>ROUND(I361*H361,2)</f>
        <v>0</v>
      </c>
      <c r="K361" s="183" t="s">
        <v>19</v>
      </c>
      <c r="L361" s="42"/>
      <c r="M361" s="188" t="s">
        <v>19</v>
      </c>
      <c r="N361" s="189" t="s">
        <v>43</v>
      </c>
      <c r="O361" s="67"/>
      <c r="P361" s="190">
        <f>O361*H361</f>
        <v>0</v>
      </c>
      <c r="Q361" s="190">
        <v>0.01</v>
      </c>
      <c r="R361" s="190">
        <f>Q361*H361</f>
        <v>0.09</v>
      </c>
      <c r="S361" s="190">
        <v>0</v>
      </c>
      <c r="T361" s="191">
        <f>S361*H361</f>
        <v>0</v>
      </c>
      <c r="U361" s="37"/>
      <c r="V361" s="37"/>
      <c r="W361" s="37"/>
      <c r="X361" s="37"/>
      <c r="Y361" s="37"/>
      <c r="Z361" s="37"/>
      <c r="AA361" s="37"/>
      <c r="AB361" s="37"/>
      <c r="AC361" s="37"/>
      <c r="AD361" s="37"/>
      <c r="AE361" s="37"/>
      <c r="AR361" s="192" t="s">
        <v>182</v>
      </c>
      <c r="AT361" s="192" t="s">
        <v>146</v>
      </c>
      <c r="AU361" s="192" t="s">
        <v>81</v>
      </c>
      <c r="AY361" s="20" t="s">
        <v>141</v>
      </c>
      <c r="BE361" s="193">
        <f>IF(N361="základní",J361,0)</f>
        <v>0</v>
      </c>
      <c r="BF361" s="193">
        <f>IF(N361="snížená",J361,0)</f>
        <v>0</v>
      </c>
      <c r="BG361" s="193">
        <f>IF(N361="zákl. přenesená",J361,0)</f>
        <v>0</v>
      </c>
      <c r="BH361" s="193">
        <f>IF(N361="sníž. přenesená",J361,0)</f>
        <v>0</v>
      </c>
      <c r="BI361" s="193">
        <f>IF(N361="nulová",J361,0)</f>
        <v>0</v>
      </c>
      <c r="BJ361" s="20" t="s">
        <v>79</v>
      </c>
      <c r="BK361" s="193">
        <f>ROUND(I361*H361,2)</f>
        <v>0</v>
      </c>
      <c r="BL361" s="20" t="s">
        <v>182</v>
      </c>
      <c r="BM361" s="192" t="s">
        <v>465</v>
      </c>
    </row>
    <row r="362" spans="1:65" s="2" customFormat="1" ht="24.2" customHeight="1">
      <c r="A362" s="37"/>
      <c r="B362" s="38"/>
      <c r="C362" s="181" t="s">
        <v>162</v>
      </c>
      <c r="D362" s="181" t="s">
        <v>146</v>
      </c>
      <c r="E362" s="182" t="s">
        <v>476</v>
      </c>
      <c r="F362" s="183" t="s">
        <v>477</v>
      </c>
      <c r="G362" s="184" t="s">
        <v>149</v>
      </c>
      <c r="H362" s="185">
        <v>32.244999999999997</v>
      </c>
      <c r="I362" s="186"/>
      <c r="J362" s="187">
        <f>ROUND(I362*H362,2)</f>
        <v>0</v>
      </c>
      <c r="K362" s="183" t="s">
        <v>150</v>
      </c>
      <c r="L362" s="42"/>
      <c r="M362" s="188" t="s">
        <v>19</v>
      </c>
      <c r="N362" s="189" t="s">
        <v>43</v>
      </c>
      <c r="O362" s="67"/>
      <c r="P362" s="190">
        <f>O362*H362</f>
        <v>0</v>
      </c>
      <c r="Q362" s="190">
        <v>0</v>
      </c>
      <c r="R362" s="190">
        <f>Q362*H362</f>
        <v>0</v>
      </c>
      <c r="S362" s="190">
        <v>0</v>
      </c>
      <c r="T362" s="191">
        <f>S362*H362</f>
        <v>0</v>
      </c>
      <c r="U362" s="37"/>
      <c r="V362" s="37"/>
      <c r="W362" s="37"/>
      <c r="X362" s="37"/>
      <c r="Y362" s="37"/>
      <c r="Z362" s="37"/>
      <c r="AA362" s="37"/>
      <c r="AB362" s="37"/>
      <c r="AC362" s="37"/>
      <c r="AD362" s="37"/>
      <c r="AE362" s="37"/>
      <c r="AR362" s="192" t="s">
        <v>182</v>
      </c>
      <c r="AT362" s="192" t="s">
        <v>146</v>
      </c>
      <c r="AU362" s="192" t="s">
        <v>81</v>
      </c>
      <c r="AY362" s="20" t="s">
        <v>141</v>
      </c>
      <c r="BE362" s="193">
        <f>IF(N362="základní",J362,0)</f>
        <v>0</v>
      </c>
      <c r="BF362" s="193">
        <f>IF(N362="snížená",J362,0)</f>
        <v>0</v>
      </c>
      <c r="BG362" s="193">
        <f>IF(N362="zákl. přenesená",J362,0)</f>
        <v>0</v>
      </c>
      <c r="BH362" s="193">
        <f>IF(N362="sníž. přenesená",J362,0)</f>
        <v>0</v>
      </c>
      <c r="BI362" s="193">
        <f>IF(N362="nulová",J362,0)</f>
        <v>0</v>
      </c>
      <c r="BJ362" s="20" t="s">
        <v>79</v>
      </c>
      <c r="BK362" s="193">
        <f>ROUND(I362*H362,2)</f>
        <v>0</v>
      </c>
      <c r="BL362" s="20" t="s">
        <v>182</v>
      </c>
      <c r="BM362" s="192" t="s">
        <v>478</v>
      </c>
    </row>
    <row r="363" spans="1:65" s="2" customFormat="1" ht="11.25">
      <c r="A363" s="37"/>
      <c r="B363" s="38"/>
      <c r="C363" s="39"/>
      <c r="D363" s="194" t="s">
        <v>154</v>
      </c>
      <c r="E363" s="39"/>
      <c r="F363" s="195" t="s">
        <v>479</v>
      </c>
      <c r="G363" s="39"/>
      <c r="H363" s="39"/>
      <c r="I363" s="196"/>
      <c r="J363" s="39"/>
      <c r="K363" s="39"/>
      <c r="L363" s="42"/>
      <c r="M363" s="197"/>
      <c r="N363" s="198"/>
      <c r="O363" s="67"/>
      <c r="P363" s="67"/>
      <c r="Q363" s="67"/>
      <c r="R363" s="67"/>
      <c r="S363" s="67"/>
      <c r="T363" s="68"/>
      <c r="U363" s="37"/>
      <c r="V363" s="37"/>
      <c r="W363" s="37"/>
      <c r="X363" s="37"/>
      <c r="Y363" s="37"/>
      <c r="Z363" s="37"/>
      <c r="AA363" s="37"/>
      <c r="AB363" s="37"/>
      <c r="AC363" s="37"/>
      <c r="AD363" s="37"/>
      <c r="AE363" s="37"/>
      <c r="AT363" s="20" t="s">
        <v>154</v>
      </c>
      <c r="AU363" s="20" t="s">
        <v>81</v>
      </c>
    </row>
    <row r="364" spans="1:65" s="13" customFormat="1" ht="11.25">
      <c r="B364" s="199"/>
      <c r="C364" s="200"/>
      <c r="D364" s="201" t="s">
        <v>156</v>
      </c>
      <c r="E364" s="202" t="s">
        <v>19</v>
      </c>
      <c r="F364" s="203" t="s">
        <v>480</v>
      </c>
      <c r="G364" s="200"/>
      <c r="H364" s="202" t="s">
        <v>19</v>
      </c>
      <c r="I364" s="204"/>
      <c r="J364" s="200"/>
      <c r="K364" s="200"/>
      <c r="L364" s="205"/>
      <c r="M364" s="206"/>
      <c r="N364" s="207"/>
      <c r="O364" s="207"/>
      <c r="P364" s="207"/>
      <c r="Q364" s="207"/>
      <c r="R364" s="207"/>
      <c r="S364" s="207"/>
      <c r="T364" s="208"/>
      <c r="AT364" s="209" t="s">
        <v>156</v>
      </c>
      <c r="AU364" s="209" t="s">
        <v>81</v>
      </c>
      <c r="AV364" s="13" t="s">
        <v>79</v>
      </c>
      <c r="AW364" s="13" t="s">
        <v>33</v>
      </c>
      <c r="AX364" s="13" t="s">
        <v>72</v>
      </c>
      <c r="AY364" s="209" t="s">
        <v>141</v>
      </c>
    </row>
    <row r="365" spans="1:65" s="14" customFormat="1" ht="11.25">
      <c r="B365" s="210"/>
      <c r="C365" s="211"/>
      <c r="D365" s="201" t="s">
        <v>156</v>
      </c>
      <c r="E365" s="212" t="s">
        <v>19</v>
      </c>
      <c r="F365" s="213" t="s">
        <v>1026</v>
      </c>
      <c r="G365" s="211"/>
      <c r="H365" s="214">
        <v>6.11</v>
      </c>
      <c r="I365" s="215"/>
      <c r="J365" s="211"/>
      <c r="K365" s="211"/>
      <c r="L365" s="216"/>
      <c r="M365" s="217"/>
      <c r="N365" s="218"/>
      <c r="O365" s="218"/>
      <c r="P365" s="218"/>
      <c r="Q365" s="218"/>
      <c r="R365" s="218"/>
      <c r="S365" s="218"/>
      <c r="T365" s="219"/>
      <c r="AT365" s="220" t="s">
        <v>156</v>
      </c>
      <c r="AU365" s="220" t="s">
        <v>81</v>
      </c>
      <c r="AV365" s="14" t="s">
        <v>81</v>
      </c>
      <c r="AW365" s="14" t="s">
        <v>33</v>
      </c>
      <c r="AX365" s="14" t="s">
        <v>72</v>
      </c>
      <c r="AY365" s="220" t="s">
        <v>141</v>
      </c>
    </row>
    <row r="366" spans="1:65" s="13" customFormat="1" ht="11.25">
      <c r="B366" s="199"/>
      <c r="C366" s="200"/>
      <c r="D366" s="201" t="s">
        <v>156</v>
      </c>
      <c r="E366" s="202" t="s">
        <v>19</v>
      </c>
      <c r="F366" s="203" t="s">
        <v>482</v>
      </c>
      <c r="G366" s="200"/>
      <c r="H366" s="202" t="s">
        <v>19</v>
      </c>
      <c r="I366" s="204"/>
      <c r="J366" s="200"/>
      <c r="K366" s="200"/>
      <c r="L366" s="205"/>
      <c r="M366" s="206"/>
      <c r="N366" s="207"/>
      <c r="O366" s="207"/>
      <c r="P366" s="207"/>
      <c r="Q366" s="207"/>
      <c r="R366" s="207"/>
      <c r="S366" s="207"/>
      <c r="T366" s="208"/>
      <c r="AT366" s="209" t="s">
        <v>156</v>
      </c>
      <c r="AU366" s="209" t="s">
        <v>81</v>
      </c>
      <c r="AV366" s="13" t="s">
        <v>79</v>
      </c>
      <c r="AW366" s="13" t="s">
        <v>33</v>
      </c>
      <c r="AX366" s="13" t="s">
        <v>72</v>
      </c>
      <c r="AY366" s="209" t="s">
        <v>141</v>
      </c>
    </row>
    <row r="367" spans="1:65" s="14" customFormat="1" ht="11.25">
      <c r="B367" s="210"/>
      <c r="C367" s="211"/>
      <c r="D367" s="201" t="s">
        <v>156</v>
      </c>
      <c r="E367" s="212" t="s">
        <v>19</v>
      </c>
      <c r="F367" s="213" t="s">
        <v>1027</v>
      </c>
      <c r="G367" s="211"/>
      <c r="H367" s="214">
        <v>5.51</v>
      </c>
      <c r="I367" s="215"/>
      <c r="J367" s="211"/>
      <c r="K367" s="211"/>
      <c r="L367" s="216"/>
      <c r="M367" s="217"/>
      <c r="N367" s="218"/>
      <c r="O367" s="218"/>
      <c r="P367" s="218"/>
      <c r="Q367" s="218"/>
      <c r="R367" s="218"/>
      <c r="S367" s="218"/>
      <c r="T367" s="219"/>
      <c r="AT367" s="220" t="s">
        <v>156</v>
      </c>
      <c r="AU367" s="220" t="s">
        <v>81</v>
      </c>
      <c r="AV367" s="14" t="s">
        <v>81</v>
      </c>
      <c r="AW367" s="14" t="s">
        <v>33</v>
      </c>
      <c r="AX367" s="14" t="s">
        <v>72</v>
      </c>
      <c r="AY367" s="220" t="s">
        <v>141</v>
      </c>
    </row>
    <row r="368" spans="1:65" s="13" customFormat="1" ht="11.25">
      <c r="B368" s="199"/>
      <c r="C368" s="200"/>
      <c r="D368" s="201" t="s">
        <v>156</v>
      </c>
      <c r="E368" s="202" t="s">
        <v>19</v>
      </c>
      <c r="F368" s="203" t="s">
        <v>484</v>
      </c>
      <c r="G368" s="200"/>
      <c r="H368" s="202" t="s">
        <v>19</v>
      </c>
      <c r="I368" s="204"/>
      <c r="J368" s="200"/>
      <c r="K368" s="200"/>
      <c r="L368" s="205"/>
      <c r="M368" s="206"/>
      <c r="N368" s="207"/>
      <c r="O368" s="207"/>
      <c r="P368" s="207"/>
      <c r="Q368" s="207"/>
      <c r="R368" s="207"/>
      <c r="S368" s="207"/>
      <c r="T368" s="208"/>
      <c r="AT368" s="209" t="s">
        <v>156</v>
      </c>
      <c r="AU368" s="209" t="s">
        <v>81</v>
      </c>
      <c r="AV368" s="13" t="s">
        <v>79</v>
      </c>
      <c r="AW368" s="13" t="s">
        <v>33</v>
      </c>
      <c r="AX368" s="13" t="s">
        <v>72</v>
      </c>
      <c r="AY368" s="209" t="s">
        <v>141</v>
      </c>
    </row>
    <row r="369" spans="1:65" s="14" customFormat="1" ht="11.25">
      <c r="B369" s="210"/>
      <c r="C369" s="211"/>
      <c r="D369" s="201" t="s">
        <v>156</v>
      </c>
      <c r="E369" s="212" t="s">
        <v>19</v>
      </c>
      <c r="F369" s="213" t="s">
        <v>1028</v>
      </c>
      <c r="G369" s="211"/>
      <c r="H369" s="214">
        <v>0.6</v>
      </c>
      <c r="I369" s="215"/>
      <c r="J369" s="211"/>
      <c r="K369" s="211"/>
      <c r="L369" s="216"/>
      <c r="M369" s="217"/>
      <c r="N369" s="218"/>
      <c r="O369" s="218"/>
      <c r="P369" s="218"/>
      <c r="Q369" s="218"/>
      <c r="R369" s="218"/>
      <c r="S369" s="218"/>
      <c r="T369" s="219"/>
      <c r="AT369" s="220" t="s">
        <v>156</v>
      </c>
      <c r="AU369" s="220" t="s">
        <v>81</v>
      </c>
      <c r="AV369" s="14" t="s">
        <v>81</v>
      </c>
      <c r="AW369" s="14" t="s">
        <v>33</v>
      </c>
      <c r="AX369" s="14" t="s">
        <v>72</v>
      </c>
      <c r="AY369" s="220" t="s">
        <v>141</v>
      </c>
    </row>
    <row r="370" spans="1:65" s="13" customFormat="1" ht="11.25">
      <c r="B370" s="199"/>
      <c r="C370" s="200"/>
      <c r="D370" s="201" t="s">
        <v>156</v>
      </c>
      <c r="E370" s="202" t="s">
        <v>19</v>
      </c>
      <c r="F370" s="203" t="s">
        <v>1029</v>
      </c>
      <c r="G370" s="200"/>
      <c r="H370" s="202" t="s">
        <v>19</v>
      </c>
      <c r="I370" s="204"/>
      <c r="J370" s="200"/>
      <c r="K370" s="200"/>
      <c r="L370" s="205"/>
      <c r="M370" s="206"/>
      <c r="N370" s="207"/>
      <c r="O370" s="207"/>
      <c r="P370" s="207"/>
      <c r="Q370" s="207"/>
      <c r="R370" s="207"/>
      <c r="S370" s="207"/>
      <c r="T370" s="208"/>
      <c r="AT370" s="209" t="s">
        <v>156</v>
      </c>
      <c r="AU370" s="209" t="s">
        <v>81</v>
      </c>
      <c r="AV370" s="13" t="s">
        <v>79</v>
      </c>
      <c r="AW370" s="13" t="s">
        <v>33</v>
      </c>
      <c r="AX370" s="13" t="s">
        <v>72</v>
      </c>
      <c r="AY370" s="209" t="s">
        <v>141</v>
      </c>
    </row>
    <row r="371" spans="1:65" s="14" customFormat="1" ht="11.25">
      <c r="B371" s="210"/>
      <c r="C371" s="211"/>
      <c r="D371" s="201" t="s">
        <v>156</v>
      </c>
      <c r="E371" s="212" t="s">
        <v>19</v>
      </c>
      <c r="F371" s="213" t="s">
        <v>1030</v>
      </c>
      <c r="G371" s="211"/>
      <c r="H371" s="214">
        <v>1.44</v>
      </c>
      <c r="I371" s="215"/>
      <c r="J371" s="211"/>
      <c r="K371" s="211"/>
      <c r="L371" s="216"/>
      <c r="M371" s="217"/>
      <c r="N371" s="218"/>
      <c r="O371" s="218"/>
      <c r="P371" s="218"/>
      <c r="Q371" s="218"/>
      <c r="R371" s="218"/>
      <c r="S371" s="218"/>
      <c r="T371" s="219"/>
      <c r="AT371" s="220" t="s">
        <v>156</v>
      </c>
      <c r="AU371" s="220" t="s">
        <v>81</v>
      </c>
      <c r="AV371" s="14" t="s">
        <v>81</v>
      </c>
      <c r="AW371" s="14" t="s">
        <v>33</v>
      </c>
      <c r="AX371" s="14" t="s">
        <v>72</v>
      </c>
      <c r="AY371" s="220" t="s">
        <v>141</v>
      </c>
    </row>
    <row r="372" spans="1:65" s="13" customFormat="1" ht="11.25">
      <c r="B372" s="199"/>
      <c r="C372" s="200"/>
      <c r="D372" s="201" t="s">
        <v>156</v>
      </c>
      <c r="E372" s="202" t="s">
        <v>19</v>
      </c>
      <c r="F372" s="203" t="s">
        <v>486</v>
      </c>
      <c r="G372" s="200"/>
      <c r="H372" s="202" t="s">
        <v>19</v>
      </c>
      <c r="I372" s="204"/>
      <c r="J372" s="200"/>
      <c r="K372" s="200"/>
      <c r="L372" s="205"/>
      <c r="M372" s="206"/>
      <c r="N372" s="207"/>
      <c r="O372" s="207"/>
      <c r="P372" s="207"/>
      <c r="Q372" s="207"/>
      <c r="R372" s="207"/>
      <c r="S372" s="207"/>
      <c r="T372" s="208"/>
      <c r="AT372" s="209" t="s">
        <v>156</v>
      </c>
      <c r="AU372" s="209" t="s">
        <v>81</v>
      </c>
      <c r="AV372" s="13" t="s">
        <v>79</v>
      </c>
      <c r="AW372" s="13" t="s">
        <v>33</v>
      </c>
      <c r="AX372" s="13" t="s">
        <v>72</v>
      </c>
      <c r="AY372" s="209" t="s">
        <v>141</v>
      </c>
    </row>
    <row r="373" spans="1:65" s="14" customFormat="1" ht="11.25">
      <c r="B373" s="210"/>
      <c r="C373" s="211"/>
      <c r="D373" s="201" t="s">
        <v>156</v>
      </c>
      <c r="E373" s="212" t="s">
        <v>19</v>
      </c>
      <c r="F373" s="213" t="s">
        <v>1031</v>
      </c>
      <c r="G373" s="211"/>
      <c r="H373" s="214">
        <v>18.585000000000001</v>
      </c>
      <c r="I373" s="215"/>
      <c r="J373" s="211"/>
      <c r="K373" s="211"/>
      <c r="L373" s="216"/>
      <c r="M373" s="217"/>
      <c r="N373" s="218"/>
      <c r="O373" s="218"/>
      <c r="P373" s="218"/>
      <c r="Q373" s="218"/>
      <c r="R373" s="218"/>
      <c r="S373" s="218"/>
      <c r="T373" s="219"/>
      <c r="AT373" s="220" t="s">
        <v>156</v>
      </c>
      <c r="AU373" s="220" t="s">
        <v>81</v>
      </c>
      <c r="AV373" s="14" t="s">
        <v>81</v>
      </c>
      <c r="AW373" s="14" t="s">
        <v>33</v>
      </c>
      <c r="AX373" s="14" t="s">
        <v>72</v>
      </c>
      <c r="AY373" s="220" t="s">
        <v>141</v>
      </c>
    </row>
    <row r="374" spans="1:65" s="15" customFormat="1" ht="11.25">
      <c r="B374" s="221"/>
      <c r="C374" s="222"/>
      <c r="D374" s="201" t="s">
        <v>156</v>
      </c>
      <c r="E374" s="223" t="s">
        <v>19</v>
      </c>
      <c r="F374" s="224" t="s">
        <v>161</v>
      </c>
      <c r="G374" s="222"/>
      <c r="H374" s="225">
        <v>32.244999999999997</v>
      </c>
      <c r="I374" s="226"/>
      <c r="J374" s="222"/>
      <c r="K374" s="222"/>
      <c r="L374" s="227"/>
      <c r="M374" s="228"/>
      <c r="N374" s="229"/>
      <c r="O374" s="229"/>
      <c r="P374" s="229"/>
      <c r="Q374" s="229"/>
      <c r="R374" s="229"/>
      <c r="S374" s="229"/>
      <c r="T374" s="230"/>
      <c r="AT374" s="231" t="s">
        <v>156</v>
      </c>
      <c r="AU374" s="231" t="s">
        <v>81</v>
      </c>
      <c r="AV374" s="15" t="s">
        <v>152</v>
      </c>
      <c r="AW374" s="15" t="s">
        <v>33</v>
      </c>
      <c r="AX374" s="15" t="s">
        <v>79</v>
      </c>
      <c r="AY374" s="231" t="s">
        <v>141</v>
      </c>
    </row>
    <row r="375" spans="1:65" s="2" customFormat="1" ht="24.2" customHeight="1">
      <c r="A375" s="37"/>
      <c r="B375" s="38"/>
      <c r="C375" s="181" t="s">
        <v>573</v>
      </c>
      <c r="D375" s="181" t="s">
        <v>146</v>
      </c>
      <c r="E375" s="182" t="s">
        <v>489</v>
      </c>
      <c r="F375" s="183" t="s">
        <v>490</v>
      </c>
      <c r="G375" s="184" t="s">
        <v>208</v>
      </c>
      <c r="H375" s="185">
        <v>61.1</v>
      </c>
      <c r="I375" s="186"/>
      <c r="J375" s="187">
        <f>ROUND(I375*H375,2)</f>
        <v>0</v>
      </c>
      <c r="K375" s="183" t="s">
        <v>150</v>
      </c>
      <c r="L375" s="42"/>
      <c r="M375" s="188" t="s">
        <v>19</v>
      </c>
      <c r="N375" s="189" t="s">
        <v>43</v>
      </c>
      <c r="O375" s="67"/>
      <c r="P375" s="190">
        <f>O375*H375</f>
        <v>0</v>
      </c>
      <c r="Q375" s="190">
        <v>5.9999999999999995E-4</v>
      </c>
      <c r="R375" s="190">
        <f>Q375*H375</f>
        <v>3.6659999999999998E-2</v>
      </c>
      <c r="S375" s="190">
        <v>0</v>
      </c>
      <c r="T375" s="191">
        <f>S375*H375</f>
        <v>0</v>
      </c>
      <c r="U375" s="37"/>
      <c r="V375" s="37"/>
      <c r="W375" s="37"/>
      <c r="X375" s="37"/>
      <c r="Y375" s="37"/>
      <c r="Z375" s="37"/>
      <c r="AA375" s="37"/>
      <c r="AB375" s="37"/>
      <c r="AC375" s="37"/>
      <c r="AD375" s="37"/>
      <c r="AE375" s="37"/>
      <c r="AR375" s="192" t="s">
        <v>182</v>
      </c>
      <c r="AT375" s="192" t="s">
        <v>146</v>
      </c>
      <c r="AU375" s="192" t="s">
        <v>81</v>
      </c>
      <c r="AY375" s="20" t="s">
        <v>141</v>
      </c>
      <c r="BE375" s="193">
        <f>IF(N375="základní",J375,0)</f>
        <v>0</v>
      </c>
      <c r="BF375" s="193">
        <f>IF(N375="snížená",J375,0)</f>
        <v>0</v>
      </c>
      <c r="BG375" s="193">
        <f>IF(N375="zákl. přenesená",J375,0)</f>
        <v>0</v>
      </c>
      <c r="BH375" s="193">
        <f>IF(N375="sníž. přenesená",J375,0)</f>
        <v>0</v>
      </c>
      <c r="BI375" s="193">
        <f>IF(N375="nulová",J375,0)</f>
        <v>0</v>
      </c>
      <c r="BJ375" s="20" t="s">
        <v>79</v>
      </c>
      <c r="BK375" s="193">
        <f>ROUND(I375*H375,2)</f>
        <v>0</v>
      </c>
      <c r="BL375" s="20" t="s">
        <v>182</v>
      </c>
      <c r="BM375" s="192" t="s">
        <v>491</v>
      </c>
    </row>
    <row r="376" spans="1:65" s="2" customFormat="1" ht="11.25">
      <c r="A376" s="37"/>
      <c r="B376" s="38"/>
      <c r="C376" s="39"/>
      <c r="D376" s="194" t="s">
        <v>154</v>
      </c>
      <c r="E376" s="39"/>
      <c r="F376" s="195" t="s">
        <v>492</v>
      </c>
      <c r="G376" s="39"/>
      <c r="H376" s="39"/>
      <c r="I376" s="196"/>
      <c r="J376" s="39"/>
      <c r="K376" s="39"/>
      <c r="L376" s="42"/>
      <c r="M376" s="197"/>
      <c r="N376" s="198"/>
      <c r="O376" s="67"/>
      <c r="P376" s="67"/>
      <c r="Q376" s="67"/>
      <c r="R376" s="67"/>
      <c r="S376" s="67"/>
      <c r="T376" s="68"/>
      <c r="U376" s="37"/>
      <c r="V376" s="37"/>
      <c r="W376" s="37"/>
      <c r="X376" s="37"/>
      <c r="Y376" s="37"/>
      <c r="Z376" s="37"/>
      <c r="AA376" s="37"/>
      <c r="AB376" s="37"/>
      <c r="AC376" s="37"/>
      <c r="AD376" s="37"/>
      <c r="AE376" s="37"/>
      <c r="AT376" s="20" t="s">
        <v>154</v>
      </c>
      <c r="AU376" s="20" t="s">
        <v>81</v>
      </c>
    </row>
    <row r="377" spans="1:65" s="14" customFormat="1" ht="11.25">
      <c r="B377" s="210"/>
      <c r="C377" s="211"/>
      <c r="D377" s="201" t="s">
        <v>156</v>
      </c>
      <c r="E377" s="212" t="s">
        <v>19</v>
      </c>
      <c r="F377" s="213" t="s">
        <v>1032</v>
      </c>
      <c r="G377" s="211"/>
      <c r="H377" s="214">
        <v>61.1</v>
      </c>
      <c r="I377" s="215"/>
      <c r="J377" s="211"/>
      <c r="K377" s="211"/>
      <c r="L377" s="216"/>
      <c r="M377" s="217"/>
      <c r="N377" s="218"/>
      <c r="O377" s="218"/>
      <c r="P377" s="218"/>
      <c r="Q377" s="218"/>
      <c r="R377" s="218"/>
      <c r="S377" s="218"/>
      <c r="T377" s="219"/>
      <c r="AT377" s="220" t="s">
        <v>156</v>
      </c>
      <c r="AU377" s="220" t="s">
        <v>81</v>
      </c>
      <c r="AV377" s="14" t="s">
        <v>81</v>
      </c>
      <c r="AW377" s="14" t="s">
        <v>33</v>
      </c>
      <c r="AX377" s="14" t="s">
        <v>72</v>
      </c>
      <c r="AY377" s="220" t="s">
        <v>141</v>
      </c>
    </row>
    <row r="378" spans="1:65" s="15" customFormat="1" ht="11.25">
      <c r="B378" s="221"/>
      <c r="C378" s="222"/>
      <c r="D378" s="201" t="s">
        <v>156</v>
      </c>
      <c r="E378" s="223" t="s">
        <v>19</v>
      </c>
      <c r="F378" s="224" t="s">
        <v>161</v>
      </c>
      <c r="G378" s="222"/>
      <c r="H378" s="225">
        <v>61.1</v>
      </c>
      <c r="I378" s="226"/>
      <c r="J378" s="222"/>
      <c r="K378" s="222"/>
      <c r="L378" s="227"/>
      <c r="M378" s="228"/>
      <c r="N378" s="229"/>
      <c r="O378" s="229"/>
      <c r="P378" s="229"/>
      <c r="Q378" s="229"/>
      <c r="R378" s="229"/>
      <c r="S378" s="229"/>
      <c r="T378" s="230"/>
      <c r="AT378" s="231" t="s">
        <v>156</v>
      </c>
      <c r="AU378" s="231" t="s">
        <v>81</v>
      </c>
      <c r="AV378" s="15" t="s">
        <v>152</v>
      </c>
      <c r="AW378" s="15" t="s">
        <v>33</v>
      </c>
      <c r="AX378" s="15" t="s">
        <v>79</v>
      </c>
      <c r="AY378" s="231" t="s">
        <v>141</v>
      </c>
    </row>
    <row r="379" spans="1:65" s="2" customFormat="1" ht="24.2" customHeight="1">
      <c r="A379" s="37"/>
      <c r="B379" s="38"/>
      <c r="C379" s="181" t="s">
        <v>579</v>
      </c>
      <c r="D379" s="181" t="s">
        <v>146</v>
      </c>
      <c r="E379" s="182" t="s">
        <v>497</v>
      </c>
      <c r="F379" s="183" t="s">
        <v>498</v>
      </c>
      <c r="G379" s="184" t="s">
        <v>208</v>
      </c>
      <c r="H379" s="185">
        <v>55.1</v>
      </c>
      <c r="I379" s="186"/>
      <c r="J379" s="187">
        <f>ROUND(I379*H379,2)</f>
        <v>0</v>
      </c>
      <c r="K379" s="183" t="s">
        <v>150</v>
      </c>
      <c r="L379" s="42"/>
      <c r="M379" s="188" t="s">
        <v>19</v>
      </c>
      <c r="N379" s="189" t="s">
        <v>43</v>
      </c>
      <c r="O379" s="67"/>
      <c r="P379" s="190">
        <f>O379*H379</f>
        <v>0</v>
      </c>
      <c r="Q379" s="190">
        <v>5.9999999999999995E-4</v>
      </c>
      <c r="R379" s="190">
        <f>Q379*H379</f>
        <v>3.3059999999999999E-2</v>
      </c>
      <c r="S379" s="190">
        <v>0</v>
      </c>
      <c r="T379" s="191">
        <f>S379*H379</f>
        <v>0</v>
      </c>
      <c r="U379" s="37"/>
      <c r="V379" s="37"/>
      <c r="W379" s="37"/>
      <c r="X379" s="37"/>
      <c r="Y379" s="37"/>
      <c r="Z379" s="37"/>
      <c r="AA379" s="37"/>
      <c r="AB379" s="37"/>
      <c r="AC379" s="37"/>
      <c r="AD379" s="37"/>
      <c r="AE379" s="37"/>
      <c r="AR379" s="192" t="s">
        <v>182</v>
      </c>
      <c r="AT379" s="192" t="s">
        <v>146</v>
      </c>
      <c r="AU379" s="192" t="s">
        <v>81</v>
      </c>
      <c r="AY379" s="20" t="s">
        <v>141</v>
      </c>
      <c r="BE379" s="193">
        <f>IF(N379="základní",J379,0)</f>
        <v>0</v>
      </c>
      <c r="BF379" s="193">
        <f>IF(N379="snížená",J379,0)</f>
        <v>0</v>
      </c>
      <c r="BG379" s="193">
        <f>IF(N379="zákl. přenesená",J379,0)</f>
        <v>0</v>
      </c>
      <c r="BH379" s="193">
        <f>IF(N379="sníž. přenesená",J379,0)</f>
        <v>0</v>
      </c>
      <c r="BI379" s="193">
        <f>IF(N379="nulová",J379,0)</f>
        <v>0</v>
      </c>
      <c r="BJ379" s="20" t="s">
        <v>79</v>
      </c>
      <c r="BK379" s="193">
        <f>ROUND(I379*H379,2)</f>
        <v>0</v>
      </c>
      <c r="BL379" s="20" t="s">
        <v>182</v>
      </c>
      <c r="BM379" s="192" t="s">
        <v>499</v>
      </c>
    </row>
    <row r="380" spans="1:65" s="2" customFormat="1" ht="11.25">
      <c r="A380" s="37"/>
      <c r="B380" s="38"/>
      <c r="C380" s="39"/>
      <c r="D380" s="194" t="s">
        <v>154</v>
      </c>
      <c r="E380" s="39"/>
      <c r="F380" s="195" t="s">
        <v>500</v>
      </c>
      <c r="G380" s="39"/>
      <c r="H380" s="39"/>
      <c r="I380" s="196"/>
      <c r="J380" s="39"/>
      <c r="K380" s="39"/>
      <c r="L380" s="42"/>
      <c r="M380" s="197"/>
      <c r="N380" s="198"/>
      <c r="O380" s="67"/>
      <c r="P380" s="67"/>
      <c r="Q380" s="67"/>
      <c r="R380" s="67"/>
      <c r="S380" s="67"/>
      <c r="T380" s="68"/>
      <c r="U380" s="37"/>
      <c r="V380" s="37"/>
      <c r="W380" s="37"/>
      <c r="X380" s="37"/>
      <c r="Y380" s="37"/>
      <c r="Z380" s="37"/>
      <c r="AA380" s="37"/>
      <c r="AB380" s="37"/>
      <c r="AC380" s="37"/>
      <c r="AD380" s="37"/>
      <c r="AE380" s="37"/>
      <c r="AT380" s="20" t="s">
        <v>154</v>
      </c>
      <c r="AU380" s="20" t="s">
        <v>81</v>
      </c>
    </row>
    <row r="381" spans="1:65" s="14" customFormat="1" ht="11.25">
      <c r="B381" s="210"/>
      <c r="C381" s="211"/>
      <c r="D381" s="201" t="s">
        <v>156</v>
      </c>
      <c r="E381" s="212" t="s">
        <v>19</v>
      </c>
      <c r="F381" s="213" t="s">
        <v>1033</v>
      </c>
      <c r="G381" s="211"/>
      <c r="H381" s="214">
        <v>55.1</v>
      </c>
      <c r="I381" s="215"/>
      <c r="J381" s="211"/>
      <c r="K381" s="211"/>
      <c r="L381" s="216"/>
      <c r="M381" s="217"/>
      <c r="N381" s="218"/>
      <c r="O381" s="218"/>
      <c r="P381" s="218"/>
      <c r="Q381" s="218"/>
      <c r="R381" s="218"/>
      <c r="S381" s="218"/>
      <c r="T381" s="219"/>
      <c r="AT381" s="220" t="s">
        <v>156</v>
      </c>
      <c r="AU381" s="220" t="s">
        <v>81</v>
      </c>
      <c r="AV381" s="14" t="s">
        <v>81</v>
      </c>
      <c r="AW381" s="14" t="s">
        <v>33</v>
      </c>
      <c r="AX381" s="14" t="s">
        <v>72</v>
      </c>
      <c r="AY381" s="220" t="s">
        <v>141</v>
      </c>
    </row>
    <row r="382" spans="1:65" s="15" customFormat="1" ht="11.25">
      <c r="B382" s="221"/>
      <c r="C382" s="222"/>
      <c r="D382" s="201" t="s">
        <v>156</v>
      </c>
      <c r="E382" s="223" t="s">
        <v>19</v>
      </c>
      <c r="F382" s="224" t="s">
        <v>161</v>
      </c>
      <c r="G382" s="222"/>
      <c r="H382" s="225">
        <v>55.1</v>
      </c>
      <c r="I382" s="226"/>
      <c r="J382" s="222"/>
      <c r="K382" s="222"/>
      <c r="L382" s="227"/>
      <c r="M382" s="228"/>
      <c r="N382" s="229"/>
      <c r="O382" s="229"/>
      <c r="P382" s="229"/>
      <c r="Q382" s="229"/>
      <c r="R382" s="229"/>
      <c r="S382" s="229"/>
      <c r="T382" s="230"/>
      <c r="AT382" s="231" t="s">
        <v>156</v>
      </c>
      <c r="AU382" s="231" t="s">
        <v>81</v>
      </c>
      <c r="AV382" s="15" t="s">
        <v>152</v>
      </c>
      <c r="AW382" s="15" t="s">
        <v>33</v>
      </c>
      <c r="AX382" s="15" t="s">
        <v>79</v>
      </c>
      <c r="AY382" s="231" t="s">
        <v>141</v>
      </c>
    </row>
    <row r="383" spans="1:65" s="2" customFormat="1" ht="24.2" customHeight="1">
      <c r="A383" s="37"/>
      <c r="B383" s="38"/>
      <c r="C383" s="181" t="s">
        <v>584</v>
      </c>
      <c r="D383" s="181" t="s">
        <v>146</v>
      </c>
      <c r="E383" s="182" t="s">
        <v>505</v>
      </c>
      <c r="F383" s="183" t="s">
        <v>506</v>
      </c>
      <c r="G383" s="184" t="s">
        <v>208</v>
      </c>
      <c r="H383" s="185">
        <v>6</v>
      </c>
      <c r="I383" s="186"/>
      <c r="J383" s="187">
        <f>ROUND(I383*H383,2)</f>
        <v>0</v>
      </c>
      <c r="K383" s="183" t="s">
        <v>150</v>
      </c>
      <c r="L383" s="42"/>
      <c r="M383" s="188" t="s">
        <v>19</v>
      </c>
      <c r="N383" s="189" t="s">
        <v>43</v>
      </c>
      <c r="O383" s="67"/>
      <c r="P383" s="190">
        <f>O383*H383</f>
        <v>0</v>
      </c>
      <c r="Q383" s="190">
        <v>5.4000000000000001E-4</v>
      </c>
      <c r="R383" s="190">
        <f>Q383*H383</f>
        <v>3.2399999999999998E-3</v>
      </c>
      <c r="S383" s="190">
        <v>0</v>
      </c>
      <c r="T383" s="191">
        <f>S383*H383</f>
        <v>0</v>
      </c>
      <c r="U383" s="37"/>
      <c r="V383" s="37"/>
      <c r="W383" s="37"/>
      <c r="X383" s="37"/>
      <c r="Y383" s="37"/>
      <c r="Z383" s="37"/>
      <c r="AA383" s="37"/>
      <c r="AB383" s="37"/>
      <c r="AC383" s="37"/>
      <c r="AD383" s="37"/>
      <c r="AE383" s="37"/>
      <c r="AR383" s="192" t="s">
        <v>182</v>
      </c>
      <c r="AT383" s="192" t="s">
        <v>146</v>
      </c>
      <c r="AU383" s="192" t="s">
        <v>81</v>
      </c>
      <c r="AY383" s="20" t="s">
        <v>141</v>
      </c>
      <c r="BE383" s="193">
        <f>IF(N383="základní",J383,0)</f>
        <v>0</v>
      </c>
      <c r="BF383" s="193">
        <f>IF(N383="snížená",J383,0)</f>
        <v>0</v>
      </c>
      <c r="BG383" s="193">
        <f>IF(N383="zákl. přenesená",J383,0)</f>
        <v>0</v>
      </c>
      <c r="BH383" s="193">
        <f>IF(N383="sníž. přenesená",J383,0)</f>
        <v>0</v>
      </c>
      <c r="BI383" s="193">
        <f>IF(N383="nulová",J383,0)</f>
        <v>0</v>
      </c>
      <c r="BJ383" s="20" t="s">
        <v>79</v>
      </c>
      <c r="BK383" s="193">
        <f>ROUND(I383*H383,2)</f>
        <v>0</v>
      </c>
      <c r="BL383" s="20" t="s">
        <v>182</v>
      </c>
      <c r="BM383" s="192" t="s">
        <v>507</v>
      </c>
    </row>
    <row r="384" spans="1:65" s="2" customFormat="1" ht="11.25">
      <c r="A384" s="37"/>
      <c r="B384" s="38"/>
      <c r="C384" s="39"/>
      <c r="D384" s="194" t="s">
        <v>154</v>
      </c>
      <c r="E384" s="39"/>
      <c r="F384" s="195" t="s">
        <v>508</v>
      </c>
      <c r="G384" s="39"/>
      <c r="H384" s="39"/>
      <c r="I384" s="196"/>
      <c r="J384" s="39"/>
      <c r="K384" s="39"/>
      <c r="L384" s="42"/>
      <c r="M384" s="197"/>
      <c r="N384" s="198"/>
      <c r="O384" s="67"/>
      <c r="P384" s="67"/>
      <c r="Q384" s="67"/>
      <c r="R384" s="67"/>
      <c r="S384" s="67"/>
      <c r="T384" s="68"/>
      <c r="U384" s="37"/>
      <c r="V384" s="37"/>
      <c r="W384" s="37"/>
      <c r="X384" s="37"/>
      <c r="Y384" s="37"/>
      <c r="Z384" s="37"/>
      <c r="AA384" s="37"/>
      <c r="AB384" s="37"/>
      <c r="AC384" s="37"/>
      <c r="AD384" s="37"/>
      <c r="AE384" s="37"/>
      <c r="AT384" s="20" t="s">
        <v>154</v>
      </c>
      <c r="AU384" s="20" t="s">
        <v>81</v>
      </c>
    </row>
    <row r="385" spans="1:65" s="14" customFormat="1" ht="11.25">
      <c r="B385" s="210"/>
      <c r="C385" s="211"/>
      <c r="D385" s="201" t="s">
        <v>156</v>
      </c>
      <c r="E385" s="212" t="s">
        <v>19</v>
      </c>
      <c r="F385" s="213" t="s">
        <v>1034</v>
      </c>
      <c r="G385" s="211"/>
      <c r="H385" s="214">
        <v>6</v>
      </c>
      <c r="I385" s="215"/>
      <c r="J385" s="211"/>
      <c r="K385" s="211"/>
      <c r="L385" s="216"/>
      <c r="M385" s="217"/>
      <c r="N385" s="218"/>
      <c r="O385" s="218"/>
      <c r="P385" s="218"/>
      <c r="Q385" s="218"/>
      <c r="R385" s="218"/>
      <c r="S385" s="218"/>
      <c r="T385" s="219"/>
      <c r="AT385" s="220" t="s">
        <v>156</v>
      </c>
      <c r="AU385" s="220" t="s">
        <v>81</v>
      </c>
      <c r="AV385" s="14" t="s">
        <v>81</v>
      </c>
      <c r="AW385" s="14" t="s">
        <v>33</v>
      </c>
      <c r="AX385" s="14" t="s">
        <v>72</v>
      </c>
      <c r="AY385" s="220" t="s">
        <v>141</v>
      </c>
    </row>
    <row r="386" spans="1:65" s="15" customFormat="1" ht="11.25">
      <c r="B386" s="221"/>
      <c r="C386" s="222"/>
      <c r="D386" s="201" t="s">
        <v>156</v>
      </c>
      <c r="E386" s="223" t="s">
        <v>19</v>
      </c>
      <c r="F386" s="224" t="s">
        <v>161</v>
      </c>
      <c r="G386" s="222"/>
      <c r="H386" s="225">
        <v>6</v>
      </c>
      <c r="I386" s="226"/>
      <c r="J386" s="222"/>
      <c r="K386" s="222"/>
      <c r="L386" s="227"/>
      <c r="M386" s="228"/>
      <c r="N386" s="229"/>
      <c r="O386" s="229"/>
      <c r="P386" s="229"/>
      <c r="Q386" s="229"/>
      <c r="R386" s="229"/>
      <c r="S386" s="229"/>
      <c r="T386" s="230"/>
      <c r="AT386" s="231" t="s">
        <v>156</v>
      </c>
      <c r="AU386" s="231" t="s">
        <v>81</v>
      </c>
      <c r="AV386" s="15" t="s">
        <v>152</v>
      </c>
      <c r="AW386" s="15" t="s">
        <v>33</v>
      </c>
      <c r="AX386" s="15" t="s">
        <v>79</v>
      </c>
      <c r="AY386" s="231" t="s">
        <v>141</v>
      </c>
    </row>
    <row r="387" spans="1:65" s="2" customFormat="1" ht="21.75" customHeight="1">
      <c r="A387" s="37"/>
      <c r="B387" s="38"/>
      <c r="C387" s="181" t="s">
        <v>591</v>
      </c>
      <c r="D387" s="181" t="s">
        <v>146</v>
      </c>
      <c r="E387" s="182" t="s">
        <v>511</v>
      </c>
      <c r="F387" s="183" t="s">
        <v>512</v>
      </c>
      <c r="G387" s="184" t="s">
        <v>208</v>
      </c>
      <c r="H387" s="185">
        <v>6</v>
      </c>
      <c r="I387" s="186"/>
      <c r="J387" s="187">
        <f>ROUND(I387*H387,2)</f>
        <v>0</v>
      </c>
      <c r="K387" s="183" t="s">
        <v>150</v>
      </c>
      <c r="L387" s="42"/>
      <c r="M387" s="188" t="s">
        <v>19</v>
      </c>
      <c r="N387" s="189" t="s">
        <v>43</v>
      </c>
      <c r="O387" s="67"/>
      <c r="P387" s="190">
        <f>O387*H387</f>
        <v>0</v>
      </c>
      <c r="Q387" s="190">
        <v>5.4000000000000001E-4</v>
      </c>
      <c r="R387" s="190">
        <f>Q387*H387</f>
        <v>3.2399999999999998E-3</v>
      </c>
      <c r="S387" s="190">
        <v>0</v>
      </c>
      <c r="T387" s="191">
        <f>S387*H387</f>
        <v>0</v>
      </c>
      <c r="U387" s="37"/>
      <c r="V387" s="37"/>
      <c r="W387" s="37"/>
      <c r="X387" s="37"/>
      <c r="Y387" s="37"/>
      <c r="Z387" s="37"/>
      <c r="AA387" s="37"/>
      <c r="AB387" s="37"/>
      <c r="AC387" s="37"/>
      <c r="AD387" s="37"/>
      <c r="AE387" s="37"/>
      <c r="AR387" s="192" t="s">
        <v>182</v>
      </c>
      <c r="AT387" s="192" t="s">
        <v>146</v>
      </c>
      <c r="AU387" s="192" t="s">
        <v>81</v>
      </c>
      <c r="AY387" s="20" t="s">
        <v>141</v>
      </c>
      <c r="BE387" s="193">
        <f>IF(N387="základní",J387,0)</f>
        <v>0</v>
      </c>
      <c r="BF387" s="193">
        <f>IF(N387="snížená",J387,0)</f>
        <v>0</v>
      </c>
      <c r="BG387" s="193">
        <f>IF(N387="zákl. přenesená",J387,0)</f>
        <v>0</v>
      </c>
      <c r="BH387" s="193">
        <f>IF(N387="sníž. přenesená",J387,0)</f>
        <v>0</v>
      </c>
      <c r="BI387" s="193">
        <f>IF(N387="nulová",J387,0)</f>
        <v>0</v>
      </c>
      <c r="BJ387" s="20" t="s">
        <v>79</v>
      </c>
      <c r="BK387" s="193">
        <f>ROUND(I387*H387,2)</f>
        <v>0</v>
      </c>
      <c r="BL387" s="20" t="s">
        <v>182</v>
      </c>
      <c r="BM387" s="192" t="s">
        <v>513</v>
      </c>
    </row>
    <row r="388" spans="1:65" s="2" customFormat="1" ht="11.25">
      <c r="A388" s="37"/>
      <c r="B388" s="38"/>
      <c r="C388" s="39"/>
      <c r="D388" s="194" t="s">
        <v>154</v>
      </c>
      <c r="E388" s="39"/>
      <c r="F388" s="195" t="s">
        <v>514</v>
      </c>
      <c r="G388" s="39"/>
      <c r="H388" s="39"/>
      <c r="I388" s="196"/>
      <c r="J388" s="39"/>
      <c r="K388" s="39"/>
      <c r="L388" s="42"/>
      <c r="M388" s="197"/>
      <c r="N388" s="198"/>
      <c r="O388" s="67"/>
      <c r="P388" s="67"/>
      <c r="Q388" s="67"/>
      <c r="R388" s="67"/>
      <c r="S388" s="67"/>
      <c r="T388" s="68"/>
      <c r="U388" s="37"/>
      <c r="V388" s="37"/>
      <c r="W388" s="37"/>
      <c r="X388" s="37"/>
      <c r="Y388" s="37"/>
      <c r="Z388" s="37"/>
      <c r="AA388" s="37"/>
      <c r="AB388" s="37"/>
      <c r="AC388" s="37"/>
      <c r="AD388" s="37"/>
      <c r="AE388" s="37"/>
      <c r="AT388" s="20" t="s">
        <v>154</v>
      </c>
      <c r="AU388" s="20" t="s">
        <v>81</v>
      </c>
    </row>
    <row r="389" spans="1:65" s="14" customFormat="1" ht="11.25">
      <c r="B389" s="210"/>
      <c r="C389" s="211"/>
      <c r="D389" s="201" t="s">
        <v>156</v>
      </c>
      <c r="E389" s="212" t="s">
        <v>19</v>
      </c>
      <c r="F389" s="213" t="s">
        <v>1034</v>
      </c>
      <c r="G389" s="211"/>
      <c r="H389" s="214">
        <v>6</v>
      </c>
      <c r="I389" s="215"/>
      <c r="J389" s="211"/>
      <c r="K389" s="211"/>
      <c r="L389" s="216"/>
      <c r="M389" s="217"/>
      <c r="N389" s="218"/>
      <c r="O389" s="218"/>
      <c r="P389" s="218"/>
      <c r="Q389" s="218"/>
      <c r="R389" s="218"/>
      <c r="S389" s="218"/>
      <c r="T389" s="219"/>
      <c r="AT389" s="220" t="s">
        <v>156</v>
      </c>
      <c r="AU389" s="220" t="s">
        <v>81</v>
      </c>
      <c r="AV389" s="14" t="s">
        <v>81</v>
      </c>
      <c r="AW389" s="14" t="s">
        <v>33</v>
      </c>
      <c r="AX389" s="14" t="s">
        <v>72</v>
      </c>
      <c r="AY389" s="220" t="s">
        <v>141</v>
      </c>
    </row>
    <row r="390" spans="1:65" s="15" customFormat="1" ht="11.25">
      <c r="B390" s="221"/>
      <c r="C390" s="222"/>
      <c r="D390" s="201" t="s">
        <v>156</v>
      </c>
      <c r="E390" s="223" t="s">
        <v>19</v>
      </c>
      <c r="F390" s="224" t="s">
        <v>161</v>
      </c>
      <c r="G390" s="222"/>
      <c r="H390" s="225">
        <v>6</v>
      </c>
      <c r="I390" s="226"/>
      <c r="J390" s="222"/>
      <c r="K390" s="222"/>
      <c r="L390" s="227"/>
      <c r="M390" s="228"/>
      <c r="N390" s="229"/>
      <c r="O390" s="229"/>
      <c r="P390" s="229"/>
      <c r="Q390" s="229"/>
      <c r="R390" s="229"/>
      <c r="S390" s="229"/>
      <c r="T390" s="230"/>
      <c r="AT390" s="231" t="s">
        <v>156</v>
      </c>
      <c r="AU390" s="231" t="s">
        <v>81</v>
      </c>
      <c r="AV390" s="15" t="s">
        <v>152</v>
      </c>
      <c r="AW390" s="15" t="s">
        <v>33</v>
      </c>
      <c r="AX390" s="15" t="s">
        <v>79</v>
      </c>
      <c r="AY390" s="231" t="s">
        <v>141</v>
      </c>
    </row>
    <row r="391" spans="1:65" s="2" customFormat="1" ht="21.75" customHeight="1">
      <c r="A391" s="37"/>
      <c r="B391" s="38"/>
      <c r="C391" s="181" t="s">
        <v>597</v>
      </c>
      <c r="D391" s="181" t="s">
        <v>146</v>
      </c>
      <c r="E391" s="182" t="s">
        <v>1035</v>
      </c>
      <c r="F391" s="183" t="s">
        <v>1036</v>
      </c>
      <c r="G391" s="184" t="s">
        <v>208</v>
      </c>
      <c r="H391" s="185">
        <v>7.2</v>
      </c>
      <c r="I391" s="186"/>
      <c r="J391" s="187">
        <f>ROUND(I391*H391,2)</f>
        <v>0</v>
      </c>
      <c r="K391" s="183" t="s">
        <v>150</v>
      </c>
      <c r="L391" s="42"/>
      <c r="M391" s="188" t="s">
        <v>19</v>
      </c>
      <c r="N391" s="189" t="s">
        <v>43</v>
      </c>
      <c r="O391" s="67"/>
      <c r="P391" s="190">
        <f>O391*H391</f>
        <v>0</v>
      </c>
      <c r="Q391" s="190">
        <v>1.5E-3</v>
      </c>
      <c r="R391" s="190">
        <f>Q391*H391</f>
        <v>1.0800000000000001E-2</v>
      </c>
      <c r="S391" s="190">
        <v>0</v>
      </c>
      <c r="T391" s="191">
        <f>S391*H391</f>
        <v>0</v>
      </c>
      <c r="U391" s="37"/>
      <c r="V391" s="37"/>
      <c r="W391" s="37"/>
      <c r="X391" s="37"/>
      <c r="Y391" s="37"/>
      <c r="Z391" s="37"/>
      <c r="AA391" s="37"/>
      <c r="AB391" s="37"/>
      <c r="AC391" s="37"/>
      <c r="AD391" s="37"/>
      <c r="AE391" s="37"/>
      <c r="AR391" s="192" t="s">
        <v>182</v>
      </c>
      <c r="AT391" s="192" t="s">
        <v>146</v>
      </c>
      <c r="AU391" s="192" t="s">
        <v>81</v>
      </c>
      <c r="AY391" s="20" t="s">
        <v>141</v>
      </c>
      <c r="BE391" s="193">
        <f>IF(N391="základní",J391,0)</f>
        <v>0</v>
      </c>
      <c r="BF391" s="193">
        <f>IF(N391="snížená",J391,0)</f>
        <v>0</v>
      </c>
      <c r="BG391" s="193">
        <f>IF(N391="zákl. přenesená",J391,0)</f>
        <v>0</v>
      </c>
      <c r="BH391" s="193">
        <f>IF(N391="sníž. přenesená",J391,0)</f>
        <v>0</v>
      </c>
      <c r="BI391" s="193">
        <f>IF(N391="nulová",J391,0)</f>
        <v>0</v>
      </c>
      <c r="BJ391" s="20" t="s">
        <v>79</v>
      </c>
      <c r="BK391" s="193">
        <f>ROUND(I391*H391,2)</f>
        <v>0</v>
      </c>
      <c r="BL391" s="20" t="s">
        <v>182</v>
      </c>
      <c r="BM391" s="192" t="s">
        <v>1037</v>
      </c>
    </row>
    <row r="392" spans="1:65" s="2" customFormat="1" ht="11.25">
      <c r="A392" s="37"/>
      <c r="B392" s="38"/>
      <c r="C392" s="39"/>
      <c r="D392" s="194" t="s">
        <v>154</v>
      </c>
      <c r="E392" s="39"/>
      <c r="F392" s="195" t="s">
        <v>1038</v>
      </c>
      <c r="G392" s="39"/>
      <c r="H392" s="39"/>
      <c r="I392" s="196"/>
      <c r="J392" s="39"/>
      <c r="K392" s="39"/>
      <c r="L392" s="42"/>
      <c r="M392" s="197"/>
      <c r="N392" s="198"/>
      <c r="O392" s="67"/>
      <c r="P392" s="67"/>
      <c r="Q392" s="67"/>
      <c r="R392" s="67"/>
      <c r="S392" s="67"/>
      <c r="T392" s="68"/>
      <c r="U392" s="37"/>
      <c r="V392" s="37"/>
      <c r="W392" s="37"/>
      <c r="X392" s="37"/>
      <c r="Y392" s="37"/>
      <c r="Z392" s="37"/>
      <c r="AA392" s="37"/>
      <c r="AB392" s="37"/>
      <c r="AC392" s="37"/>
      <c r="AD392" s="37"/>
      <c r="AE392" s="37"/>
      <c r="AT392" s="20" t="s">
        <v>154</v>
      </c>
      <c r="AU392" s="20" t="s">
        <v>81</v>
      </c>
    </row>
    <row r="393" spans="1:65" s="14" customFormat="1" ht="11.25">
      <c r="B393" s="210"/>
      <c r="C393" s="211"/>
      <c r="D393" s="201" t="s">
        <v>156</v>
      </c>
      <c r="E393" s="212" t="s">
        <v>19</v>
      </c>
      <c r="F393" s="213" t="s">
        <v>1039</v>
      </c>
      <c r="G393" s="211"/>
      <c r="H393" s="214">
        <v>7.2</v>
      </c>
      <c r="I393" s="215"/>
      <c r="J393" s="211"/>
      <c r="K393" s="211"/>
      <c r="L393" s="216"/>
      <c r="M393" s="217"/>
      <c r="N393" s="218"/>
      <c r="O393" s="218"/>
      <c r="P393" s="218"/>
      <c r="Q393" s="218"/>
      <c r="R393" s="218"/>
      <c r="S393" s="218"/>
      <c r="T393" s="219"/>
      <c r="AT393" s="220" t="s">
        <v>156</v>
      </c>
      <c r="AU393" s="220" t="s">
        <v>81</v>
      </c>
      <c r="AV393" s="14" t="s">
        <v>81</v>
      </c>
      <c r="AW393" s="14" t="s">
        <v>33</v>
      </c>
      <c r="AX393" s="14" t="s">
        <v>72</v>
      </c>
      <c r="AY393" s="220" t="s">
        <v>141</v>
      </c>
    </row>
    <row r="394" spans="1:65" s="15" customFormat="1" ht="11.25">
      <c r="B394" s="221"/>
      <c r="C394" s="222"/>
      <c r="D394" s="201" t="s">
        <v>156</v>
      </c>
      <c r="E394" s="223" t="s">
        <v>19</v>
      </c>
      <c r="F394" s="224" t="s">
        <v>161</v>
      </c>
      <c r="G394" s="222"/>
      <c r="H394" s="225">
        <v>7.2</v>
      </c>
      <c r="I394" s="226"/>
      <c r="J394" s="222"/>
      <c r="K394" s="222"/>
      <c r="L394" s="227"/>
      <c r="M394" s="228"/>
      <c r="N394" s="229"/>
      <c r="O394" s="229"/>
      <c r="P394" s="229"/>
      <c r="Q394" s="229"/>
      <c r="R394" s="229"/>
      <c r="S394" s="229"/>
      <c r="T394" s="230"/>
      <c r="AT394" s="231" t="s">
        <v>156</v>
      </c>
      <c r="AU394" s="231" t="s">
        <v>81</v>
      </c>
      <c r="AV394" s="15" t="s">
        <v>152</v>
      </c>
      <c r="AW394" s="15" t="s">
        <v>33</v>
      </c>
      <c r="AX394" s="15" t="s">
        <v>79</v>
      </c>
      <c r="AY394" s="231" t="s">
        <v>141</v>
      </c>
    </row>
    <row r="395" spans="1:65" s="2" customFormat="1" ht="24.2" customHeight="1">
      <c r="A395" s="37"/>
      <c r="B395" s="38"/>
      <c r="C395" s="181" t="s">
        <v>602</v>
      </c>
      <c r="D395" s="181" t="s">
        <v>146</v>
      </c>
      <c r="E395" s="182" t="s">
        <v>516</v>
      </c>
      <c r="F395" s="183" t="s">
        <v>517</v>
      </c>
      <c r="G395" s="184" t="s">
        <v>149</v>
      </c>
      <c r="H395" s="185">
        <v>39.5</v>
      </c>
      <c r="I395" s="186"/>
      <c r="J395" s="187">
        <f>ROUND(I395*H395,2)</f>
        <v>0</v>
      </c>
      <c r="K395" s="183" t="s">
        <v>150</v>
      </c>
      <c r="L395" s="42"/>
      <c r="M395" s="188" t="s">
        <v>19</v>
      </c>
      <c r="N395" s="189" t="s">
        <v>43</v>
      </c>
      <c r="O395" s="67"/>
      <c r="P395" s="190">
        <f>O395*H395</f>
        <v>0</v>
      </c>
      <c r="Q395" s="190">
        <v>1.0800000000000001E-2</v>
      </c>
      <c r="R395" s="190">
        <f>Q395*H395</f>
        <v>0.42660000000000003</v>
      </c>
      <c r="S395" s="190">
        <v>0</v>
      </c>
      <c r="T395" s="191">
        <f>S395*H395</f>
        <v>0</v>
      </c>
      <c r="U395" s="37"/>
      <c r="V395" s="37"/>
      <c r="W395" s="37"/>
      <c r="X395" s="37"/>
      <c r="Y395" s="37"/>
      <c r="Z395" s="37"/>
      <c r="AA395" s="37"/>
      <c r="AB395" s="37"/>
      <c r="AC395" s="37"/>
      <c r="AD395" s="37"/>
      <c r="AE395" s="37"/>
      <c r="AR395" s="192" t="s">
        <v>182</v>
      </c>
      <c r="AT395" s="192" t="s">
        <v>146</v>
      </c>
      <c r="AU395" s="192" t="s">
        <v>81</v>
      </c>
      <c r="AY395" s="20" t="s">
        <v>141</v>
      </c>
      <c r="BE395" s="193">
        <f>IF(N395="základní",J395,0)</f>
        <v>0</v>
      </c>
      <c r="BF395" s="193">
        <f>IF(N395="snížená",J395,0)</f>
        <v>0</v>
      </c>
      <c r="BG395" s="193">
        <f>IF(N395="zákl. přenesená",J395,0)</f>
        <v>0</v>
      </c>
      <c r="BH395" s="193">
        <f>IF(N395="sníž. přenesená",J395,0)</f>
        <v>0</v>
      </c>
      <c r="BI395" s="193">
        <f>IF(N395="nulová",J395,0)</f>
        <v>0</v>
      </c>
      <c r="BJ395" s="20" t="s">
        <v>79</v>
      </c>
      <c r="BK395" s="193">
        <f>ROUND(I395*H395,2)</f>
        <v>0</v>
      </c>
      <c r="BL395" s="20" t="s">
        <v>182</v>
      </c>
      <c r="BM395" s="192" t="s">
        <v>518</v>
      </c>
    </row>
    <row r="396" spans="1:65" s="2" customFormat="1" ht="11.25">
      <c r="A396" s="37"/>
      <c r="B396" s="38"/>
      <c r="C396" s="39"/>
      <c r="D396" s="194" t="s">
        <v>154</v>
      </c>
      <c r="E396" s="39"/>
      <c r="F396" s="195" t="s">
        <v>519</v>
      </c>
      <c r="G396" s="39"/>
      <c r="H396" s="39"/>
      <c r="I396" s="196"/>
      <c r="J396" s="39"/>
      <c r="K396" s="39"/>
      <c r="L396" s="42"/>
      <c r="M396" s="197"/>
      <c r="N396" s="198"/>
      <c r="O396" s="67"/>
      <c r="P396" s="67"/>
      <c r="Q396" s="67"/>
      <c r="R396" s="67"/>
      <c r="S396" s="67"/>
      <c r="T396" s="68"/>
      <c r="U396" s="37"/>
      <c r="V396" s="37"/>
      <c r="W396" s="37"/>
      <c r="X396" s="37"/>
      <c r="Y396" s="37"/>
      <c r="Z396" s="37"/>
      <c r="AA396" s="37"/>
      <c r="AB396" s="37"/>
      <c r="AC396" s="37"/>
      <c r="AD396" s="37"/>
      <c r="AE396" s="37"/>
      <c r="AT396" s="20" t="s">
        <v>154</v>
      </c>
      <c r="AU396" s="20" t="s">
        <v>81</v>
      </c>
    </row>
    <row r="397" spans="1:65" s="13" customFormat="1" ht="11.25">
      <c r="B397" s="199"/>
      <c r="C397" s="200"/>
      <c r="D397" s="201" t="s">
        <v>156</v>
      </c>
      <c r="E397" s="202" t="s">
        <v>19</v>
      </c>
      <c r="F397" s="203" t="s">
        <v>520</v>
      </c>
      <c r="G397" s="200"/>
      <c r="H397" s="202" t="s">
        <v>19</v>
      </c>
      <c r="I397" s="204"/>
      <c r="J397" s="200"/>
      <c r="K397" s="200"/>
      <c r="L397" s="205"/>
      <c r="M397" s="206"/>
      <c r="N397" s="207"/>
      <c r="O397" s="207"/>
      <c r="P397" s="207"/>
      <c r="Q397" s="207"/>
      <c r="R397" s="207"/>
      <c r="S397" s="207"/>
      <c r="T397" s="208"/>
      <c r="AT397" s="209" t="s">
        <v>156</v>
      </c>
      <c r="AU397" s="209" t="s">
        <v>81</v>
      </c>
      <c r="AV397" s="13" t="s">
        <v>79</v>
      </c>
      <c r="AW397" s="13" t="s">
        <v>33</v>
      </c>
      <c r="AX397" s="13" t="s">
        <v>72</v>
      </c>
      <c r="AY397" s="209" t="s">
        <v>141</v>
      </c>
    </row>
    <row r="398" spans="1:65" s="14" customFormat="1" ht="11.25">
      <c r="B398" s="210"/>
      <c r="C398" s="211"/>
      <c r="D398" s="201" t="s">
        <v>156</v>
      </c>
      <c r="E398" s="212" t="s">
        <v>19</v>
      </c>
      <c r="F398" s="213" t="s">
        <v>1040</v>
      </c>
      <c r="G398" s="211"/>
      <c r="H398" s="214">
        <v>22.45</v>
      </c>
      <c r="I398" s="215"/>
      <c r="J398" s="211"/>
      <c r="K398" s="211"/>
      <c r="L398" s="216"/>
      <c r="M398" s="217"/>
      <c r="N398" s="218"/>
      <c r="O398" s="218"/>
      <c r="P398" s="218"/>
      <c r="Q398" s="218"/>
      <c r="R398" s="218"/>
      <c r="S398" s="218"/>
      <c r="T398" s="219"/>
      <c r="AT398" s="220" t="s">
        <v>156</v>
      </c>
      <c r="AU398" s="220" t="s">
        <v>81</v>
      </c>
      <c r="AV398" s="14" t="s">
        <v>81</v>
      </c>
      <c r="AW398" s="14" t="s">
        <v>33</v>
      </c>
      <c r="AX398" s="14" t="s">
        <v>72</v>
      </c>
      <c r="AY398" s="220" t="s">
        <v>141</v>
      </c>
    </row>
    <row r="399" spans="1:65" s="13" customFormat="1" ht="11.25">
      <c r="B399" s="199"/>
      <c r="C399" s="200"/>
      <c r="D399" s="201" t="s">
        <v>156</v>
      </c>
      <c r="E399" s="202" t="s">
        <v>19</v>
      </c>
      <c r="F399" s="203" t="s">
        <v>1041</v>
      </c>
      <c r="G399" s="200"/>
      <c r="H399" s="202" t="s">
        <v>19</v>
      </c>
      <c r="I399" s="204"/>
      <c r="J399" s="200"/>
      <c r="K399" s="200"/>
      <c r="L399" s="205"/>
      <c r="M399" s="206"/>
      <c r="N399" s="207"/>
      <c r="O399" s="207"/>
      <c r="P399" s="207"/>
      <c r="Q399" s="207"/>
      <c r="R399" s="207"/>
      <c r="S399" s="207"/>
      <c r="T399" s="208"/>
      <c r="AT399" s="209" t="s">
        <v>156</v>
      </c>
      <c r="AU399" s="209" t="s">
        <v>81</v>
      </c>
      <c r="AV399" s="13" t="s">
        <v>79</v>
      </c>
      <c r="AW399" s="13" t="s">
        <v>33</v>
      </c>
      <c r="AX399" s="13" t="s">
        <v>72</v>
      </c>
      <c r="AY399" s="209" t="s">
        <v>141</v>
      </c>
    </row>
    <row r="400" spans="1:65" s="14" customFormat="1" ht="11.25">
      <c r="B400" s="210"/>
      <c r="C400" s="211"/>
      <c r="D400" s="201" t="s">
        <v>156</v>
      </c>
      <c r="E400" s="212" t="s">
        <v>19</v>
      </c>
      <c r="F400" s="213" t="s">
        <v>1042</v>
      </c>
      <c r="G400" s="211"/>
      <c r="H400" s="214">
        <v>17.05</v>
      </c>
      <c r="I400" s="215"/>
      <c r="J400" s="211"/>
      <c r="K400" s="211"/>
      <c r="L400" s="216"/>
      <c r="M400" s="217"/>
      <c r="N400" s="218"/>
      <c r="O400" s="218"/>
      <c r="P400" s="218"/>
      <c r="Q400" s="218"/>
      <c r="R400" s="218"/>
      <c r="S400" s="218"/>
      <c r="T400" s="219"/>
      <c r="AT400" s="220" t="s">
        <v>156</v>
      </c>
      <c r="AU400" s="220" t="s">
        <v>81</v>
      </c>
      <c r="AV400" s="14" t="s">
        <v>81</v>
      </c>
      <c r="AW400" s="14" t="s">
        <v>33</v>
      </c>
      <c r="AX400" s="14" t="s">
        <v>72</v>
      </c>
      <c r="AY400" s="220" t="s">
        <v>141</v>
      </c>
    </row>
    <row r="401" spans="1:65" s="15" customFormat="1" ht="11.25">
      <c r="B401" s="221"/>
      <c r="C401" s="222"/>
      <c r="D401" s="201" t="s">
        <v>156</v>
      </c>
      <c r="E401" s="223" t="s">
        <v>19</v>
      </c>
      <c r="F401" s="224" t="s">
        <v>161</v>
      </c>
      <c r="G401" s="222"/>
      <c r="H401" s="225">
        <v>39.5</v>
      </c>
      <c r="I401" s="226"/>
      <c r="J401" s="222"/>
      <c r="K401" s="222"/>
      <c r="L401" s="227"/>
      <c r="M401" s="228"/>
      <c r="N401" s="229"/>
      <c r="O401" s="229"/>
      <c r="P401" s="229"/>
      <c r="Q401" s="229"/>
      <c r="R401" s="229"/>
      <c r="S401" s="229"/>
      <c r="T401" s="230"/>
      <c r="AT401" s="231" t="s">
        <v>156</v>
      </c>
      <c r="AU401" s="231" t="s">
        <v>81</v>
      </c>
      <c r="AV401" s="15" t="s">
        <v>152</v>
      </c>
      <c r="AW401" s="15" t="s">
        <v>33</v>
      </c>
      <c r="AX401" s="15" t="s">
        <v>79</v>
      </c>
      <c r="AY401" s="231" t="s">
        <v>141</v>
      </c>
    </row>
    <row r="402" spans="1:65" s="2" customFormat="1" ht="24.2" customHeight="1">
      <c r="A402" s="37"/>
      <c r="B402" s="38"/>
      <c r="C402" s="181" t="s">
        <v>609</v>
      </c>
      <c r="D402" s="181" t="s">
        <v>146</v>
      </c>
      <c r="E402" s="182" t="s">
        <v>523</v>
      </c>
      <c r="F402" s="183" t="s">
        <v>524</v>
      </c>
      <c r="G402" s="184" t="s">
        <v>149</v>
      </c>
      <c r="H402" s="185">
        <v>21.51</v>
      </c>
      <c r="I402" s="186"/>
      <c r="J402" s="187">
        <f>ROUND(I402*H402,2)</f>
        <v>0</v>
      </c>
      <c r="K402" s="183" t="s">
        <v>150</v>
      </c>
      <c r="L402" s="42"/>
      <c r="M402" s="188" t="s">
        <v>19</v>
      </c>
      <c r="N402" s="189" t="s">
        <v>43</v>
      </c>
      <c r="O402" s="67"/>
      <c r="P402" s="190">
        <f>O402*H402</f>
        <v>0</v>
      </c>
      <c r="Q402" s="190">
        <v>6.1199999999999996E-3</v>
      </c>
      <c r="R402" s="190">
        <f>Q402*H402</f>
        <v>0.13164120000000001</v>
      </c>
      <c r="S402" s="190">
        <v>0</v>
      </c>
      <c r="T402" s="191">
        <f>S402*H402</f>
        <v>0</v>
      </c>
      <c r="U402" s="37"/>
      <c r="V402" s="37"/>
      <c r="W402" s="37"/>
      <c r="X402" s="37"/>
      <c r="Y402" s="37"/>
      <c r="Z402" s="37"/>
      <c r="AA402" s="37"/>
      <c r="AB402" s="37"/>
      <c r="AC402" s="37"/>
      <c r="AD402" s="37"/>
      <c r="AE402" s="37"/>
      <c r="AR402" s="192" t="s">
        <v>182</v>
      </c>
      <c r="AT402" s="192" t="s">
        <v>146</v>
      </c>
      <c r="AU402" s="192" t="s">
        <v>81</v>
      </c>
      <c r="AY402" s="20" t="s">
        <v>141</v>
      </c>
      <c r="BE402" s="193">
        <f>IF(N402="základní",J402,0)</f>
        <v>0</v>
      </c>
      <c r="BF402" s="193">
        <f>IF(N402="snížená",J402,0)</f>
        <v>0</v>
      </c>
      <c r="BG402" s="193">
        <f>IF(N402="zákl. přenesená",J402,0)</f>
        <v>0</v>
      </c>
      <c r="BH402" s="193">
        <f>IF(N402="sníž. přenesená",J402,0)</f>
        <v>0</v>
      </c>
      <c r="BI402" s="193">
        <f>IF(N402="nulová",J402,0)</f>
        <v>0</v>
      </c>
      <c r="BJ402" s="20" t="s">
        <v>79</v>
      </c>
      <c r="BK402" s="193">
        <f>ROUND(I402*H402,2)</f>
        <v>0</v>
      </c>
      <c r="BL402" s="20" t="s">
        <v>182</v>
      </c>
      <c r="BM402" s="192" t="s">
        <v>525</v>
      </c>
    </row>
    <row r="403" spans="1:65" s="2" customFormat="1" ht="11.25">
      <c r="A403" s="37"/>
      <c r="B403" s="38"/>
      <c r="C403" s="39"/>
      <c r="D403" s="194" t="s">
        <v>154</v>
      </c>
      <c r="E403" s="39"/>
      <c r="F403" s="195" t="s">
        <v>526</v>
      </c>
      <c r="G403" s="39"/>
      <c r="H403" s="39"/>
      <c r="I403" s="196"/>
      <c r="J403" s="39"/>
      <c r="K403" s="39"/>
      <c r="L403" s="42"/>
      <c r="M403" s="197"/>
      <c r="N403" s="198"/>
      <c r="O403" s="67"/>
      <c r="P403" s="67"/>
      <c r="Q403" s="67"/>
      <c r="R403" s="67"/>
      <c r="S403" s="67"/>
      <c r="T403" s="68"/>
      <c r="U403" s="37"/>
      <c r="V403" s="37"/>
      <c r="W403" s="37"/>
      <c r="X403" s="37"/>
      <c r="Y403" s="37"/>
      <c r="Z403" s="37"/>
      <c r="AA403" s="37"/>
      <c r="AB403" s="37"/>
      <c r="AC403" s="37"/>
      <c r="AD403" s="37"/>
      <c r="AE403" s="37"/>
      <c r="AT403" s="20" t="s">
        <v>154</v>
      </c>
      <c r="AU403" s="20" t="s">
        <v>81</v>
      </c>
    </row>
    <row r="404" spans="1:65" s="13" customFormat="1" ht="11.25">
      <c r="B404" s="199"/>
      <c r="C404" s="200"/>
      <c r="D404" s="201" t="s">
        <v>156</v>
      </c>
      <c r="E404" s="202" t="s">
        <v>19</v>
      </c>
      <c r="F404" s="203" t="s">
        <v>527</v>
      </c>
      <c r="G404" s="200"/>
      <c r="H404" s="202" t="s">
        <v>19</v>
      </c>
      <c r="I404" s="204"/>
      <c r="J404" s="200"/>
      <c r="K404" s="200"/>
      <c r="L404" s="205"/>
      <c r="M404" s="206"/>
      <c r="N404" s="207"/>
      <c r="O404" s="207"/>
      <c r="P404" s="207"/>
      <c r="Q404" s="207"/>
      <c r="R404" s="207"/>
      <c r="S404" s="207"/>
      <c r="T404" s="208"/>
      <c r="AT404" s="209" t="s">
        <v>156</v>
      </c>
      <c r="AU404" s="209" t="s">
        <v>81</v>
      </c>
      <c r="AV404" s="13" t="s">
        <v>79</v>
      </c>
      <c r="AW404" s="13" t="s">
        <v>33</v>
      </c>
      <c r="AX404" s="13" t="s">
        <v>72</v>
      </c>
      <c r="AY404" s="209" t="s">
        <v>141</v>
      </c>
    </row>
    <row r="405" spans="1:65" s="14" customFormat="1" ht="11.25">
      <c r="B405" s="210"/>
      <c r="C405" s="211"/>
      <c r="D405" s="201" t="s">
        <v>156</v>
      </c>
      <c r="E405" s="212" t="s">
        <v>19</v>
      </c>
      <c r="F405" s="213" t="s">
        <v>1043</v>
      </c>
      <c r="G405" s="211"/>
      <c r="H405" s="214">
        <v>5.58</v>
      </c>
      <c r="I405" s="215"/>
      <c r="J405" s="211"/>
      <c r="K405" s="211"/>
      <c r="L405" s="216"/>
      <c r="M405" s="217"/>
      <c r="N405" s="218"/>
      <c r="O405" s="218"/>
      <c r="P405" s="218"/>
      <c r="Q405" s="218"/>
      <c r="R405" s="218"/>
      <c r="S405" s="218"/>
      <c r="T405" s="219"/>
      <c r="AT405" s="220" t="s">
        <v>156</v>
      </c>
      <c r="AU405" s="220" t="s">
        <v>81</v>
      </c>
      <c r="AV405" s="14" t="s">
        <v>81</v>
      </c>
      <c r="AW405" s="14" t="s">
        <v>33</v>
      </c>
      <c r="AX405" s="14" t="s">
        <v>72</v>
      </c>
      <c r="AY405" s="220" t="s">
        <v>141</v>
      </c>
    </row>
    <row r="406" spans="1:65" s="14" customFormat="1" ht="11.25">
      <c r="B406" s="210"/>
      <c r="C406" s="211"/>
      <c r="D406" s="201" t="s">
        <v>156</v>
      </c>
      <c r="E406" s="212" t="s">
        <v>19</v>
      </c>
      <c r="F406" s="213" t="s">
        <v>1044</v>
      </c>
      <c r="G406" s="211"/>
      <c r="H406" s="214">
        <v>15.93</v>
      </c>
      <c r="I406" s="215"/>
      <c r="J406" s="211"/>
      <c r="K406" s="211"/>
      <c r="L406" s="216"/>
      <c r="M406" s="217"/>
      <c r="N406" s="218"/>
      <c r="O406" s="218"/>
      <c r="P406" s="218"/>
      <c r="Q406" s="218"/>
      <c r="R406" s="218"/>
      <c r="S406" s="218"/>
      <c r="T406" s="219"/>
      <c r="AT406" s="220" t="s">
        <v>156</v>
      </c>
      <c r="AU406" s="220" t="s">
        <v>81</v>
      </c>
      <c r="AV406" s="14" t="s">
        <v>81</v>
      </c>
      <c r="AW406" s="14" t="s">
        <v>33</v>
      </c>
      <c r="AX406" s="14" t="s">
        <v>72</v>
      </c>
      <c r="AY406" s="220" t="s">
        <v>141</v>
      </c>
    </row>
    <row r="407" spans="1:65" s="15" customFormat="1" ht="11.25">
      <c r="B407" s="221"/>
      <c r="C407" s="222"/>
      <c r="D407" s="201" t="s">
        <v>156</v>
      </c>
      <c r="E407" s="223" t="s">
        <v>19</v>
      </c>
      <c r="F407" s="224" t="s">
        <v>161</v>
      </c>
      <c r="G407" s="222"/>
      <c r="H407" s="225">
        <v>21.51</v>
      </c>
      <c r="I407" s="226"/>
      <c r="J407" s="222"/>
      <c r="K407" s="222"/>
      <c r="L407" s="227"/>
      <c r="M407" s="228"/>
      <c r="N407" s="229"/>
      <c r="O407" s="229"/>
      <c r="P407" s="229"/>
      <c r="Q407" s="229"/>
      <c r="R407" s="229"/>
      <c r="S407" s="229"/>
      <c r="T407" s="230"/>
      <c r="AT407" s="231" t="s">
        <v>156</v>
      </c>
      <c r="AU407" s="231" t="s">
        <v>81</v>
      </c>
      <c r="AV407" s="15" t="s">
        <v>152</v>
      </c>
      <c r="AW407" s="15" t="s">
        <v>33</v>
      </c>
      <c r="AX407" s="15" t="s">
        <v>79</v>
      </c>
      <c r="AY407" s="231" t="s">
        <v>141</v>
      </c>
    </row>
    <row r="408" spans="1:65" s="2" customFormat="1" ht="16.5" customHeight="1">
      <c r="A408" s="37"/>
      <c r="B408" s="38"/>
      <c r="C408" s="243" t="s">
        <v>615</v>
      </c>
      <c r="D408" s="243" t="s">
        <v>352</v>
      </c>
      <c r="E408" s="244" t="s">
        <v>532</v>
      </c>
      <c r="F408" s="245" t="s">
        <v>533</v>
      </c>
      <c r="G408" s="246" t="s">
        <v>149</v>
      </c>
      <c r="H408" s="247">
        <v>23.661000000000001</v>
      </c>
      <c r="I408" s="248"/>
      <c r="J408" s="249">
        <f>ROUND(I408*H408,2)</f>
        <v>0</v>
      </c>
      <c r="K408" s="245" t="s">
        <v>150</v>
      </c>
      <c r="L408" s="250"/>
      <c r="M408" s="251" t="s">
        <v>19</v>
      </c>
      <c r="N408" s="252" t="s">
        <v>43</v>
      </c>
      <c r="O408" s="67"/>
      <c r="P408" s="190">
        <f>O408*H408</f>
        <v>0</v>
      </c>
      <c r="Q408" s="190">
        <v>1.5E-3</v>
      </c>
      <c r="R408" s="190">
        <f>Q408*H408</f>
        <v>3.5491500000000002E-2</v>
      </c>
      <c r="S408" s="190">
        <v>0</v>
      </c>
      <c r="T408" s="191">
        <f>S408*H408</f>
        <v>0</v>
      </c>
      <c r="U408" s="37"/>
      <c r="V408" s="37"/>
      <c r="W408" s="37"/>
      <c r="X408" s="37"/>
      <c r="Y408" s="37"/>
      <c r="Z408" s="37"/>
      <c r="AA408" s="37"/>
      <c r="AB408" s="37"/>
      <c r="AC408" s="37"/>
      <c r="AD408" s="37"/>
      <c r="AE408" s="37"/>
      <c r="AR408" s="192" t="s">
        <v>355</v>
      </c>
      <c r="AT408" s="192" t="s">
        <v>352</v>
      </c>
      <c r="AU408" s="192" t="s">
        <v>81</v>
      </c>
      <c r="AY408" s="20" t="s">
        <v>141</v>
      </c>
      <c r="BE408" s="193">
        <f>IF(N408="základní",J408,0)</f>
        <v>0</v>
      </c>
      <c r="BF408" s="193">
        <f>IF(N408="snížená",J408,0)</f>
        <v>0</v>
      </c>
      <c r="BG408" s="193">
        <f>IF(N408="zákl. přenesená",J408,0)</f>
        <v>0</v>
      </c>
      <c r="BH408" s="193">
        <f>IF(N408="sníž. přenesená",J408,0)</f>
        <v>0</v>
      </c>
      <c r="BI408" s="193">
        <f>IF(N408="nulová",J408,0)</f>
        <v>0</v>
      </c>
      <c r="BJ408" s="20" t="s">
        <v>79</v>
      </c>
      <c r="BK408" s="193">
        <f>ROUND(I408*H408,2)</f>
        <v>0</v>
      </c>
      <c r="BL408" s="20" t="s">
        <v>182</v>
      </c>
      <c r="BM408" s="192" t="s">
        <v>534</v>
      </c>
    </row>
    <row r="409" spans="1:65" s="14" customFormat="1" ht="11.25">
      <c r="B409" s="210"/>
      <c r="C409" s="211"/>
      <c r="D409" s="201" t="s">
        <v>156</v>
      </c>
      <c r="E409" s="211"/>
      <c r="F409" s="213" t="s">
        <v>1045</v>
      </c>
      <c r="G409" s="211"/>
      <c r="H409" s="214">
        <v>23.661000000000001</v>
      </c>
      <c r="I409" s="215"/>
      <c r="J409" s="211"/>
      <c r="K409" s="211"/>
      <c r="L409" s="216"/>
      <c r="M409" s="217"/>
      <c r="N409" s="218"/>
      <c r="O409" s="218"/>
      <c r="P409" s="218"/>
      <c r="Q409" s="218"/>
      <c r="R409" s="218"/>
      <c r="S409" s="218"/>
      <c r="T409" s="219"/>
      <c r="AT409" s="220" t="s">
        <v>156</v>
      </c>
      <c r="AU409" s="220" t="s">
        <v>81</v>
      </c>
      <c r="AV409" s="14" t="s">
        <v>81</v>
      </c>
      <c r="AW409" s="14" t="s">
        <v>4</v>
      </c>
      <c r="AX409" s="14" t="s">
        <v>79</v>
      </c>
      <c r="AY409" s="220" t="s">
        <v>141</v>
      </c>
    </row>
    <row r="410" spans="1:65" s="2" customFormat="1" ht="24.2" customHeight="1">
      <c r="A410" s="37"/>
      <c r="B410" s="38"/>
      <c r="C410" s="181" t="s">
        <v>620</v>
      </c>
      <c r="D410" s="181" t="s">
        <v>146</v>
      </c>
      <c r="E410" s="182" t="s">
        <v>537</v>
      </c>
      <c r="F410" s="183" t="s">
        <v>538</v>
      </c>
      <c r="G410" s="184" t="s">
        <v>208</v>
      </c>
      <c r="H410" s="185">
        <v>50.9</v>
      </c>
      <c r="I410" s="186"/>
      <c r="J410" s="187">
        <f>ROUND(I410*H410,2)</f>
        <v>0</v>
      </c>
      <c r="K410" s="183" t="s">
        <v>150</v>
      </c>
      <c r="L410" s="42"/>
      <c r="M410" s="188" t="s">
        <v>19</v>
      </c>
      <c r="N410" s="189" t="s">
        <v>43</v>
      </c>
      <c r="O410" s="67"/>
      <c r="P410" s="190">
        <f>O410*H410</f>
        <v>0</v>
      </c>
      <c r="Q410" s="190">
        <v>1.6000000000000001E-4</v>
      </c>
      <c r="R410" s="190">
        <f>Q410*H410</f>
        <v>8.1440000000000002E-3</v>
      </c>
      <c r="S410" s="190">
        <v>0</v>
      </c>
      <c r="T410" s="191">
        <f>S410*H410</f>
        <v>0</v>
      </c>
      <c r="U410" s="37"/>
      <c r="V410" s="37"/>
      <c r="W410" s="37"/>
      <c r="X410" s="37"/>
      <c r="Y410" s="37"/>
      <c r="Z410" s="37"/>
      <c r="AA410" s="37"/>
      <c r="AB410" s="37"/>
      <c r="AC410" s="37"/>
      <c r="AD410" s="37"/>
      <c r="AE410" s="37"/>
      <c r="AR410" s="192" t="s">
        <v>182</v>
      </c>
      <c r="AT410" s="192" t="s">
        <v>146</v>
      </c>
      <c r="AU410" s="192" t="s">
        <v>81</v>
      </c>
      <c r="AY410" s="20" t="s">
        <v>141</v>
      </c>
      <c r="BE410" s="193">
        <f>IF(N410="základní",J410,0)</f>
        <v>0</v>
      </c>
      <c r="BF410" s="193">
        <f>IF(N410="snížená",J410,0)</f>
        <v>0</v>
      </c>
      <c r="BG410" s="193">
        <f>IF(N410="zákl. přenesená",J410,0)</f>
        <v>0</v>
      </c>
      <c r="BH410" s="193">
        <f>IF(N410="sníž. přenesená",J410,0)</f>
        <v>0</v>
      </c>
      <c r="BI410" s="193">
        <f>IF(N410="nulová",J410,0)</f>
        <v>0</v>
      </c>
      <c r="BJ410" s="20" t="s">
        <v>79</v>
      </c>
      <c r="BK410" s="193">
        <f>ROUND(I410*H410,2)</f>
        <v>0</v>
      </c>
      <c r="BL410" s="20" t="s">
        <v>182</v>
      </c>
      <c r="BM410" s="192" t="s">
        <v>539</v>
      </c>
    </row>
    <row r="411" spans="1:65" s="2" customFormat="1" ht="11.25">
      <c r="A411" s="37"/>
      <c r="B411" s="38"/>
      <c r="C411" s="39"/>
      <c r="D411" s="194" t="s">
        <v>154</v>
      </c>
      <c r="E411" s="39"/>
      <c r="F411" s="195" t="s">
        <v>540</v>
      </c>
      <c r="G411" s="39"/>
      <c r="H411" s="39"/>
      <c r="I411" s="196"/>
      <c r="J411" s="39"/>
      <c r="K411" s="39"/>
      <c r="L411" s="42"/>
      <c r="M411" s="197"/>
      <c r="N411" s="198"/>
      <c r="O411" s="67"/>
      <c r="P411" s="67"/>
      <c r="Q411" s="67"/>
      <c r="R411" s="67"/>
      <c r="S411" s="67"/>
      <c r="T411" s="68"/>
      <c r="U411" s="37"/>
      <c r="V411" s="37"/>
      <c r="W411" s="37"/>
      <c r="X411" s="37"/>
      <c r="Y411" s="37"/>
      <c r="Z411" s="37"/>
      <c r="AA411" s="37"/>
      <c r="AB411" s="37"/>
      <c r="AC411" s="37"/>
      <c r="AD411" s="37"/>
      <c r="AE411" s="37"/>
      <c r="AT411" s="20" t="s">
        <v>154</v>
      </c>
      <c r="AU411" s="20" t="s">
        <v>81</v>
      </c>
    </row>
    <row r="412" spans="1:65" s="13" customFormat="1" ht="11.25">
      <c r="B412" s="199"/>
      <c r="C412" s="200"/>
      <c r="D412" s="201" t="s">
        <v>156</v>
      </c>
      <c r="E412" s="202" t="s">
        <v>19</v>
      </c>
      <c r="F412" s="203" t="s">
        <v>541</v>
      </c>
      <c r="G412" s="200"/>
      <c r="H412" s="202" t="s">
        <v>19</v>
      </c>
      <c r="I412" s="204"/>
      <c r="J412" s="200"/>
      <c r="K412" s="200"/>
      <c r="L412" s="205"/>
      <c r="M412" s="206"/>
      <c r="N412" s="207"/>
      <c r="O412" s="207"/>
      <c r="P412" s="207"/>
      <c r="Q412" s="207"/>
      <c r="R412" s="207"/>
      <c r="S412" s="207"/>
      <c r="T412" s="208"/>
      <c r="AT412" s="209" t="s">
        <v>156</v>
      </c>
      <c r="AU412" s="209" t="s">
        <v>81</v>
      </c>
      <c r="AV412" s="13" t="s">
        <v>79</v>
      </c>
      <c r="AW412" s="13" t="s">
        <v>33</v>
      </c>
      <c r="AX412" s="13" t="s">
        <v>72</v>
      </c>
      <c r="AY412" s="209" t="s">
        <v>141</v>
      </c>
    </row>
    <row r="413" spans="1:65" s="14" customFormat="1" ht="11.25">
      <c r="B413" s="210"/>
      <c r="C413" s="211"/>
      <c r="D413" s="201" t="s">
        <v>156</v>
      </c>
      <c r="E413" s="212" t="s">
        <v>19</v>
      </c>
      <c r="F413" s="213" t="s">
        <v>1046</v>
      </c>
      <c r="G413" s="211"/>
      <c r="H413" s="214">
        <v>6</v>
      </c>
      <c r="I413" s="215"/>
      <c r="J413" s="211"/>
      <c r="K413" s="211"/>
      <c r="L413" s="216"/>
      <c r="M413" s="217"/>
      <c r="N413" s="218"/>
      <c r="O413" s="218"/>
      <c r="P413" s="218"/>
      <c r="Q413" s="218"/>
      <c r="R413" s="218"/>
      <c r="S413" s="218"/>
      <c r="T413" s="219"/>
      <c r="AT413" s="220" t="s">
        <v>156</v>
      </c>
      <c r="AU413" s="220" t="s">
        <v>81</v>
      </c>
      <c r="AV413" s="14" t="s">
        <v>81</v>
      </c>
      <c r="AW413" s="14" t="s">
        <v>33</v>
      </c>
      <c r="AX413" s="14" t="s">
        <v>72</v>
      </c>
      <c r="AY413" s="220" t="s">
        <v>141</v>
      </c>
    </row>
    <row r="414" spans="1:65" s="13" customFormat="1" ht="11.25">
      <c r="B414" s="199"/>
      <c r="C414" s="200"/>
      <c r="D414" s="201" t="s">
        <v>156</v>
      </c>
      <c r="E414" s="202" t="s">
        <v>19</v>
      </c>
      <c r="F414" s="203" t="s">
        <v>543</v>
      </c>
      <c r="G414" s="200"/>
      <c r="H414" s="202" t="s">
        <v>19</v>
      </c>
      <c r="I414" s="204"/>
      <c r="J414" s="200"/>
      <c r="K414" s="200"/>
      <c r="L414" s="205"/>
      <c r="M414" s="206"/>
      <c r="N414" s="207"/>
      <c r="O414" s="207"/>
      <c r="P414" s="207"/>
      <c r="Q414" s="207"/>
      <c r="R414" s="207"/>
      <c r="S414" s="207"/>
      <c r="T414" s="208"/>
      <c r="AT414" s="209" t="s">
        <v>156</v>
      </c>
      <c r="AU414" s="209" t="s">
        <v>81</v>
      </c>
      <c r="AV414" s="13" t="s">
        <v>79</v>
      </c>
      <c r="AW414" s="13" t="s">
        <v>33</v>
      </c>
      <c r="AX414" s="13" t="s">
        <v>72</v>
      </c>
      <c r="AY414" s="209" t="s">
        <v>141</v>
      </c>
    </row>
    <row r="415" spans="1:65" s="14" customFormat="1" ht="11.25">
      <c r="B415" s="210"/>
      <c r="C415" s="211"/>
      <c r="D415" s="201" t="s">
        <v>156</v>
      </c>
      <c r="E415" s="212" t="s">
        <v>19</v>
      </c>
      <c r="F415" s="213" t="s">
        <v>1047</v>
      </c>
      <c r="G415" s="211"/>
      <c r="H415" s="214">
        <v>44.9</v>
      </c>
      <c r="I415" s="215"/>
      <c r="J415" s="211"/>
      <c r="K415" s="211"/>
      <c r="L415" s="216"/>
      <c r="M415" s="217"/>
      <c r="N415" s="218"/>
      <c r="O415" s="218"/>
      <c r="P415" s="218"/>
      <c r="Q415" s="218"/>
      <c r="R415" s="218"/>
      <c r="S415" s="218"/>
      <c r="T415" s="219"/>
      <c r="AT415" s="220" t="s">
        <v>156</v>
      </c>
      <c r="AU415" s="220" t="s">
        <v>81</v>
      </c>
      <c r="AV415" s="14" t="s">
        <v>81</v>
      </c>
      <c r="AW415" s="14" t="s">
        <v>33</v>
      </c>
      <c r="AX415" s="14" t="s">
        <v>72</v>
      </c>
      <c r="AY415" s="220" t="s">
        <v>141</v>
      </c>
    </row>
    <row r="416" spans="1:65" s="15" customFormat="1" ht="11.25">
      <c r="B416" s="221"/>
      <c r="C416" s="222"/>
      <c r="D416" s="201" t="s">
        <v>156</v>
      </c>
      <c r="E416" s="223" t="s">
        <v>19</v>
      </c>
      <c r="F416" s="224" t="s">
        <v>161</v>
      </c>
      <c r="G416" s="222"/>
      <c r="H416" s="225">
        <v>50.9</v>
      </c>
      <c r="I416" s="226"/>
      <c r="J416" s="222"/>
      <c r="K416" s="222"/>
      <c r="L416" s="227"/>
      <c r="M416" s="228"/>
      <c r="N416" s="229"/>
      <c r="O416" s="229"/>
      <c r="P416" s="229"/>
      <c r="Q416" s="229"/>
      <c r="R416" s="229"/>
      <c r="S416" s="229"/>
      <c r="T416" s="230"/>
      <c r="AT416" s="231" t="s">
        <v>156</v>
      </c>
      <c r="AU416" s="231" t="s">
        <v>81</v>
      </c>
      <c r="AV416" s="15" t="s">
        <v>152</v>
      </c>
      <c r="AW416" s="15" t="s">
        <v>33</v>
      </c>
      <c r="AX416" s="15" t="s">
        <v>79</v>
      </c>
      <c r="AY416" s="231" t="s">
        <v>141</v>
      </c>
    </row>
    <row r="417" spans="1:65" s="13" customFormat="1" ht="11.25">
      <c r="B417" s="199"/>
      <c r="C417" s="200"/>
      <c r="D417" s="201" t="s">
        <v>156</v>
      </c>
      <c r="E417" s="202" t="s">
        <v>19</v>
      </c>
      <c r="F417" s="203" t="s">
        <v>1048</v>
      </c>
      <c r="G417" s="200"/>
      <c r="H417" s="202" t="s">
        <v>19</v>
      </c>
      <c r="I417" s="204"/>
      <c r="J417" s="200"/>
      <c r="K417" s="200"/>
      <c r="L417" s="205"/>
      <c r="M417" s="206"/>
      <c r="N417" s="207"/>
      <c r="O417" s="207"/>
      <c r="P417" s="207"/>
      <c r="Q417" s="207"/>
      <c r="R417" s="207"/>
      <c r="S417" s="207"/>
      <c r="T417" s="208"/>
      <c r="AT417" s="209" t="s">
        <v>156</v>
      </c>
      <c r="AU417" s="209" t="s">
        <v>81</v>
      </c>
      <c r="AV417" s="13" t="s">
        <v>79</v>
      </c>
      <c r="AW417" s="13" t="s">
        <v>33</v>
      </c>
      <c r="AX417" s="13" t="s">
        <v>72</v>
      </c>
      <c r="AY417" s="209" t="s">
        <v>141</v>
      </c>
    </row>
    <row r="418" spans="1:65" s="13" customFormat="1" ht="11.25">
      <c r="B418" s="199"/>
      <c r="C418" s="200"/>
      <c r="D418" s="201" t="s">
        <v>156</v>
      </c>
      <c r="E418" s="202" t="s">
        <v>19</v>
      </c>
      <c r="F418" s="203" t="s">
        <v>1049</v>
      </c>
      <c r="G418" s="200"/>
      <c r="H418" s="202" t="s">
        <v>19</v>
      </c>
      <c r="I418" s="204"/>
      <c r="J418" s="200"/>
      <c r="K418" s="200"/>
      <c r="L418" s="205"/>
      <c r="M418" s="206"/>
      <c r="N418" s="207"/>
      <c r="O418" s="207"/>
      <c r="P418" s="207"/>
      <c r="Q418" s="207"/>
      <c r="R418" s="207"/>
      <c r="S418" s="207"/>
      <c r="T418" s="208"/>
      <c r="AT418" s="209" t="s">
        <v>156</v>
      </c>
      <c r="AU418" s="209" t="s">
        <v>81</v>
      </c>
      <c r="AV418" s="13" t="s">
        <v>79</v>
      </c>
      <c r="AW418" s="13" t="s">
        <v>33</v>
      </c>
      <c r="AX418" s="13" t="s">
        <v>72</v>
      </c>
      <c r="AY418" s="209" t="s">
        <v>141</v>
      </c>
    </row>
    <row r="419" spans="1:65" s="2" customFormat="1" ht="16.5" customHeight="1">
      <c r="A419" s="37"/>
      <c r="B419" s="38"/>
      <c r="C419" s="243" t="s">
        <v>628</v>
      </c>
      <c r="D419" s="243" t="s">
        <v>352</v>
      </c>
      <c r="E419" s="244" t="s">
        <v>548</v>
      </c>
      <c r="F419" s="245" t="s">
        <v>549</v>
      </c>
      <c r="G419" s="246" t="s">
        <v>236</v>
      </c>
      <c r="H419" s="247">
        <v>0.54200000000000004</v>
      </c>
      <c r="I419" s="248"/>
      <c r="J419" s="249">
        <f>ROUND(I419*H419,2)</f>
        <v>0</v>
      </c>
      <c r="K419" s="245" t="s">
        <v>150</v>
      </c>
      <c r="L419" s="250"/>
      <c r="M419" s="251" t="s">
        <v>19</v>
      </c>
      <c r="N419" s="252" t="s">
        <v>43</v>
      </c>
      <c r="O419" s="67"/>
      <c r="P419" s="190">
        <f>O419*H419</f>
        <v>0</v>
      </c>
      <c r="Q419" s="190">
        <v>0.03</v>
      </c>
      <c r="R419" s="190">
        <f>Q419*H419</f>
        <v>1.626E-2</v>
      </c>
      <c r="S419" s="190">
        <v>0</v>
      </c>
      <c r="T419" s="191">
        <f>S419*H419</f>
        <v>0</v>
      </c>
      <c r="U419" s="37"/>
      <c r="V419" s="37"/>
      <c r="W419" s="37"/>
      <c r="X419" s="37"/>
      <c r="Y419" s="37"/>
      <c r="Z419" s="37"/>
      <c r="AA419" s="37"/>
      <c r="AB419" s="37"/>
      <c r="AC419" s="37"/>
      <c r="AD419" s="37"/>
      <c r="AE419" s="37"/>
      <c r="AR419" s="192" t="s">
        <v>355</v>
      </c>
      <c r="AT419" s="192" t="s">
        <v>352</v>
      </c>
      <c r="AU419" s="192" t="s">
        <v>81</v>
      </c>
      <c r="AY419" s="20" t="s">
        <v>141</v>
      </c>
      <c r="BE419" s="193">
        <f>IF(N419="základní",J419,0)</f>
        <v>0</v>
      </c>
      <c r="BF419" s="193">
        <f>IF(N419="snížená",J419,0)</f>
        <v>0</v>
      </c>
      <c r="BG419" s="193">
        <f>IF(N419="zákl. přenesená",J419,0)</f>
        <v>0</v>
      </c>
      <c r="BH419" s="193">
        <f>IF(N419="sníž. přenesená",J419,0)</f>
        <v>0</v>
      </c>
      <c r="BI419" s="193">
        <f>IF(N419="nulová",J419,0)</f>
        <v>0</v>
      </c>
      <c r="BJ419" s="20" t="s">
        <v>79</v>
      </c>
      <c r="BK419" s="193">
        <f>ROUND(I419*H419,2)</f>
        <v>0</v>
      </c>
      <c r="BL419" s="20" t="s">
        <v>182</v>
      </c>
      <c r="BM419" s="192" t="s">
        <v>550</v>
      </c>
    </row>
    <row r="420" spans="1:65" s="14" customFormat="1" ht="11.25">
      <c r="B420" s="210"/>
      <c r="C420" s="211"/>
      <c r="D420" s="201" t="s">
        <v>156</v>
      </c>
      <c r="E420" s="211"/>
      <c r="F420" s="213" t="s">
        <v>1050</v>
      </c>
      <c r="G420" s="211"/>
      <c r="H420" s="214">
        <v>0.54200000000000004</v>
      </c>
      <c r="I420" s="215"/>
      <c r="J420" s="211"/>
      <c r="K420" s="211"/>
      <c r="L420" s="216"/>
      <c r="M420" s="217"/>
      <c r="N420" s="218"/>
      <c r="O420" s="218"/>
      <c r="P420" s="218"/>
      <c r="Q420" s="218"/>
      <c r="R420" s="218"/>
      <c r="S420" s="218"/>
      <c r="T420" s="219"/>
      <c r="AT420" s="220" t="s">
        <v>156</v>
      </c>
      <c r="AU420" s="220" t="s">
        <v>81</v>
      </c>
      <c r="AV420" s="14" t="s">
        <v>81</v>
      </c>
      <c r="AW420" s="14" t="s">
        <v>4</v>
      </c>
      <c r="AX420" s="14" t="s">
        <v>79</v>
      </c>
      <c r="AY420" s="220" t="s">
        <v>141</v>
      </c>
    </row>
    <row r="421" spans="1:65" s="2" customFormat="1" ht="16.5" customHeight="1">
      <c r="A421" s="37"/>
      <c r="B421" s="38"/>
      <c r="C421" s="243" t="s">
        <v>633</v>
      </c>
      <c r="D421" s="243" t="s">
        <v>352</v>
      </c>
      <c r="E421" s="244" t="s">
        <v>553</v>
      </c>
      <c r="F421" s="245" t="s">
        <v>554</v>
      </c>
      <c r="G421" s="246" t="s">
        <v>149</v>
      </c>
      <c r="H421" s="247">
        <v>2.835</v>
      </c>
      <c r="I421" s="248"/>
      <c r="J421" s="249">
        <f>ROUND(I421*H421,2)</f>
        <v>0</v>
      </c>
      <c r="K421" s="245" t="s">
        <v>150</v>
      </c>
      <c r="L421" s="250"/>
      <c r="M421" s="251" t="s">
        <v>19</v>
      </c>
      <c r="N421" s="252" t="s">
        <v>43</v>
      </c>
      <c r="O421" s="67"/>
      <c r="P421" s="190">
        <f>O421*H421</f>
        <v>0</v>
      </c>
      <c r="Q421" s="190">
        <v>8.9999999999999998E-4</v>
      </c>
      <c r="R421" s="190">
        <f>Q421*H421</f>
        <v>2.5514999999999999E-3</v>
      </c>
      <c r="S421" s="190">
        <v>0</v>
      </c>
      <c r="T421" s="191">
        <f>S421*H421</f>
        <v>0</v>
      </c>
      <c r="U421" s="37"/>
      <c r="V421" s="37"/>
      <c r="W421" s="37"/>
      <c r="X421" s="37"/>
      <c r="Y421" s="37"/>
      <c r="Z421" s="37"/>
      <c r="AA421" s="37"/>
      <c r="AB421" s="37"/>
      <c r="AC421" s="37"/>
      <c r="AD421" s="37"/>
      <c r="AE421" s="37"/>
      <c r="AR421" s="192" t="s">
        <v>355</v>
      </c>
      <c r="AT421" s="192" t="s">
        <v>352</v>
      </c>
      <c r="AU421" s="192" t="s">
        <v>81</v>
      </c>
      <c r="AY421" s="20" t="s">
        <v>141</v>
      </c>
      <c r="BE421" s="193">
        <f>IF(N421="základní",J421,0)</f>
        <v>0</v>
      </c>
      <c r="BF421" s="193">
        <f>IF(N421="snížená",J421,0)</f>
        <v>0</v>
      </c>
      <c r="BG421" s="193">
        <f>IF(N421="zákl. přenesená",J421,0)</f>
        <v>0</v>
      </c>
      <c r="BH421" s="193">
        <f>IF(N421="sníž. přenesená",J421,0)</f>
        <v>0</v>
      </c>
      <c r="BI421" s="193">
        <f>IF(N421="nulová",J421,0)</f>
        <v>0</v>
      </c>
      <c r="BJ421" s="20" t="s">
        <v>79</v>
      </c>
      <c r="BK421" s="193">
        <f>ROUND(I421*H421,2)</f>
        <v>0</v>
      </c>
      <c r="BL421" s="20" t="s">
        <v>182</v>
      </c>
      <c r="BM421" s="192" t="s">
        <v>555</v>
      </c>
    </row>
    <row r="422" spans="1:65" s="14" customFormat="1" ht="11.25">
      <c r="B422" s="210"/>
      <c r="C422" s="211"/>
      <c r="D422" s="201" t="s">
        <v>156</v>
      </c>
      <c r="E422" s="211"/>
      <c r="F422" s="213" t="s">
        <v>1051</v>
      </c>
      <c r="G422" s="211"/>
      <c r="H422" s="214">
        <v>2.835</v>
      </c>
      <c r="I422" s="215"/>
      <c r="J422" s="211"/>
      <c r="K422" s="211"/>
      <c r="L422" s="216"/>
      <c r="M422" s="217"/>
      <c r="N422" s="218"/>
      <c r="O422" s="218"/>
      <c r="P422" s="218"/>
      <c r="Q422" s="218"/>
      <c r="R422" s="218"/>
      <c r="S422" s="218"/>
      <c r="T422" s="219"/>
      <c r="AT422" s="220" t="s">
        <v>156</v>
      </c>
      <c r="AU422" s="220" t="s">
        <v>81</v>
      </c>
      <c r="AV422" s="14" t="s">
        <v>81</v>
      </c>
      <c r="AW422" s="14" t="s">
        <v>4</v>
      </c>
      <c r="AX422" s="14" t="s">
        <v>79</v>
      </c>
      <c r="AY422" s="220" t="s">
        <v>141</v>
      </c>
    </row>
    <row r="423" spans="1:65" s="2" customFormat="1" ht="24.2" customHeight="1">
      <c r="A423" s="37"/>
      <c r="B423" s="38"/>
      <c r="C423" s="181" t="s">
        <v>638</v>
      </c>
      <c r="D423" s="181" t="s">
        <v>146</v>
      </c>
      <c r="E423" s="182" t="s">
        <v>558</v>
      </c>
      <c r="F423" s="183" t="s">
        <v>559</v>
      </c>
      <c r="G423" s="184" t="s">
        <v>149</v>
      </c>
      <c r="H423" s="185">
        <v>18.414999999999999</v>
      </c>
      <c r="I423" s="186"/>
      <c r="J423" s="187">
        <f>ROUND(I423*H423,2)</f>
        <v>0</v>
      </c>
      <c r="K423" s="183" t="s">
        <v>150</v>
      </c>
      <c r="L423" s="42"/>
      <c r="M423" s="188" t="s">
        <v>19</v>
      </c>
      <c r="N423" s="189" t="s">
        <v>43</v>
      </c>
      <c r="O423" s="67"/>
      <c r="P423" s="190">
        <f>O423*H423</f>
        <v>0</v>
      </c>
      <c r="Q423" s="190">
        <v>1.396E-2</v>
      </c>
      <c r="R423" s="190">
        <f>Q423*H423</f>
        <v>0.25707340000000001</v>
      </c>
      <c r="S423" s="190">
        <v>0</v>
      </c>
      <c r="T423" s="191">
        <f>S423*H423</f>
        <v>0</v>
      </c>
      <c r="U423" s="37"/>
      <c r="V423" s="37"/>
      <c r="W423" s="37"/>
      <c r="X423" s="37"/>
      <c r="Y423" s="37"/>
      <c r="Z423" s="37"/>
      <c r="AA423" s="37"/>
      <c r="AB423" s="37"/>
      <c r="AC423" s="37"/>
      <c r="AD423" s="37"/>
      <c r="AE423" s="37"/>
      <c r="AR423" s="192" t="s">
        <v>182</v>
      </c>
      <c r="AT423" s="192" t="s">
        <v>146</v>
      </c>
      <c r="AU423" s="192" t="s">
        <v>81</v>
      </c>
      <c r="AY423" s="20" t="s">
        <v>141</v>
      </c>
      <c r="BE423" s="193">
        <f>IF(N423="základní",J423,0)</f>
        <v>0</v>
      </c>
      <c r="BF423" s="193">
        <f>IF(N423="snížená",J423,0)</f>
        <v>0</v>
      </c>
      <c r="BG423" s="193">
        <f>IF(N423="zákl. přenesená",J423,0)</f>
        <v>0</v>
      </c>
      <c r="BH423" s="193">
        <f>IF(N423="sníž. přenesená",J423,0)</f>
        <v>0</v>
      </c>
      <c r="BI423" s="193">
        <f>IF(N423="nulová",J423,0)</f>
        <v>0</v>
      </c>
      <c r="BJ423" s="20" t="s">
        <v>79</v>
      </c>
      <c r="BK423" s="193">
        <f>ROUND(I423*H423,2)</f>
        <v>0</v>
      </c>
      <c r="BL423" s="20" t="s">
        <v>182</v>
      </c>
      <c r="BM423" s="192" t="s">
        <v>560</v>
      </c>
    </row>
    <row r="424" spans="1:65" s="2" customFormat="1" ht="11.25">
      <c r="A424" s="37"/>
      <c r="B424" s="38"/>
      <c r="C424" s="39"/>
      <c r="D424" s="194" t="s">
        <v>154</v>
      </c>
      <c r="E424" s="39"/>
      <c r="F424" s="195" t="s">
        <v>561</v>
      </c>
      <c r="G424" s="39"/>
      <c r="H424" s="39"/>
      <c r="I424" s="196"/>
      <c r="J424" s="39"/>
      <c r="K424" s="39"/>
      <c r="L424" s="42"/>
      <c r="M424" s="197"/>
      <c r="N424" s="198"/>
      <c r="O424" s="67"/>
      <c r="P424" s="67"/>
      <c r="Q424" s="67"/>
      <c r="R424" s="67"/>
      <c r="S424" s="67"/>
      <c r="T424" s="68"/>
      <c r="U424" s="37"/>
      <c r="V424" s="37"/>
      <c r="W424" s="37"/>
      <c r="X424" s="37"/>
      <c r="Y424" s="37"/>
      <c r="Z424" s="37"/>
      <c r="AA424" s="37"/>
      <c r="AB424" s="37"/>
      <c r="AC424" s="37"/>
      <c r="AD424" s="37"/>
      <c r="AE424" s="37"/>
      <c r="AT424" s="20" t="s">
        <v>154</v>
      </c>
      <c r="AU424" s="20" t="s">
        <v>81</v>
      </c>
    </row>
    <row r="425" spans="1:65" s="13" customFormat="1" ht="11.25">
      <c r="B425" s="199"/>
      <c r="C425" s="200"/>
      <c r="D425" s="201" t="s">
        <v>156</v>
      </c>
      <c r="E425" s="202" t="s">
        <v>19</v>
      </c>
      <c r="F425" s="203" t="s">
        <v>562</v>
      </c>
      <c r="G425" s="200"/>
      <c r="H425" s="202" t="s">
        <v>19</v>
      </c>
      <c r="I425" s="204"/>
      <c r="J425" s="200"/>
      <c r="K425" s="200"/>
      <c r="L425" s="205"/>
      <c r="M425" s="206"/>
      <c r="N425" s="207"/>
      <c r="O425" s="207"/>
      <c r="P425" s="207"/>
      <c r="Q425" s="207"/>
      <c r="R425" s="207"/>
      <c r="S425" s="207"/>
      <c r="T425" s="208"/>
      <c r="AT425" s="209" t="s">
        <v>156</v>
      </c>
      <c r="AU425" s="209" t="s">
        <v>81</v>
      </c>
      <c r="AV425" s="13" t="s">
        <v>79</v>
      </c>
      <c r="AW425" s="13" t="s">
        <v>33</v>
      </c>
      <c r="AX425" s="13" t="s">
        <v>72</v>
      </c>
      <c r="AY425" s="209" t="s">
        <v>141</v>
      </c>
    </row>
    <row r="426" spans="1:65" s="14" customFormat="1" ht="11.25">
      <c r="B426" s="210"/>
      <c r="C426" s="211"/>
      <c r="D426" s="201" t="s">
        <v>156</v>
      </c>
      <c r="E426" s="212" t="s">
        <v>19</v>
      </c>
      <c r="F426" s="213" t="s">
        <v>1052</v>
      </c>
      <c r="G426" s="211"/>
      <c r="H426" s="214">
        <v>2.7</v>
      </c>
      <c r="I426" s="215"/>
      <c r="J426" s="211"/>
      <c r="K426" s="211"/>
      <c r="L426" s="216"/>
      <c r="M426" s="217"/>
      <c r="N426" s="218"/>
      <c r="O426" s="218"/>
      <c r="P426" s="218"/>
      <c r="Q426" s="218"/>
      <c r="R426" s="218"/>
      <c r="S426" s="218"/>
      <c r="T426" s="219"/>
      <c r="AT426" s="220" t="s">
        <v>156</v>
      </c>
      <c r="AU426" s="220" t="s">
        <v>81</v>
      </c>
      <c r="AV426" s="14" t="s">
        <v>81</v>
      </c>
      <c r="AW426" s="14" t="s">
        <v>33</v>
      </c>
      <c r="AX426" s="14" t="s">
        <v>72</v>
      </c>
      <c r="AY426" s="220" t="s">
        <v>141</v>
      </c>
    </row>
    <row r="427" spans="1:65" s="13" customFormat="1" ht="11.25">
      <c r="B427" s="199"/>
      <c r="C427" s="200"/>
      <c r="D427" s="201" t="s">
        <v>156</v>
      </c>
      <c r="E427" s="202" t="s">
        <v>19</v>
      </c>
      <c r="F427" s="203" t="s">
        <v>564</v>
      </c>
      <c r="G427" s="200"/>
      <c r="H427" s="202" t="s">
        <v>19</v>
      </c>
      <c r="I427" s="204"/>
      <c r="J427" s="200"/>
      <c r="K427" s="200"/>
      <c r="L427" s="205"/>
      <c r="M427" s="206"/>
      <c r="N427" s="207"/>
      <c r="O427" s="207"/>
      <c r="P427" s="207"/>
      <c r="Q427" s="207"/>
      <c r="R427" s="207"/>
      <c r="S427" s="207"/>
      <c r="T427" s="208"/>
      <c r="AT427" s="209" t="s">
        <v>156</v>
      </c>
      <c r="AU427" s="209" t="s">
        <v>81</v>
      </c>
      <c r="AV427" s="13" t="s">
        <v>79</v>
      </c>
      <c r="AW427" s="13" t="s">
        <v>33</v>
      </c>
      <c r="AX427" s="13" t="s">
        <v>72</v>
      </c>
      <c r="AY427" s="209" t="s">
        <v>141</v>
      </c>
    </row>
    <row r="428" spans="1:65" s="14" customFormat="1" ht="11.25">
      <c r="B428" s="210"/>
      <c r="C428" s="211"/>
      <c r="D428" s="201" t="s">
        <v>156</v>
      </c>
      <c r="E428" s="212" t="s">
        <v>19</v>
      </c>
      <c r="F428" s="213" t="s">
        <v>1053</v>
      </c>
      <c r="G428" s="211"/>
      <c r="H428" s="214">
        <v>15.715</v>
      </c>
      <c r="I428" s="215"/>
      <c r="J428" s="211"/>
      <c r="K428" s="211"/>
      <c r="L428" s="216"/>
      <c r="M428" s="217"/>
      <c r="N428" s="218"/>
      <c r="O428" s="218"/>
      <c r="P428" s="218"/>
      <c r="Q428" s="218"/>
      <c r="R428" s="218"/>
      <c r="S428" s="218"/>
      <c r="T428" s="219"/>
      <c r="AT428" s="220" t="s">
        <v>156</v>
      </c>
      <c r="AU428" s="220" t="s">
        <v>81</v>
      </c>
      <c r="AV428" s="14" t="s">
        <v>81</v>
      </c>
      <c r="AW428" s="14" t="s">
        <v>33</v>
      </c>
      <c r="AX428" s="14" t="s">
        <v>72</v>
      </c>
      <c r="AY428" s="220" t="s">
        <v>141</v>
      </c>
    </row>
    <row r="429" spans="1:65" s="15" customFormat="1" ht="11.25">
      <c r="B429" s="221"/>
      <c r="C429" s="222"/>
      <c r="D429" s="201" t="s">
        <v>156</v>
      </c>
      <c r="E429" s="223" t="s">
        <v>19</v>
      </c>
      <c r="F429" s="224" t="s">
        <v>161</v>
      </c>
      <c r="G429" s="222"/>
      <c r="H429" s="225">
        <v>18.414999999999999</v>
      </c>
      <c r="I429" s="226"/>
      <c r="J429" s="222"/>
      <c r="K429" s="222"/>
      <c r="L429" s="227"/>
      <c r="M429" s="228"/>
      <c r="N429" s="229"/>
      <c r="O429" s="229"/>
      <c r="P429" s="229"/>
      <c r="Q429" s="229"/>
      <c r="R429" s="229"/>
      <c r="S429" s="229"/>
      <c r="T429" s="230"/>
      <c r="AT429" s="231" t="s">
        <v>156</v>
      </c>
      <c r="AU429" s="231" t="s">
        <v>81</v>
      </c>
      <c r="AV429" s="15" t="s">
        <v>152</v>
      </c>
      <c r="AW429" s="15" t="s">
        <v>33</v>
      </c>
      <c r="AX429" s="15" t="s">
        <v>79</v>
      </c>
      <c r="AY429" s="231" t="s">
        <v>141</v>
      </c>
    </row>
    <row r="430" spans="1:65" s="2" customFormat="1" ht="16.5" customHeight="1">
      <c r="A430" s="37"/>
      <c r="B430" s="38"/>
      <c r="C430" s="243" t="s">
        <v>643</v>
      </c>
      <c r="D430" s="243" t="s">
        <v>352</v>
      </c>
      <c r="E430" s="244" t="s">
        <v>566</v>
      </c>
      <c r="F430" s="245" t="s">
        <v>567</v>
      </c>
      <c r="G430" s="246" t="s">
        <v>149</v>
      </c>
      <c r="H430" s="247">
        <v>-18.414999999999999</v>
      </c>
      <c r="I430" s="248"/>
      <c r="J430" s="249">
        <f>ROUND(I430*H430,2)</f>
        <v>0</v>
      </c>
      <c r="K430" s="245" t="s">
        <v>150</v>
      </c>
      <c r="L430" s="250"/>
      <c r="M430" s="251" t="s">
        <v>19</v>
      </c>
      <c r="N430" s="252" t="s">
        <v>43</v>
      </c>
      <c r="O430" s="67"/>
      <c r="P430" s="190">
        <f>O430*H430</f>
        <v>0</v>
      </c>
      <c r="Q430" s="190">
        <v>1.2800000000000001E-2</v>
      </c>
      <c r="R430" s="190">
        <f>Q430*H430</f>
        <v>-0.235712</v>
      </c>
      <c r="S430" s="190">
        <v>0</v>
      </c>
      <c r="T430" s="191">
        <f>S430*H430</f>
        <v>0</v>
      </c>
      <c r="U430" s="37"/>
      <c r="V430" s="37"/>
      <c r="W430" s="37"/>
      <c r="X430" s="37"/>
      <c r="Y430" s="37"/>
      <c r="Z430" s="37"/>
      <c r="AA430" s="37"/>
      <c r="AB430" s="37"/>
      <c r="AC430" s="37"/>
      <c r="AD430" s="37"/>
      <c r="AE430" s="37"/>
      <c r="AR430" s="192" t="s">
        <v>355</v>
      </c>
      <c r="AT430" s="192" t="s">
        <v>352</v>
      </c>
      <c r="AU430" s="192" t="s">
        <v>81</v>
      </c>
      <c r="AY430" s="20" t="s">
        <v>141</v>
      </c>
      <c r="BE430" s="193">
        <f>IF(N430="základní",J430,0)</f>
        <v>0</v>
      </c>
      <c r="BF430" s="193">
        <f>IF(N430="snížená",J430,0)</f>
        <v>0</v>
      </c>
      <c r="BG430" s="193">
        <f>IF(N430="zákl. přenesená",J430,0)</f>
        <v>0</v>
      </c>
      <c r="BH430" s="193">
        <f>IF(N430="sníž. přenesená",J430,0)</f>
        <v>0</v>
      </c>
      <c r="BI430" s="193">
        <f>IF(N430="nulová",J430,0)</f>
        <v>0</v>
      </c>
      <c r="BJ430" s="20" t="s">
        <v>79</v>
      </c>
      <c r="BK430" s="193">
        <f>ROUND(I430*H430,2)</f>
        <v>0</v>
      </c>
      <c r="BL430" s="20" t="s">
        <v>182</v>
      </c>
      <c r="BM430" s="192" t="s">
        <v>568</v>
      </c>
    </row>
    <row r="431" spans="1:65" s="2" customFormat="1" ht="16.5" customHeight="1">
      <c r="A431" s="37"/>
      <c r="B431" s="38"/>
      <c r="C431" s="243" t="s">
        <v>650</v>
      </c>
      <c r="D431" s="243" t="s">
        <v>352</v>
      </c>
      <c r="E431" s="244" t="s">
        <v>569</v>
      </c>
      <c r="F431" s="245" t="s">
        <v>570</v>
      </c>
      <c r="G431" s="246" t="s">
        <v>149</v>
      </c>
      <c r="H431" s="247">
        <v>20.257000000000001</v>
      </c>
      <c r="I431" s="248"/>
      <c r="J431" s="249">
        <f>ROUND(I431*H431,2)</f>
        <v>0</v>
      </c>
      <c r="K431" s="245" t="s">
        <v>150</v>
      </c>
      <c r="L431" s="250"/>
      <c r="M431" s="251" t="s">
        <v>19</v>
      </c>
      <c r="N431" s="252" t="s">
        <v>43</v>
      </c>
      <c r="O431" s="67"/>
      <c r="P431" s="190">
        <f>O431*H431</f>
        <v>0</v>
      </c>
      <c r="Q431" s="190">
        <v>1.49E-2</v>
      </c>
      <c r="R431" s="190">
        <f>Q431*H431</f>
        <v>0.30182930000000002</v>
      </c>
      <c r="S431" s="190">
        <v>0</v>
      </c>
      <c r="T431" s="191">
        <f>S431*H431</f>
        <v>0</v>
      </c>
      <c r="U431" s="37"/>
      <c r="V431" s="37"/>
      <c r="W431" s="37"/>
      <c r="X431" s="37"/>
      <c r="Y431" s="37"/>
      <c r="Z431" s="37"/>
      <c r="AA431" s="37"/>
      <c r="AB431" s="37"/>
      <c r="AC431" s="37"/>
      <c r="AD431" s="37"/>
      <c r="AE431" s="37"/>
      <c r="AR431" s="192" t="s">
        <v>355</v>
      </c>
      <c r="AT431" s="192" t="s">
        <v>352</v>
      </c>
      <c r="AU431" s="192" t="s">
        <v>81</v>
      </c>
      <c r="AY431" s="20" t="s">
        <v>141</v>
      </c>
      <c r="BE431" s="193">
        <f>IF(N431="základní",J431,0)</f>
        <v>0</v>
      </c>
      <c r="BF431" s="193">
        <f>IF(N431="snížená",J431,0)</f>
        <v>0</v>
      </c>
      <c r="BG431" s="193">
        <f>IF(N431="zákl. přenesená",J431,0)</f>
        <v>0</v>
      </c>
      <c r="BH431" s="193">
        <f>IF(N431="sníž. přenesená",J431,0)</f>
        <v>0</v>
      </c>
      <c r="BI431" s="193">
        <f>IF(N431="nulová",J431,0)</f>
        <v>0</v>
      </c>
      <c r="BJ431" s="20" t="s">
        <v>79</v>
      </c>
      <c r="BK431" s="193">
        <f>ROUND(I431*H431,2)</f>
        <v>0</v>
      </c>
      <c r="BL431" s="20" t="s">
        <v>182</v>
      </c>
      <c r="BM431" s="192" t="s">
        <v>571</v>
      </c>
    </row>
    <row r="432" spans="1:65" s="14" customFormat="1" ht="11.25">
      <c r="B432" s="210"/>
      <c r="C432" s="211"/>
      <c r="D432" s="201" t="s">
        <v>156</v>
      </c>
      <c r="E432" s="211"/>
      <c r="F432" s="213" t="s">
        <v>1054</v>
      </c>
      <c r="G432" s="211"/>
      <c r="H432" s="214">
        <v>20.257000000000001</v>
      </c>
      <c r="I432" s="215"/>
      <c r="J432" s="211"/>
      <c r="K432" s="211"/>
      <c r="L432" s="216"/>
      <c r="M432" s="217"/>
      <c r="N432" s="218"/>
      <c r="O432" s="218"/>
      <c r="P432" s="218"/>
      <c r="Q432" s="218"/>
      <c r="R432" s="218"/>
      <c r="S432" s="218"/>
      <c r="T432" s="219"/>
      <c r="AT432" s="220" t="s">
        <v>156</v>
      </c>
      <c r="AU432" s="220" t="s">
        <v>81</v>
      </c>
      <c r="AV432" s="14" t="s">
        <v>81</v>
      </c>
      <c r="AW432" s="14" t="s">
        <v>4</v>
      </c>
      <c r="AX432" s="14" t="s">
        <v>79</v>
      </c>
      <c r="AY432" s="220" t="s">
        <v>141</v>
      </c>
    </row>
    <row r="433" spans="1:65" s="2" customFormat="1" ht="21.75" customHeight="1">
      <c r="A433" s="37"/>
      <c r="B433" s="38"/>
      <c r="C433" s="181" t="s">
        <v>655</v>
      </c>
      <c r="D433" s="181" t="s">
        <v>146</v>
      </c>
      <c r="E433" s="182" t="s">
        <v>574</v>
      </c>
      <c r="F433" s="183" t="s">
        <v>575</v>
      </c>
      <c r="G433" s="184" t="s">
        <v>236</v>
      </c>
      <c r="H433" s="185">
        <v>0.38700000000000001</v>
      </c>
      <c r="I433" s="186"/>
      <c r="J433" s="187">
        <f>ROUND(I433*H433,2)</f>
        <v>0</v>
      </c>
      <c r="K433" s="183" t="s">
        <v>150</v>
      </c>
      <c r="L433" s="42"/>
      <c r="M433" s="188" t="s">
        <v>19</v>
      </c>
      <c r="N433" s="189" t="s">
        <v>43</v>
      </c>
      <c r="O433" s="67"/>
      <c r="P433" s="190">
        <f>O433*H433</f>
        <v>0</v>
      </c>
      <c r="Q433" s="190">
        <v>2.3300000000000001E-2</v>
      </c>
      <c r="R433" s="190">
        <f>Q433*H433</f>
        <v>9.0171000000000001E-3</v>
      </c>
      <c r="S433" s="190">
        <v>0</v>
      </c>
      <c r="T433" s="191">
        <f>S433*H433</f>
        <v>0</v>
      </c>
      <c r="U433" s="37"/>
      <c r="V433" s="37"/>
      <c r="W433" s="37"/>
      <c r="X433" s="37"/>
      <c r="Y433" s="37"/>
      <c r="Z433" s="37"/>
      <c r="AA433" s="37"/>
      <c r="AB433" s="37"/>
      <c r="AC433" s="37"/>
      <c r="AD433" s="37"/>
      <c r="AE433" s="37"/>
      <c r="AR433" s="192" t="s">
        <v>182</v>
      </c>
      <c r="AT433" s="192" t="s">
        <v>146</v>
      </c>
      <c r="AU433" s="192" t="s">
        <v>81</v>
      </c>
      <c r="AY433" s="20" t="s">
        <v>141</v>
      </c>
      <c r="BE433" s="193">
        <f>IF(N433="základní",J433,0)</f>
        <v>0</v>
      </c>
      <c r="BF433" s="193">
        <f>IF(N433="snížená",J433,0)</f>
        <v>0</v>
      </c>
      <c r="BG433" s="193">
        <f>IF(N433="zákl. přenesená",J433,0)</f>
        <v>0</v>
      </c>
      <c r="BH433" s="193">
        <f>IF(N433="sníž. přenesená",J433,0)</f>
        <v>0</v>
      </c>
      <c r="BI433" s="193">
        <f>IF(N433="nulová",J433,0)</f>
        <v>0</v>
      </c>
      <c r="BJ433" s="20" t="s">
        <v>79</v>
      </c>
      <c r="BK433" s="193">
        <f>ROUND(I433*H433,2)</f>
        <v>0</v>
      </c>
      <c r="BL433" s="20" t="s">
        <v>182</v>
      </c>
      <c r="BM433" s="192" t="s">
        <v>576</v>
      </c>
    </row>
    <row r="434" spans="1:65" s="2" customFormat="1" ht="11.25">
      <c r="A434" s="37"/>
      <c r="B434" s="38"/>
      <c r="C434" s="39"/>
      <c r="D434" s="194" t="s">
        <v>154</v>
      </c>
      <c r="E434" s="39"/>
      <c r="F434" s="195" t="s">
        <v>577</v>
      </c>
      <c r="G434" s="39"/>
      <c r="H434" s="39"/>
      <c r="I434" s="196"/>
      <c r="J434" s="39"/>
      <c r="K434" s="39"/>
      <c r="L434" s="42"/>
      <c r="M434" s="197"/>
      <c r="N434" s="198"/>
      <c r="O434" s="67"/>
      <c r="P434" s="67"/>
      <c r="Q434" s="67"/>
      <c r="R434" s="67"/>
      <c r="S434" s="67"/>
      <c r="T434" s="68"/>
      <c r="U434" s="37"/>
      <c r="V434" s="37"/>
      <c r="W434" s="37"/>
      <c r="X434" s="37"/>
      <c r="Y434" s="37"/>
      <c r="Z434" s="37"/>
      <c r="AA434" s="37"/>
      <c r="AB434" s="37"/>
      <c r="AC434" s="37"/>
      <c r="AD434" s="37"/>
      <c r="AE434" s="37"/>
      <c r="AT434" s="20" t="s">
        <v>154</v>
      </c>
      <c r="AU434" s="20" t="s">
        <v>81</v>
      </c>
    </row>
    <row r="435" spans="1:65" s="14" customFormat="1" ht="11.25">
      <c r="B435" s="210"/>
      <c r="C435" s="211"/>
      <c r="D435" s="201" t="s">
        <v>156</v>
      </c>
      <c r="E435" s="212" t="s">
        <v>19</v>
      </c>
      <c r="F435" s="213" t="s">
        <v>1055</v>
      </c>
      <c r="G435" s="211"/>
      <c r="H435" s="214">
        <v>0.38700000000000001</v>
      </c>
      <c r="I435" s="215"/>
      <c r="J435" s="211"/>
      <c r="K435" s="211"/>
      <c r="L435" s="216"/>
      <c r="M435" s="217"/>
      <c r="N435" s="218"/>
      <c r="O435" s="218"/>
      <c r="P435" s="218"/>
      <c r="Q435" s="218"/>
      <c r="R435" s="218"/>
      <c r="S435" s="218"/>
      <c r="T435" s="219"/>
      <c r="AT435" s="220" t="s">
        <v>156</v>
      </c>
      <c r="AU435" s="220" t="s">
        <v>81</v>
      </c>
      <c r="AV435" s="14" t="s">
        <v>81</v>
      </c>
      <c r="AW435" s="14" t="s">
        <v>33</v>
      </c>
      <c r="AX435" s="14" t="s">
        <v>72</v>
      </c>
      <c r="AY435" s="220" t="s">
        <v>141</v>
      </c>
    </row>
    <row r="436" spans="1:65" s="15" customFormat="1" ht="11.25">
      <c r="B436" s="221"/>
      <c r="C436" s="222"/>
      <c r="D436" s="201" t="s">
        <v>156</v>
      </c>
      <c r="E436" s="223" t="s">
        <v>19</v>
      </c>
      <c r="F436" s="224" t="s">
        <v>161</v>
      </c>
      <c r="G436" s="222"/>
      <c r="H436" s="225">
        <v>0.38700000000000001</v>
      </c>
      <c r="I436" s="226"/>
      <c r="J436" s="222"/>
      <c r="K436" s="222"/>
      <c r="L436" s="227"/>
      <c r="M436" s="228"/>
      <c r="N436" s="229"/>
      <c r="O436" s="229"/>
      <c r="P436" s="229"/>
      <c r="Q436" s="229"/>
      <c r="R436" s="229"/>
      <c r="S436" s="229"/>
      <c r="T436" s="230"/>
      <c r="AT436" s="231" t="s">
        <v>156</v>
      </c>
      <c r="AU436" s="231" t="s">
        <v>81</v>
      </c>
      <c r="AV436" s="15" t="s">
        <v>152</v>
      </c>
      <c r="AW436" s="15" t="s">
        <v>33</v>
      </c>
      <c r="AX436" s="15" t="s">
        <v>79</v>
      </c>
      <c r="AY436" s="231" t="s">
        <v>141</v>
      </c>
    </row>
    <row r="437" spans="1:65" s="2" customFormat="1" ht="24.2" customHeight="1">
      <c r="A437" s="37"/>
      <c r="B437" s="38"/>
      <c r="C437" s="181" t="s">
        <v>660</v>
      </c>
      <c r="D437" s="181" t="s">
        <v>146</v>
      </c>
      <c r="E437" s="182" t="s">
        <v>580</v>
      </c>
      <c r="F437" s="183" t="s">
        <v>581</v>
      </c>
      <c r="G437" s="184" t="s">
        <v>284</v>
      </c>
      <c r="H437" s="185">
        <v>3.6909999999999998</v>
      </c>
      <c r="I437" s="186"/>
      <c r="J437" s="187">
        <f>ROUND(I437*H437,2)</f>
        <v>0</v>
      </c>
      <c r="K437" s="183" t="s">
        <v>150</v>
      </c>
      <c r="L437" s="42"/>
      <c r="M437" s="188" t="s">
        <v>19</v>
      </c>
      <c r="N437" s="189" t="s">
        <v>43</v>
      </c>
      <c r="O437" s="67"/>
      <c r="P437" s="190">
        <f>O437*H437</f>
        <v>0</v>
      </c>
      <c r="Q437" s="190">
        <v>0</v>
      </c>
      <c r="R437" s="190">
        <f>Q437*H437</f>
        <v>0</v>
      </c>
      <c r="S437" s="190">
        <v>0</v>
      </c>
      <c r="T437" s="191">
        <f>S437*H437</f>
        <v>0</v>
      </c>
      <c r="U437" s="37"/>
      <c r="V437" s="37"/>
      <c r="W437" s="37"/>
      <c r="X437" s="37"/>
      <c r="Y437" s="37"/>
      <c r="Z437" s="37"/>
      <c r="AA437" s="37"/>
      <c r="AB437" s="37"/>
      <c r="AC437" s="37"/>
      <c r="AD437" s="37"/>
      <c r="AE437" s="37"/>
      <c r="AR437" s="192" t="s">
        <v>182</v>
      </c>
      <c r="AT437" s="192" t="s">
        <v>146</v>
      </c>
      <c r="AU437" s="192" t="s">
        <v>81</v>
      </c>
      <c r="AY437" s="20" t="s">
        <v>141</v>
      </c>
      <c r="BE437" s="193">
        <f>IF(N437="základní",J437,0)</f>
        <v>0</v>
      </c>
      <c r="BF437" s="193">
        <f>IF(N437="snížená",J437,0)</f>
        <v>0</v>
      </c>
      <c r="BG437" s="193">
        <f>IF(N437="zákl. přenesená",J437,0)</f>
        <v>0</v>
      </c>
      <c r="BH437" s="193">
        <f>IF(N437="sníž. přenesená",J437,0)</f>
        <v>0</v>
      </c>
      <c r="BI437" s="193">
        <f>IF(N437="nulová",J437,0)</f>
        <v>0</v>
      </c>
      <c r="BJ437" s="20" t="s">
        <v>79</v>
      </c>
      <c r="BK437" s="193">
        <f>ROUND(I437*H437,2)</f>
        <v>0</v>
      </c>
      <c r="BL437" s="20" t="s">
        <v>182</v>
      </c>
      <c r="BM437" s="192" t="s">
        <v>582</v>
      </c>
    </row>
    <row r="438" spans="1:65" s="2" customFormat="1" ht="11.25">
      <c r="A438" s="37"/>
      <c r="B438" s="38"/>
      <c r="C438" s="39"/>
      <c r="D438" s="194" t="s">
        <v>154</v>
      </c>
      <c r="E438" s="39"/>
      <c r="F438" s="195" t="s">
        <v>583</v>
      </c>
      <c r="G438" s="39"/>
      <c r="H438" s="39"/>
      <c r="I438" s="196"/>
      <c r="J438" s="39"/>
      <c r="K438" s="39"/>
      <c r="L438" s="42"/>
      <c r="M438" s="197"/>
      <c r="N438" s="198"/>
      <c r="O438" s="67"/>
      <c r="P438" s="67"/>
      <c r="Q438" s="67"/>
      <c r="R438" s="67"/>
      <c r="S438" s="67"/>
      <c r="T438" s="68"/>
      <c r="U438" s="37"/>
      <c r="V438" s="37"/>
      <c r="W438" s="37"/>
      <c r="X438" s="37"/>
      <c r="Y438" s="37"/>
      <c r="Z438" s="37"/>
      <c r="AA438" s="37"/>
      <c r="AB438" s="37"/>
      <c r="AC438" s="37"/>
      <c r="AD438" s="37"/>
      <c r="AE438" s="37"/>
      <c r="AT438" s="20" t="s">
        <v>154</v>
      </c>
      <c r="AU438" s="20" t="s">
        <v>81</v>
      </c>
    </row>
    <row r="439" spans="1:65" s="2" customFormat="1" ht="24.2" customHeight="1">
      <c r="A439" s="37"/>
      <c r="B439" s="38"/>
      <c r="C439" s="181" t="s">
        <v>667</v>
      </c>
      <c r="D439" s="181" t="s">
        <v>146</v>
      </c>
      <c r="E439" s="182" t="s">
        <v>585</v>
      </c>
      <c r="F439" s="183" t="s">
        <v>586</v>
      </c>
      <c r="G439" s="184" t="s">
        <v>284</v>
      </c>
      <c r="H439" s="185">
        <v>3.6909999999999998</v>
      </c>
      <c r="I439" s="186"/>
      <c r="J439" s="187">
        <f>ROUND(I439*H439,2)</f>
        <v>0</v>
      </c>
      <c r="K439" s="183" t="s">
        <v>150</v>
      </c>
      <c r="L439" s="42"/>
      <c r="M439" s="188" t="s">
        <v>19</v>
      </c>
      <c r="N439" s="189" t="s">
        <v>43</v>
      </c>
      <c r="O439" s="67"/>
      <c r="P439" s="190">
        <f>O439*H439</f>
        <v>0</v>
      </c>
      <c r="Q439" s="190">
        <v>0</v>
      </c>
      <c r="R439" s="190">
        <f>Q439*H439</f>
        <v>0</v>
      </c>
      <c r="S439" s="190">
        <v>0</v>
      </c>
      <c r="T439" s="191">
        <f>S439*H439</f>
        <v>0</v>
      </c>
      <c r="U439" s="37"/>
      <c r="V439" s="37"/>
      <c r="W439" s="37"/>
      <c r="X439" s="37"/>
      <c r="Y439" s="37"/>
      <c r="Z439" s="37"/>
      <c r="AA439" s="37"/>
      <c r="AB439" s="37"/>
      <c r="AC439" s="37"/>
      <c r="AD439" s="37"/>
      <c r="AE439" s="37"/>
      <c r="AR439" s="192" t="s">
        <v>182</v>
      </c>
      <c r="AT439" s="192" t="s">
        <v>146</v>
      </c>
      <c r="AU439" s="192" t="s">
        <v>81</v>
      </c>
      <c r="AY439" s="20" t="s">
        <v>141</v>
      </c>
      <c r="BE439" s="193">
        <f>IF(N439="základní",J439,0)</f>
        <v>0</v>
      </c>
      <c r="BF439" s="193">
        <f>IF(N439="snížená",J439,0)</f>
        <v>0</v>
      </c>
      <c r="BG439" s="193">
        <f>IF(N439="zákl. přenesená",J439,0)</f>
        <v>0</v>
      </c>
      <c r="BH439" s="193">
        <f>IF(N439="sníž. přenesená",J439,0)</f>
        <v>0</v>
      </c>
      <c r="BI439" s="193">
        <f>IF(N439="nulová",J439,0)</f>
        <v>0</v>
      </c>
      <c r="BJ439" s="20" t="s">
        <v>79</v>
      </c>
      <c r="BK439" s="193">
        <f>ROUND(I439*H439,2)</f>
        <v>0</v>
      </c>
      <c r="BL439" s="20" t="s">
        <v>182</v>
      </c>
      <c r="BM439" s="192" t="s">
        <v>587</v>
      </c>
    </row>
    <row r="440" spans="1:65" s="2" customFormat="1" ht="11.25">
      <c r="A440" s="37"/>
      <c r="B440" s="38"/>
      <c r="C440" s="39"/>
      <c r="D440" s="194" t="s">
        <v>154</v>
      </c>
      <c r="E440" s="39"/>
      <c r="F440" s="195" t="s">
        <v>588</v>
      </c>
      <c r="G440" s="39"/>
      <c r="H440" s="39"/>
      <c r="I440" s="196"/>
      <c r="J440" s="39"/>
      <c r="K440" s="39"/>
      <c r="L440" s="42"/>
      <c r="M440" s="197"/>
      <c r="N440" s="198"/>
      <c r="O440" s="67"/>
      <c r="P440" s="67"/>
      <c r="Q440" s="67"/>
      <c r="R440" s="67"/>
      <c r="S440" s="67"/>
      <c r="T440" s="68"/>
      <c r="U440" s="37"/>
      <c r="V440" s="37"/>
      <c r="W440" s="37"/>
      <c r="X440" s="37"/>
      <c r="Y440" s="37"/>
      <c r="Z440" s="37"/>
      <c r="AA440" s="37"/>
      <c r="AB440" s="37"/>
      <c r="AC440" s="37"/>
      <c r="AD440" s="37"/>
      <c r="AE440" s="37"/>
      <c r="AT440" s="20" t="s">
        <v>154</v>
      </c>
      <c r="AU440" s="20" t="s">
        <v>81</v>
      </c>
    </row>
    <row r="441" spans="1:65" s="12" customFormat="1" ht="22.9" customHeight="1">
      <c r="B441" s="165"/>
      <c r="C441" s="166"/>
      <c r="D441" s="167" t="s">
        <v>71</v>
      </c>
      <c r="E441" s="179" t="s">
        <v>589</v>
      </c>
      <c r="F441" s="179" t="s">
        <v>590</v>
      </c>
      <c r="G441" s="166"/>
      <c r="H441" s="166"/>
      <c r="I441" s="169"/>
      <c r="J441" s="180">
        <f>BK441</f>
        <v>0</v>
      </c>
      <c r="K441" s="166"/>
      <c r="L441" s="171"/>
      <c r="M441" s="172"/>
      <c r="N441" s="173"/>
      <c r="O441" s="173"/>
      <c r="P441" s="174">
        <f>SUM(P442:P468)</f>
        <v>0</v>
      </c>
      <c r="Q441" s="173"/>
      <c r="R441" s="174">
        <f>SUM(R442:R468)</f>
        <v>0.48935615999999998</v>
      </c>
      <c r="S441" s="173"/>
      <c r="T441" s="175">
        <f>SUM(T442:T468)</f>
        <v>0</v>
      </c>
      <c r="AR441" s="176" t="s">
        <v>81</v>
      </c>
      <c r="AT441" s="177" t="s">
        <v>71</v>
      </c>
      <c r="AU441" s="177" t="s">
        <v>79</v>
      </c>
      <c r="AY441" s="176" t="s">
        <v>141</v>
      </c>
      <c r="BK441" s="178">
        <f>SUM(BK442:BK468)</f>
        <v>0</v>
      </c>
    </row>
    <row r="442" spans="1:65" s="2" customFormat="1" ht="24.2" customHeight="1">
      <c r="A442" s="37"/>
      <c r="B442" s="38"/>
      <c r="C442" s="181" t="s">
        <v>673</v>
      </c>
      <c r="D442" s="181" t="s">
        <v>146</v>
      </c>
      <c r="E442" s="182" t="s">
        <v>1056</v>
      </c>
      <c r="F442" s="183" t="s">
        <v>1057</v>
      </c>
      <c r="G442" s="184" t="s">
        <v>149</v>
      </c>
      <c r="H442" s="185">
        <v>23.937999999999999</v>
      </c>
      <c r="I442" s="186"/>
      <c r="J442" s="187">
        <f>ROUND(I442*H442,2)</f>
        <v>0</v>
      </c>
      <c r="K442" s="183" t="s">
        <v>150</v>
      </c>
      <c r="L442" s="42"/>
      <c r="M442" s="188" t="s">
        <v>19</v>
      </c>
      <c r="N442" s="189" t="s">
        <v>43</v>
      </c>
      <c r="O442" s="67"/>
      <c r="P442" s="190">
        <f>O442*H442</f>
        <v>0</v>
      </c>
      <c r="Q442" s="190">
        <v>5.8199999999999997E-3</v>
      </c>
      <c r="R442" s="190">
        <f>Q442*H442</f>
        <v>0.13931916</v>
      </c>
      <c r="S442" s="190">
        <v>0</v>
      </c>
      <c r="T442" s="191">
        <f>S442*H442</f>
        <v>0</v>
      </c>
      <c r="U442" s="37"/>
      <c r="V442" s="37"/>
      <c r="W442" s="37"/>
      <c r="X442" s="37"/>
      <c r="Y442" s="37"/>
      <c r="Z442" s="37"/>
      <c r="AA442" s="37"/>
      <c r="AB442" s="37"/>
      <c r="AC442" s="37"/>
      <c r="AD442" s="37"/>
      <c r="AE442" s="37"/>
      <c r="AR442" s="192" t="s">
        <v>182</v>
      </c>
      <c r="AT442" s="192" t="s">
        <v>146</v>
      </c>
      <c r="AU442" s="192" t="s">
        <v>81</v>
      </c>
      <c r="AY442" s="20" t="s">
        <v>141</v>
      </c>
      <c r="BE442" s="193">
        <f>IF(N442="základní",J442,0)</f>
        <v>0</v>
      </c>
      <c r="BF442" s="193">
        <f>IF(N442="snížená",J442,0)</f>
        <v>0</v>
      </c>
      <c r="BG442" s="193">
        <f>IF(N442="zákl. přenesená",J442,0)</f>
        <v>0</v>
      </c>
      <c r="BH442" s="193">
        <f>IF(N442="sníž. přenesená",J442,0)</f>
        <v>0</v>
      </c>
      <c r="BI442" s="193">
        <f>IF(N442="nulová",J442,0)</f>
        <v>0</v>
      </c>
      <c r="BJ442" s="20" t="s">
        <v>79</v>
      </c>
      <c r="BK442" s="193">
        <f>ROUND(I442*H442,2)</f>
        <v>0</v>
      </c>
      <c r="BL442" s="20" t="s">
        <v>182</v>
      </c>
      <c r="BM442" s="192" t="s">
        <v>1058</v>
      </c>
    </row>
    <row r="443" spans="1:65" s="2" customFormat="1" ht="11.25">
      <c r="A443" s="37"/>
      <c r="B443" s="38"/>
      <c r="C443" s="39"/>
      <c r="D443" s="194" t="s">
        <v>154</v>
      </c>
      <c r="E443" s="39"/>
      <c r="F443" s="195" t="s">
        <v>1059</v>
      </c>
      <c r="G443" s="39"/>
      <c r="H443" s="39"/>
      <c r="I443" s="196"/>
      <c r="J443" s="39"/>
      <c r="K443" s="39"/>
      <c r="L443" s="42"/>
      <c r="M443" s="197"/>
      <c r="N443" s="198"/>
      <c r="O443" s="67"/>
      <c r="P443" s="67"/>
      <c r="Q443" s="67"/>
      <c r="R443" s="67"/>
      <c r="S443" s="67"/>
      <c r="T443" s="68"/>
      <c r="U443" s="37"/>
      <c r="V443" s="37"/>
      <c r="W443" s="37"/>
      <c r="X443" s="37"/>
      <c r="Y443" s="37"/>
      <c r="Z443" s="37"/>
      <c r="AA443" s="37"/>
      <c r="AB443" s="37"/>
      <c r="AC443" s="37"/>
      <c r="AD443" s="37"/>
      <c r="AE443" s="37"/>
      <c r="AT443" s="20" t="s">
        <v>154</v>
      </c>
      <c r="AU443" s="20" t="s">
        <v>81</v>
      </c>
    </row>
    <row r="444" spans="1:65" s="13" customFormat="1" ht="11.25">
      <c r="B444" s="199"/>
      <c r="C444" s="200"/>
      <c r="D444" s="201" t="s">
        <v>156</v>
      </c>
      <c r="E444" s="202" t="s">
        <v>19</v>
      </c>
      <c r="F444" s="203" t="s">
        <v>937</v>
      </c>
      <c r="G444" s="200"/>
      <c r="H444" s="202" t="s">
        <v>19</v>
      </c>
      <c r="I444" s="204"/>
      <c r="J444" s="200"/>
      <c r="K444" s="200"/>
      <c r="L444" s="205"/>
      <c r="M444" s="206"/>
      <c r="N444" s="207"/>
      <c r="O444" s="207"/>
      <c r="P444" s="207"/>
      <c r="Q444" s="207"/>
      <c r="R444" s="207"/>
      <c r="S444" s="207"/>
      <c r="T444" s="208"/>
      <c r="AT444" s="209" t="s">
        <v>156</v>
      </c>
      <c r="AU444" s="209" t="s">
        <v>81</v>
      </c>
      <c r="AV444" s="13" t="s">
        <v>79</v>
      </c>
      <c r="AW444" s="13" t="s">
        <v>33</v>
      </c>
      <c r="AX444" s="13" t="s">
        <v>72</v>
      </c>
      <c r="AY444" s="209" t="s">
        <v>141</v>
      </c>
    </row>
    <row r="445" spans="1:65" s="14" customFormat="1" ht="11.25">
      <c r="B445" s="210"/>
      <c r="C445" s="211"/>
      <c r="D445" s="201" t="s">
        <v>156</v>
      </c>
      <c r="E445" s="212" t="s">
        <v>19</v>
      </c>
      <c r="F445" s="213" t="s">
        <v>1060</v>
      </c>
      <c r="G445" s="211"/>
      <c r="H445" s="214">
        <v>23.937999999999999</v>
      </c>
      <c r="I445" s="215"/>
      <c r="J445" s="211"/>
      <c r="K445" s="211"/>
      <c r="L445" s="216"/>
      <c r="M445" s="217"/>
      <c r="N445" s="218"/>
      <c r="O445" s="218"/>
      <c r="P445" s="218"/>
      <c r="Q445" s="218"/>
      <c r="R445" s="218"/>
      <c r="S445" s="218"/>
      <c r="T445" s="219"/>
      <c r="AT445" s="220" t="s">
        <v>156</v>
      </c>
      <c r="AU445" s="220" t="s">
        <v>81</v>
      </c>
      <c r="AV445" s="14" t="s">
        <v>81</v>
      </c>
      <c r="AW445" s="14" t="s">
        <v>33</v>
      </c>
      <c r="AX445" s="14" t="s">
        <v>72</v>
      </c>
      <c r="AY445" s="220" t="s">
        <v>141</v>
      </c>
    </row>
    <row r="446" spans="1:65" s="15" customFormat="1" ht="11.25">
      <c r="B446" s="221"/>
      <c r="C446" s="222"/>
      <c r="D446" s="201" t="s">
        <v>156</v>
      </c>
      <c r="E446" s="223" t="s">
        <v>19</v>
      </c>
      <c r="F446" s="224" t="s">
        <v>161</v>
      </c>
      <c r="G446" s="222"/>
      <c r="H446" s="225">
        <v>23.937999999999999</v>
      </c>
      <c r="I446" s="226"/>
      <c r="J446" s="222"/>
      <c r="K446" s="222"/>
      <c r="L446" s="227"/>
      <c r="M446" s="228"/>
      <c r="N446" s="229"/>
      <c r="O446" s="229"/>
      <c r="P446" s="229"/>
      <c r="Q446" s="229"/>
      <c r="R446" s="229"/>
      <c r="S446" s="229"/>
      <c r="T446" s="230"/>
      <c r="AT446" s="231" t="s">
        <v>156</v>
      </c>
      <c r="AU446" s="231" t="s">
        <v>81</v>
      </c>
      <c r="AV446" s="15" t="s">
        <v>152</v>
      </c>
      <c r="AW446" s="15" t="s">
        <v>33</v>
      </c>
      <c r="AX446" s="15" t="s">
        <v>79</v>
      </c>
      <c r="AY446" s="231" t="s">
        <v>141</v>
      </c>
    </row>
    <row r="447" spans="1:65" s="2" customFormat="1" ht="24.2" customHeight="1">
      <c r="A447" s="37"/>
      <c r="B447" s="38"/>
      <c r="C447" s="181" t="s">
        <v>678</v>
      </c>
      <c r="D447" s="181" t="s">
        <v>146</v>
      </c>
      <c r="E447" s="182" t="s">
        <v>1061</v>
      </c>
      <c r="F447" s="183" t="s">
        <v>1062</v>
      </c>
      <c r="G447" s="184" t="s">
        <v>208</v>
      </c>
      <c r="H447" s="185">
        <v>16.5</v>
      </c>
      <c r="I447" s="186"/>
      <c r="J447" s="187">
        <f>ROUND(I447*H447,2)</f>
        <v>0</v>
      </c>
      <c r="K447" s="183" t="s">
        <v>150</v>
      </c>
      <c r="L447" s="42"/>
      <c r="M447" s="188" t="s">
        <v>19</v>
      </c>
      <c r="N447" s="189" t="s">
        <v>43</v>
      </c>
      <c r="O447" s="67"/>
      <c r="P447" s="190">
        <f>O447*H447</f>
        <v>0</v>
      </c>
      <c r="Q447" s="190">
        <v>3.5100000000000001E-3</v>
      </c>
      <c r="R447" s="190">
        <f>Q447*H447</f>
        <v>5.7915000000000001E-2</v>
      </c>
      <c r="S447" s="190">
        <v>0</v>
      </c>
      <c r="T447" s="191">
        <f>S447*H447</f>
        <v>0</v>
      </c>
      <c r="U447" s="37"/>
      <c r="V447" s="37"/>
      <c r="W447" s="37"/>
      <c r="X447" s="37"/>
      <c r="Y447" s="37"/>
      <c r="Z447" s="37"/>
      <c r="AA447" s="37"/>
      <c r="AB447" s="37"/>
      <c r="AC447" s="37"/>
      <c r="AD447" s="37"/>
      <c r="AE447" s="37"/>
      <c r="AR447" s="192" t="s">
        <v>182</v>
      </c>
      <c r="AT447" s="192" t="s">
        <v>146</v>
      </c>
      <c r="AU447" s="192" t="s">
        <v>81</v>
      </c>
      <c r="AY447" s="20" t="s">
        <v>141</v>
      </c>
      <c r="BE447" s="193">
        <f>IF(N447="základní",J447,0)</f>
        <v>0</v>
      </c>
      <c r="BF447" s="193">
        <f>IF(N447="snížená",J447,0)</f>
        <v>0</v>
      </c>
      <c r="BG447" s="193">
        <f>IF(N447="zákl. přenesená",J447,0)</f>
        <v>0</v>
      </c>
      <c r="BH447" s="193">
        <f>IF(N447="sníž. přenesená",J447,0)</f>
        <v>0</v>
      </c>
      <c r="BI447" s="193">
        <f>IF(N447="nulová",J447,0)</f>
        <v>0</v>
      </c>
      <c r="BJ447" s="20" t="s">
        <v>79</v>
      </c>
      <c r="BK447" s="193">
        <f>ROUND(I447*H447,2)</f>
        <v>0</v>
      </c>
      <c r="BL447" s="20" t="s">
        <v>182</v>
      </c>
      <c r="BM447" s="192" t="s">
        <v>1063</v>
      </c>
    </row>
    <row r="448" spans="1:65" s="2" customFormat="1" ht="11.25">
      <c r="A448" s="37"/>
      <c r="B448" s="38"/>
      <c r="C448" s="39"/>
      <c r="D448" s="194" t="s">
        <v>154</v>
      </c>
      <c r="E448" s="39"/>
      <c r="F448" s="195" t="s">
        <v>1064</v>
      </c>
      <c r="G448" s="39"/>
      <c r="H448" s="39"/>
      <c r="I448" s="196"/>
      <c r="J448" s="39"/>
      <c r="K448" s="39"/>
      <c r="L448" s="42"/>
      <c r="M448" s="197"/>
      <c r="N448" s="198"/>
      <c r="O448" s="67"/>
      <c r="P448" s="67"/>
      <c r="Q448" s="67"/>
      <c r="R448" s="67"/>
      <c r="S448" s="67"/>
      <c r="T448" s="68"/>
      <c r="U448" s="37"/>
      <c r="V448" s="37"/>
      <c r="W448" s="37"/>
      <c r="X448" s="37"/>
      <c r="Y448" s="37"/>
      <c r="Z448" s="37"/>
      <c r="AA448" s="37"/>
      <c r="AB448" s="37"/>
      <c r="AC448" s="37"/>
      <c r="AD448" s="37"/>
      <c r="AE448" s="37"/>
      <c r="AT448" s="20" t="s">
        <v>154</v>
      </c>
      <c r="AU448" s="20" t="s">
        <v>81</v>
      </c>
    </row>
    <row r="449" spans="1:65" s="14" customFormat="1" ht="11.25">
      <c r="B449" s="210"/>
      <c r="C449" s="211"/>
      <c r="D449" s="201" t="s">
        <v>156</v>
      </c>
      <c r="E449" s="212" t="s">
        <v>19</v>
      </c>
      <c r="F449" s="213" t="s">
        <v>1065</v>
      </c>
      <c r="G449" s="211"/>
      <c r="H449" s="214">
        <v>16.5</v>
      </c>
      <c r="I449" s="215"/>
      <c r="J449" s="211"/>
      <c r="K449" s="211"/>
      <c r="L449" s="216"/>
      <c r="M449" s="217"/>
      <c r="N449" s="218"/>
      <c r="O449" s="218"/>
      <c r="P449" s="218"/>
      <c r="Q449" s="218"/>
      <c r="R449" s="218"/>
      <c r="S449" s="218"/>
      <c r="T449" s="219"/>
      <c r="AT449" s="220" t="s">
        <v>156</v>
      </c>
      <c r="AU449" s="220" t="s">
        <v>81</v>
      </c>
      <c r="AV449" s="14" t="s">
        <v>81</v>
      </c>
      <c r="AW449" s="14" t="s">
        <v>33</v>
      </c>
      <c r="AX449" s="14" t="s">
        <v>72</v>
      </c>
      <c r="AY449" s="220" t="s">
        <v>141</v>
      </c>
    </row>
    <row r="450" spans="1:65" s="15" customFormat="1" ht="11.25">
      <c r="B450" s="221"/>
      <c r="C450" s="222"/>
      <c r="D450" s="201" t="s">
        <v>156</v>
      </c>
      <c r="E450" s="223" t="s">
        <v>19</v>
      </c>
      <c r="F450" s="224" t="s">
        <v>161</v>
      </c>
      <c r="G450" s="222"/>
      <c r="H450" s="225">
        <v>16.5</v>
      </c>
      <c r="I450" s="226"/>
      <c r="J450" s="222"/>
      <c r="K450" s="222"/>
      <c r="L450" s="227"/>
      <c r="M450" s="228"/>
      <c r="N450" s="229"/>
      <c r="O450" s="229"/>
      <c r="P450" s="229"/>
      <c r="Q450" s="229"/>
      <c r="R450" s="229"/>
      <c r="S450" s="229"/>
      <c r="T450" s="230"/>
      <c r="AT450" s="231" t="s">
        <v>156</v>
      </c>
      <c r="AU450" s="231" t="s">
        <v>81</v>
      </c>
      <c r="AV450" s="15" t="s">
        <v>152</v>
      </c>
      <c r="AW450" s="15" t="s">
        <v>33</v>
      </c>
      <c r="AX450" s="15" t="s">
        <v>79</v>
      </c>
      <c r="AY450" s="231" t="s">
        <v>141</v>
      </c>
    </row>
    <row r="451" spans="1:65" s="2" customFormat="1" ht="24.2" customHeight="1">
      <c r="A451" s="37"/>
      <c r="B451" s="38"/>
      <c r="C451" s="181" t="s">
        <v>683</v>
      </c>
      <c r="D451" s="181" t="s">
        <v>146</v>
      </c>
      <c r="E451" s="182" t="s">
        <v>592</v>
      </c>
      <c r="F451" s="183" t="s">
        <v>593</v>
      </c>
      <c r="G451" s="184" t="s">
        <v>208</v>
      </c>
      <c r="H451" s="185">
        <v>40.4</v>
      </c>
      <c r="I451" s="186"/>
      <c r="J451" s="187">
        <f>ROUND(I451*H451,2)</f>
        <v>0</v>
      </c>
      <c r="K451" s="183" t="s">
        <v>150</v>
      </c>
      <c r="L451" s="42"/>
      <c r="M451" s="188" t="s">
        <v>19</v>
      </c>
      <c r="N451" s="189" t="s">
        <v>43</v>
      </c>
      <c r="O451" s="67"/>
      <c r="P451" s="190">
        <f>O451*H451</f>
        <v>0</v>
      </c>
      <c r="Q451" s="190">
        <v>5.8399999999999997E-3</v>
      </c>
      <c r="R451" s="190">
        <f>Q451*H451</f>
        <v>0.23593599999999998</v>
      </c>
      <c r="S451" s="190">
        <v>0</v>
      </c>
      <c r="T451" s="191">
        <f>S451*H451</f>
        <v>0</v>
      </c>
      <c r="U451" s="37"/>
      <c r="V451" s="37"/>
      <c r="W451" s="37"/>
      <c r="X451" s="37"/>
      <c r="Y451" s="37"/>
      <c r="Z451" s="37"/>
      <c r="AA451" s="37"/>
      <c r="AB451" s="37"/>
      <c r="AC451" s="37"/>
      <c r="AD451" s="37"/>
      <c r="AE451" s="37"/>
      <c r="AR451" s="192" t="s">
        <v>182</v>
      </c>
      <c r="AT451" s="192" t="s">
        <v>146</v>
      </c>
      <c r="AU451" s="192" t="s">
        <v>81</v>
      </c>
      <c r="AY451" s="20" t="s">
        <v>141</v>
      </c>
      <c r="BE451" s="193">
        <f>IF(N451="základní",J451,0)</f>
        <v>0</v>
      </c>
      <c r="BF451" s="193">
        <f>IF(N451="snížená",J451,0)</f>
        <v>0</v>
      </c>
      <c r="BG451" s="193">
        <f>IF(N451="zákl. přenesená",J451,0)</f>
        <v>0</v>
      </c>
      <c r="BH451" s="193">
        <f>IF(N451="sníž. přenesená",J451,0)</f>
        <v>0</v>
      </c>
      <c r="BI451" s="193">
        <f>IF(N451="nulová",J451,0)</f>
        <v>0</v>
      </c>
      <c r="BJ451" s="20" t="s">
        <v>79</v>
      </c>
      <c r="BK451" s="193">
        <f>ROUND(I451*H451,2)</f>
        <v>0</v>
      </c>
      <c r="BL451" s="20" t="s">
        <v>182</v>
      </c>
      <c r="BM451" s="192" t="s">
        <v>594</v>
      </c>
    </row>
    <row r="452" spans="1:65" s="2" customFormat="1" ht="11.25">
      <c r="A452" s="37"/>
      <c r="B452" s="38"/>
      <c r="C452" s="39"/>
      <c r="D452" s="194" t="s">
        <v>154</v>
      </c>
      <c r="E452" s="39"/>
      <c r="F452" s="195" t="s">
        <v>595</v>
      </c>
      <c r="G452" s="39"/>
      <c r="H452" s="39"/>
      <c r="I452" s="196"/>
      <c r="J452" s="39"/>
      <c r="K452" s="39"/>
      <c r="L452" s="42"/>
      <c r="M452" s="197"/>
      <c r="N452" s="198"/>
      <c r="O452" s="67"/>
      <c r="P452" s="67"/>
      <c r="Q452" s="67"/>
      <c r="R452" s="67"/>
      <c r="S452" s="67"/>
      <c r="T452" s="68"/>
      <c r="U452" s="37"/>
      <c r="V452" s="37"/>
      <c r="W452" s="37"/>
      <c r="X452" s="37"/>
      <c r="Y452" s="37"/>
      <c r="Z452" s="37"/>
      <c r="AA452" s="37"/>
      <c r="AB452" s="37"/>
      <c r="AC452" s="37"/>
      <c r="AD452" s="37"/>
      <c r="AE452" s="37"/>
      <c r="AT452" s="20" t="s">
        <v>154</v>
      </c>
      <c r="AU452" s="20" t="s">
        <v>81</v>
      </c>
    </row>
    <row r="453" spans="1:65" s="14" customFormat="1" ht="11.25">
      <c r="B453" s="210"/>
      <c r="C453" s="211"/>
      <c r="D453" s="201" t="s">
        <v>156</v>
      </c>
      <c r="E453" s="212" t="s">
        <v>19</v>
      </c>
      <c r="F453" s="213" t="s">
        <v>1066</v>
      </c>
      <c r="G453" s="211"/>
      <c r="H453" s="214">
        <v>40.4</v>
      </c>
      <c r="I453" s="215"/>
      <c r="J453" s="211"/>
      <c r="K453" s="211"/>
      <c r="L453" s="216"/>
      <c r="M453" s="217"/>
      <c r="N453" s="218"/>
      <c r="O453" s="218"/>
      <c r="P453" s="218"/>
      <c r="Q453" s="218"/>
      <c r="R453" s="218"/>
      <c r="S453" s="218"/>
      <c r="T453" s="219"/>
      <c r="AT453" s="220" t="s">
        <v>156</v>
      </c>
      <c r="AU453" s="220" t="s">
        <v>81</v>
      </c>
      <c r="AV453" s="14" t="s">
        <v>81</v>
      </c>
      <c r="AW453" s="14" t="s">
        <v>33</v>
      </c>
      <c r="AX453" s="14" t="s">
        <v>72</v>
      </c>
      <c r="AY453" s="220" t="s">
        <v>141</v>
      </c>
    </row>
    <row r="454" spans="1:65" s="15" customFormat="1" ht="11.25">
      <c r="B454" s="221"/>
      <c r="C454" s="222"/>
      <c r="D454" s="201" t="s">
        <v>156</v>
      </c>
      <c r="E454" s="223" t="s">
        <v>19</v>
      </c>
      <c r="F454" s="224" t="s">
        <v>161</v>
      </c>
      <c r="G454" s="222"/>
      <c r="H454" s="225">
        <v>40.4</v>
      </c>
      <c r="I454" s="226"/>
      <c r="J454" s="222"/>
      <c r="K454" s="222"/>
      <c r="L454" s="227"/>
      <c r="M454" s="228"/>
      <c r="N454" s="229"/>
      <c r="O454" s="229"/>
      <c r="P454" s="229"/>
      <c r="Q454" s="229"/>
      <c r="R454" s="229"/>
      <c r="S454" s="229"/>
      <c r="T454" s="230"/>
      <c r="AT454" s="231" t="s">
        <v>156</v>
      </c>
      <c r="AU454" s="231" t="s">
        <v>81</v>
      </c>
      <c r="AV454" s="15" t="s">
        <v>152</v>
      </c>
      <c r="AW454" s="15" t="s">
        <v>33</v>
      </c>
      <c r="AX454" s="15" t="s">
        <v>79</v>
      </c>
      <c r="AY454" s="231" t="s">
        <v>141</v>
      </c>
    </row>
    <row r="455" spans="1:65" s="2" customFormat="1" ht="21.75" customHeight="1">
      <c r="A455" s="37"/>
      <c r="B455" s="38"/>
      <c r="C455" s="181" t="s">
        <v>419</v>
      </c>
      <c r="D455" s="181" t="s">
        <v>146</v>
      </c>
      <c r="E455" s="182" t="s">
        <v>1067</v>
      </c>
      <c r="F455" s="183" t="s">
        <v>1068</v>
      </c>
      <c r="G455" s="184" t="s">
        <v>208</v>
      </c>
      <c r="H455" s="185">
        <v>26.4</v>
      </c>
      <c r="I455" s="186"/>
      <c r="J455" s="187">
        <f>ROUND(I455*H455,2)</f>
        <v>0</v>
      </c>
      <c r="K455" s="183" t="s">
        <v>150</v>
      </c>
      <c r="L455" s="42"/>
      <c r="M455" s="188" t="s">
        <v>19</v>
      </c>
      <c r="N455" s="189" t="s">
        <v>43</v>
      </c>
      <c r="O455" s="67"/>
      <c r="P455" s="190">
        <f>O455*H455</f>
        <v>0</v>
      </c>
      <c r="Q455" s="190">
        <v>1.6900000000000001E-3</v>
      </c>
      <c r="R455" s="190">
        <f>Q455*H455</f>
        <v>4.4616000000000003E-2</v>
      </c>
      <c r="S455" s="190">
        <v>0</v>
      </c>
      <c r="T455" s="191">
        <f>S455*H455</f>
        <v>0</v>
      </c>
      <c r="U455" s="37"/>
      <c r="V455" s="37"/>
      <c r="W455" s="37"/>
      <c r="X455" s="37"/>
      <c r="Y455" s="37"/>
      <c r="Z455" s="37"/>
      <c r="AA455" s="37"/>
      <c r="AB455" s="37"/>
      <c r="AC455" s="37"/>
      <c r="AD455" s="37"/>
      <c r="AE455" s="37"/>
      <c r="AR455" s="192" t="s">
        <v>182</v>
      </c>
      <c r="AT455" s="192" t="s">
        <v>146</v>
      </c>
      <c r="AU455" s="192" t="s">
        <v>81</v>
      </c>
      <c r="AY455" s="20" t="s">
        <v>141</v>
      </c>
      <c r="BE455" s="193">
        <f>IF(N455="základní",J455,0)</f>
        <v>0</v>
      </c>
      <c r="BF455" s="193">
        <f>IF(N455="snížená",J455,0)</f>
        <v>0</v>
      </c>
      <c r="BG455" s="193">
        <f>IF(N455="zákl. přenesená",J455,0)</f>
        <v>0</v>
      </c>
      <c r="BH455" s="193">
        <f>IF(N455="sníž. přenesená",J455,0)</f>
        <v>0</v>
      </c>
      <c r="BI455" s="193">
        <f>IF(N455="nulová",J455,0)</f>
        <v>0</v>
      </c>
      <c r="BJ455" s="20" t="s">
        <v>79</v>
      </c>
      <c r="BK455" s="193">
        <f>ROUND(I455*H455,2)</f>
        <v>0</v>
      </c>
      <c r="BL455" s="20" t="s">
        <v>182</v>
      </c>
      <c r="BM455" s="192" t="s">
        <v>1069</v>
      </c>
    </row>
    <row r="456" spans="1:65" s="2" customFormat="1" ht="11.25">
      <c r="A456" s="37"/>
      <c r="B456" s="38"/>
      <c r="C456" s="39"/>
      <c r="D456" s="194" t="s">
        <v>154</v>
      </c>
      <c r="E456" s="39"/>
      <c r="F456" s="195" t="s">
        <v>1070</v>
      </c>
      <c r="G456" s="39"/>
      <c r="H456" s="39"/>
      <c r="I456" s="196"/>
      <c r="J456" s="39"/>
      <c r="K456" s="39"/>
      <c r="L456" s="42"/>
      <c r="M456" s="197"/>
      <c r="N456" s="198"/>
      <c r="O456" s="67"/>
      <c r="P456" s="67"/>
      <c r="Q456" s="67"/>
      <c r="R456" s="67"/>
      <c r="S456" s="67"/>
      <c r="T456" s="68"/>
      <c r="U456" s="37"/>
      <c r="V456" s="37"/>
      <c r="W456" s="37"/>
      <c r="X456" s="37"/>
      <c r="Y456" s="37"/>
      <c r="Z456" s="37"/>
      <c r="AA456" s="37"/>
      <c r="AB456" s="37"/>
      <c r="AC456" s="37"/>
      <c r="AD456" s="37"/>
      <c r="AE456" s="37"/>
      <c r="AT456" s="20" t="s">
        <v>154</v>
      </c>
      <c r="AU456" s="20" t="s">
        <v>81</v>
      </c>
    </row>
    <row r="457" spans="1:65" s="14" customFormat="1" ht="11.25">
      <c r="B457" s="210"/>
      <c r="C457" s="211"/>
      <c r="D457" s="201" t="s">
        <v>156</v>
      </c>
      <c r="E457" s="212" t="s">
        <v>19</v>
      </c>
      <c r="F457" s="213" t="s">
        <v>952</v>
      </c>
      <c r="G457" s="211"/>
      <c r="H457" s="214">
        <v>26.4</v>
      </c>
      <c r="I457" s="215"/>
      <c r="J457" s="211"/>
      <c r="K457" s="211"/>
      <c r="L457" s="216"/>
      <c r="M457" s="217"/>
      <c r="N457" s="218"/>
      <c r="O457" s="218"/>
      <c r="P457" s="218"/>
      <c r="Q457" s="218"/>
      <c r="R457" s="218"/>
      <c r="S457" s="218"/>
      <c r="T457" s="219"/>
      <c r="AT457" s="220" t="s">
        <v>156</v>
      </c>
      <c r="AU457" s="220" t="s">
        <v>81</v>
      </c>
      <c r="AV457" s="14" t="s">
        <v>81</v>
      </c>
      <c r="AW457" s="14" t="s">
        <v>33</v>
      </c>
      <c r="AX457" s="14" t="s">
        <v>72</v>
      </c>
      <c r="AY457" s="220" t="s">
        <v>141</v>
      </c>
    </row>
    <row r="458" spans="1:65" s="15" customFormat="1" ht="11.25">
      <c r="B458" s="221"/>
      <c r="C458" s="222"/>
      <c r="D458" s="201" t="s">
        <v>156</v>
      </c>
      <c r="E458" s="223" t="s">
        <v>19</v>
      </c>
      <c r="F458" s="224" t="s">
        <v>161</v>
      </c>
      <c r="G458" s="222"/>
      <c r="H458" s="225">
        <v>26.4</v>
      </c>
      <c r="I458" s="226"/>
      <c r="J458" s="222"/>
      <c r="K458" s="222"/>
      <c r="L458" s="227"/>
      <c r="M458" s="228"/>
      <c r="N458" s="229"/>
      <c r="O458" s="229"/>
      <c r="P458" s="229"/>
      <c r="Q458" s="229"/>
      <c r="R458" s="229"/>
      <c r="S458" s="229"/>
      <c r="T458" s="230"/>
      <c r="AT458" s="231" t="s">
        <v>156</v>
      </c>
      <c r="AU458" s="231" t="s">
        <v>81</v>
      </c>
      <c r="AV458" s="15" t="s">
        <v>152</v>
      </c>
      <c r="AW458" s="15" t="s">
        <v>33</v>
      </c>
      <c r="AX458" s="15" t="s">
        <v>79</v>
      </c>
      <c r="AY458" s="231" t="s">
        <v>141</v>
      </c>
    </row>
    <row r="459" spans="1:65" s="2" customFormat="1" ht="24.2" customHeight="1">
      <c r="A459" s="37"/>
      <c r="B459" s="38"/>
      <c r="C459" s="181" t="s">
        <v>1071</v>
      </c>
      <c r="D459" s="181" t="s">
        <v>146</v>
      </c>
      <c r="E459" s="182" t="s">
        <v>1072</v>
      </c>
      <c r="F459" s="183" t="s">
        <v>1073</v>
      </c>
      <c r="G459" s="184" t="s">
        <v>251</v>
      </c>
      <c r="H459" s="185">
        <v>2</v>
      </c>
      <c r="I459" s="186"/>
      <c r="J459" s="187">
        <f>ROUND(I459*H459,2)</f>
        <v>0</v>
      </c>
      <c r="K459" s="183" t="s">
        <v>150</v>
      </c>
      <c r="L459" s="42"/>
      <c r="M459" s="188" t="s">
        <v>19</v>
      </c>
      <c r="N459" s="189" t="s">
        <v>43</v>
      </c>
      <c r="O459" s="67"/>
      <c r="P459" s="190">
        <f>O459*H459</f>
        <v>0</v>
      </c>
      <c r="Q459" s="190">
        <v>3.6000000000000002E-4</v>
      </c>
      <c r="R459" s="190">
        <f>Q459*H459</f>
        <v>7.2000000000000005E-4</v>
      </c>
      <c r="S459" s="190">
        <v>0</v>
      </c>
      <c r="T459" s="191">
        <f>S459*H459</f>
        <v>0</v>
      </c>
      <c r="U459" s="37"/>
      <c r="V459" s="37"/>
      <c r="W459" s="37"/>
      <c r="X459" s="37"/>
      <c r="Y459" s="37"/>
      <c r="Z459" s="37"/>
      <c r="AA459" s="37"/>
      <c r="AB459" s="37"/>
      <c r="AC459" s="37"/>
      <c r="AD459" s="37"/>
      <c r="AE459" s="37"/>
      <c r="AR459" s="192" t="s">
        <v>182</v>
      </c>
      <c r="AT459" s="192" t="s">
        <v>146</v>
      </c>
      <c r="AU459" s="192" t="s">
        <v>81</v>
      </c>
      <c r="AY459" s="20" t="s">
        <v>141</v>
      </c>
      <c r="BE459" s="193">
        <f>IF(N459="základní",J459,0)</f>
        <v>0</v>
      </c>
      <c r="BF459" s="193">
        <f>IF(N459="snížená",J459,0)</f>
        <v>0</v>
      </c>
      <c r="BG459" s="193">
        <f>IF(N459="zákl. přenesená",J459,0)</f>
        <v>0</v>
      </c>
      <c r="BH459" s="193">
        <f>IF(N459="sníž. přenesená",J459,0)</f>
        <v>0</v>
      </c>
      <c r="BI459" s="193">
        <f>IF(N459="nulová",J459,0)</f>
        <v>0</v>
      </c>
      <c r="BJ459" s="20" t="s">
        <v>79</v>
      </c>
      <c r="BK459" s="193">
        <f>ROUND(I459*H459,2)</f>
        <v>0</v>
      </c>
      <c r="BL459" s="20" t="s">
        <v>182</v>
      </c>
      <c r="BM459" s="192" t="s">
        <v>1074</v>
      </c>
    </row>
    <row r="460" spans="1:65" s="2" customFormat="1" ht="11.25">
      <c r="A460" s="37"/>
      <c r="B460" s="38"/>
      <c r="C460" s="39"/>
      <c r="D460" s="194" t="s">
        <v>154</v>
      </c>
      <c r="E460" s="39"/>
      <c r="F460" s="195" t="s">
        <v>1075</v>
      </c>
      <c r="G460" s="39"/>
      <c r="H460" s="39"/>
      <c r="I460" s="196"/>
      <c r="J460" s="39"/>
      <c r="K460" s="39"/>
      <c r="L460" s="42"/>
      <c r="M460" s="197"/>
      <c r="N460" s="198"/>
      <c r="O460" s="67"/>
      <c r="P460" s="67"/>
      <c r="Q460" s="67"/>
      <c r="R460" s="67"/>
      <c r="S460" s="67"/>
      <c r="T460" s="68"/>
      <c r="U460" s="37"/>
      <c r="V460" s="37"/>
      <c r="W460" s="37"/>
      <c r="X460" s="37"/>
      <c r="Y460" s="37"/>
      <c r="Z460" s="37"/>
      <c r="AA460" s="37"/>
      <c r="AB460" s="37"/>
      <c r="AC460" s="37"/>
      <c r="AD460" s="37"/>
      <c r="AE460" s="37"/>
      <c r="AT460" s="20" t="s">
        <v>154</v>
      </c>
      <c r="AU460" s="20" t="s">
        <v>81</v>
      </c>
    </row>
    <row r="461" spans="1:65" s="2" customFormat="1" ht="24.2" customHeight="1">
      <c r="A461" s="37"/>
      <c r="B461" s="38"/>
      <c r="C461" s="181" t="s">
        <v>865</v>
      </c>
      <c r="D461" s="181" t="s">
        <v>146</v>
      </c>
      <c r="E461" s="182" t="s">
        <v>1076</v>
      </c>
      <c r="F461" s="183" t="s">
        <v>1077</v>
      </c>
      <c r="G461" s="184" t="s">
        <v>208</v>
      </c>
      <c r="H461" s="185">
        <v>5</v>
      </c>
      <c r="I461" s="186"/>
      <c r="J461" s="187">
        <f>ROUND(I461*H461,2)</f>
        <v>0</v>
      </c>
      <c r="K461" s="183" t="s">
        <v>150</v>
      </c>
      <c r="L461" s="42"/>
      <c r="M461" s="188" t="s">
        <v>19</v>
      </c>
      <c r="N461" s="189" t="s">
        <v>43</v>
      </c>
      <c r="O461" s="67"/>
      <c r="P461" s="190">
        <f>O461*H461</f>
        <v>0</v>
      </c>
      <c r="Q461" s="190">
        <v>2.1700000000000001E-3</v>
      </c>
      <c r="R461" s="190">
        <f>Q461*H461</f>
        <v>1.085E-2</v>
      </c>
      <c r="S461" s="190">
        <v>0</v>
      </c>
      <c r="T461" s="191">
        <f>S461*H461</f>
        <v>0</v>
      </c>
      <c r="U461" s="37"/>
      <c r="V461" s="37"/>
      <c r="W461" s="37"/>
      <c r="X461" s="37"/>
      <c r="Y461" s="37"/>
      <c r="Z461" s="37"/>
      <c r="AA461" s="37"/>
      <c r="AB461" s="37"/>
      <c r="AC461" s="37"/>
      <c r="AD461" s="37"/>
      <c r="AE461" s="37"/>
      <c r="AR461" s="192" t="s">
        <v>182</v>
      </c>
      <c r="AT461" s="192" t="s">
        <v>146</v>
      </c>
      <c r="AU461" s="192" t="s">
        <v>81</v>
      </c>
      <c r="AY461" s="20" t="s">
        <v>141</v>
      </c>
      <c r="BE461" s="193">
        <f>IF(N461="základní",J461,0)</f>
        <v>0</v>
      </c>
      <c r="BF461" s="193">
        <f>IF(N461="snížená",J461,0)</f>
        <v>0</v>
      </c>
      <c r="BG461" s="193">
        <f>IF(N461="zákl. přenesená",J461,0)</f>
        <v>0</v>
      </c>
      <c r="BH461" s="193">
        <f>IF(N461="sníž. přenesená",J461,0)</f>
        <v>0</v>
      </c>
      <c r="BI461" s="193">
        <f>IF(N461="nulová",J461,0)</f>
        <v>0</v>
      </c>
      <c r="BJ461" s="20" t="s">
        <v>79</v>
      </c>
      <c r="BK461" s="193">
        <f>ROUND(I461*H461,2)</f>
        <v>0</v>
      </c>
      <c r="BL461" s="20" t="s">
        <v>182</v>
      </c>
      <c r="BM461" s="192" t="s">
        <v>1078</v>
      </c>
    </row>
    <row r="462" spans="1:65" s="2" customFormat="1" ht="11.25">
      <c r="A462" s="37"/>
      <c r="B462" s="38"/>
      <c r="C462" s="39"/>
      <c r="D462" s="194" t="s">
        <v>154</v>
      </c>
      <c r="E462" s="39"/>
      <c r="F462" s="195" t="s">
        <v>1079</v>
      </c>
      <c r="G462" s="39"/>
      <c r="H462" s="39"/>
      <c r="I462" s="196"/>
      <c r="J462" s="39"/>
      <c r="K462" s="39"/>
      <c r="L462" s="42"/>
      <c r="M462" s="197"/>
      <c r="N462" s="198"/>
      <c r="O462" s="67"/>
      <c r="P462" s="67"/>
      <c r="Q462" s="67"/>
      <c r="R462" s="67"/>
      <c r="S462" s="67"/>
      <c r="T462" s="68"/>
      <c r="U462" s="37"/>
      <c r="V462" s="37"/>
      <c r="W462" s="37"/>
      <c r="X462" s="37"/>
      <c r="Y462" s="37"/>
      <c r="Z462" s="37"/>
      <c r="AA462" s="37"/>
      <c r="AB462" s="37"/>
      <c r="AC462" s="37"/>
      <c r="AD462" s="37"/>
      <c r="AE462" s="37"/>
      <c r="AT462" s="20" t="s">
        <v>154</v>
      </c>
      <c r="AU462" s="20" t="s">
        <v>81</v>
      </c>
    </row>
    <row r="463" spans="1:65" s="14" customFormat="1" ht="11.25">
      <c r="B463" s="210"/>
      <c r="C463" s="211"/>
      <c r="D463" s="201" t="s">
        <v>156</v>
      </c>
      <c r="E463" s="212" t="s">
        <v>19</v>
      </c>
      <c r="F463" s="213" t="s">
        <v>957</v>
      </c>
      <c r="G463" s="211"/>
      <c r="H463" s="214">
        <v>5</v>
      </c>
      <c r="I463" s="215"/>
      <c r="J463" s="211"/>
      <c r="K463" s="211"/>
      <c r="L463" s="216"/>
      <c r="M463" s="217"/>
      <c r="N463" s="218"/>
      <c r="O463" s="218"/>
      <c r="P463" s="218"/>
      <c r="Q463" s="218"/>
      <c r="R463" s="218"/>
      <c r="S463" s="218"/>
      <c r="T463" s="219"/>
      <c r="AT463" s="220" t="s">
        <v>156</v>
      </c>
      <c r="AU463" s="220" t="s">
        <v>81</v>
      </c>
      <c r="AV463" s="14" t="s">
        <v>81</v>
      </c>
      <c r="AW463" s="14" t="s">
        <v>33</v>
      </c>
      <c r="AX463" s="14" t="s">
        <v>72</v>
      </c>
      <c r="AY463" s="220" t="s">
        <v>141</v>
      </c>
    </row>
    <row r="464" spans="1:65" s="15" customFormat="1" ht="11.25">
      <c r="B464" s="221"/>
      <c r="C464" s="222"/>
      <c r="D464" s="201" t="s">
        <v>156</v>
      </c>
      <c r="E464" s="223" t="s">
        <v>19</v>
      </c>
      <c r="F464" s="224" t="s">
        <v>161</v>
      </c>
      <c r="G464" s="222"/>
      <c r="H464" s="225">
        <v>5</v>
      </c>
      <c r="I464" s="226"/>
      <c r="J464" s="222"/>
      <c r="K464" s="222"/>
      <c r="L464" s="227"/>
      <c r="M464" s="228"/>
      <c r="N464" s="229"/>
      <c r="O464" s="229"/>
      <c r="P464" s="229"/>
      <c r="Q464" s="229"/>
      <c r="R464" s="229"/>
      <c r="S464" s="229"/>
      <c r="T464" s="230"/>
      <c r="AT464" s="231" t="s">
        <v>156</v>
      </c>
      <c r="AU464" s="231" t="s">
        <v>81</v>
      </c>
      <c r="AV464" s="15" t="s">
        <v>152</v>
      </c>
      <c r="AW464" s="15" t="s">
        <v>33</v>
      </c>
      <c r="AX464" s="15" t="s">
        <v>79</v>
      </c>
      <c r="AY464" s="231" t="s">
        <v>141</v>
      </c>
    </row>
    <row r="465" spans="1:65" s="2" customFormat="1" ht="24.2" customHeight="1">
      <c r="A465" s="37"/>
      <c r="B465" s="38"/>
      <c r="C465" s="181" t="s">
        <v>1080</v>
      </c>
      <c r="D465" s="181" t="s">
        <v>146</v>
      </c>
      <c r="E465" s="182" t="s">
        <v>598</v>
      </c>
      <c r="F465" s="183" t="s">
        <v>599</v>
      </c>
      <c r="G465" s="184" t="s">
        <v>284</v>
      </c>
      <c r="H465" s="185">
        <v>0.48899999999999999</v>
      </c>
      <c r="I465" s="186"/>
      <c r="J465" s="187">
        <f>ROUND(I465*H465,2)</f>
        <v>0</v>
      </c>
      <c r="K465" s="183" t="s">
        <v>150</v>
      </c>
      <c r="L465" s="42"/>
      <c r="M465" s="188" t="s">
        <v>19</v>
      </c>
      <c r="N465" s="189" t="s">
        <v>43</v>
      </c>
      <c r="O465" s="67"/>
      <c r="P465" s="190">
        <f>O465*H465</f>
        <v>0</v>
      </c>
      <c r="Q465" s="190">
        <v>0</v>
      </c>
      <c r="R465" s="190">
        <f>Q465*H465</f>
        <v>0</v>
      </c>
      <c r="S465" s="190">
        <v>0</v>
      </c>
      <c r="T465" s="191">
        <f>S465*H465</f>
        <v>0</v>
      </c>
      <c r="U465" s="37"/>
      <c r="V465" s="37"/>
      <c r="W465" s="37"/>
      <c r="X465" s="37"/>
      <c r="Y465" s="37"/>
      <c r="Z465" s="37"/>
      <c r="AA465" s="37"/>
      <c r="AB465" s="37"/>
      <c r="AC465" s="37"/>
      <c r="AD465" s="37"/>
      <c r="AE465" s="37"/>
      <c r="AR465" s="192" t="s">
        <v>182</v>
      </c>
      <c r="AT465" s="192" t="s">
        <v>146</v>
      </c>
      <c r="AU465" s="192" t="s">
        <v>81</v>
      </c>
      <c r="AY465" s="20" t="s">
        <v>141</v>
      </c>
      <c r="BE465" s="193">
        <f>IF(N465="základní",J465,0)</f>
        <v>0</v>
      </c>
      <c r="BF465" s="193">
        <f>IF(N465="snížená",J465,0)</f>
        <v>0</v>
      </c>
      <c r="BG465" s="193">
        <f>IF(N465="zákl. přenesená",J465,0)</f>
        <v>0</v>
      </c>
      <c r="BH465" s="193">
        <f>IF(N465="sníž. přenesená",J465,0)</f>
        <v>0</v>
      </c>
      <c r="BI465" s="193">
        <f>IF(N465="nulová",J465,0)</f>
        <v>0</v>
      </c>
      <c r="BJ465" s="20" t="s">
        <v>79</v>
      </c>
      <c r="BK465" s="193">
        <f>ROUND(I465*H465,2)</f>
        <v>0</v>
      </c>
      <c r="BL465" s="20" t="s">
        <v>182</v>
      </c>
      <c r="BM465" s="192" t="s">
        <v>600</v>
      </c>
    </row>
    <row r="466" spans="1:65" s="2" customFormat="1" ht="11.25">
      <c r="A466" s="37"/>
      <c r="B466" s="38"/>
      <c r="C466" s="39"/>
      <c r="D466" s="194" t="s">
        <v>154</v>
      </c>
      <c r="E466" s="39"/>
      <c r="F466" s="195" t="s">
        <v>601</v>
      </c>
      <c r="G466" s="39"/>
      <c r="H466" s="39"/>
      <c r="I466" s="196"/>
      <c r="J466" s="39"/>
      <c r="K466" s="39"/>
      <c r="L466" s="42"/>
      <c r="M466" s="197"/>
      <c r="N466" s="198"/>
      <c r="O466" s="67"/>
      <c r="P466" s="67"/>
      <c r="Q466" s="67"/>
      <c r="R466" s="67"/>
      <c r="S466" s="67"/>
      <c r="T466" s="68"/>
      <c r="U466" s="37"/>
      <c r="V466" s="37"/>
      <c r="W466" s="37"/>
      <c r="X466" s="37"/>
      <c r="Y466" s="37"/>
      <c r="Z466" s="37"/>
      <c r="AA466" s="37"/>
      <c r="AB466" s="37"/>
      <c r="AC466" s="37"/>
      <c r="AD466" s="37"/>
      <c r="AE466" s="37"/>
      <c r="AT466" s="20" t="s">
        <v>154</v>
      </c>
      <c r="AU466" s="20" t="s">
        <v>81</v>
      </c>
    </row>
    <row r="467" spans="1:65" s="2" customFormat="1" ht="24.2" customHeight="1">
      <c r="A467" s="37"/>
      <c r="B467" s="38"/>
      <c r="C467" s="181" t="s">
        <v>870</v>
      </c>
      <c r="D467" s="181" t="s">
        <v>146</v>
      </c>
      <c r="E467" s="182" t="s">
        <v>603</v>
      </c>
      <c r="F467" s="183" t="s">
        <v>604</v>
      </c>
      <c r="G467" s="184" t="s">
        <v>284</v>
      </c>
      <c r="H467" s="185">
        <v>0.48899999999999999</v>
      </c>
      <c r="I467" s="186"/>
      <c r="J467" s="187">
        <f>ROUND(I467*H467,2)</f>
        <v>0</v>
      </c>
      <c r="K467" s="183" t="s">
        <v>150</v>
      </c>
      <c r="L467" s="42"/>
      <c r="M467" s="188" t="s">
        <v>19</v>
      </c>
      <c r="N467" s="189" t="s">
        <v>43</v>
      </c>
      <c r="O467" s="67"/>
      <c r="P467" s="190">
        <f>O467*H467</f>
        <v>0</v>
      </c>
      <c r="Q467" s="190">
        <v>0</v>
      </c>
      <c r="R467" s="190">
        <f>Q467*H467</f>
        <v>0</v>
      </c>
      <c r="S467" s="190">
        <v>0</v>
      </c>
      <c r="T467" s="191">
        <f>S467*H467</f>
        <v>0</v>
      </c>
      <c r="U467" s="37"/>
      <c r="V467" s="37"/>
      <c r="W467" s="37"/>
      <c r="X467" s="37"/>
      <c r="Y467" s="37"/>
      <c r="Z467" s="37"/>
      <c r="AA467" s="37"/>
      <c r="AB467" s="37"/>
      <c r="AC467" s="37"/>
      <c r="AD467" s="37"/>
      <c r="AE467" s="37"/>
      <c r="AR467" s="192" t="s">
        <v>182</v>
      </c>
      <c r="AT467" s="192" t="s">
        <v>146</v>
      </c>
      <c r="AU467" s="192" t="s">
        <v>81</v>
      </c>
      <c r="AY467" s="20" t="s">
        <v>141</v>
      </c>
      <c r="BE467" s="193">
        <f>IF(N467="základní",J467,0)</f>
        <v>0</v>
      </c>
      <c r="BF467" s="193">
        <f>IF(N467="snížená",J467,0)</f>
        <v>0</v>
      </c>
      <c r="BG467" s="193">
        <f>IF(N467="zákl. přenesená",J467,0)</f>
        <v>0</v>
      </c>
      <c r="BH467" s="193">
        <f>IF(N467="sníž. přenesená",J467,0)</f>
        <v>0</v>
      </c>
      <c r="BI467" s="193">
        <f>IF(N467="nulová",J467,0)</f>
        <v>0</v>
      </c>
      <c r="BJ467" s="20" t="s">
        <v>79</v>
      </c>
      <c r="BK467" s="193">
        <f>ROUND(I467*H467,2)</f>
        <v>0</v>
      </c>
      <c r="BL467" s="20" t="s">
        <v>182</v>
      </c>
      <c r="BM467" s="192" t="s">
        <v>605</v>
      </c>
    </row>
    <row r="468" spans="1:65" s="2" customFormat="1" ht="11.25">
      <c r="A468" s="37"/>
      <c r="B468" s="38"/>
      <c r="C468" s="39"/>
      <c r="D468" s="194" t="s">
        <v>154</v>
      </c>
      <c r="E468" s="39"/>
      <c r="F468" s="195" t="s">
        <v>606</v>
      </c>
      <c r="G468" s="39"/>
      <c r="H468" s="39"/>
      <c r="I468" s="196"/>
      <c r="J468" s="39"/>
      <c r="K468" s="39"/>
      <c r="L468" s="42"/>
      <c r="M468" s="197"/>
      <c r="N468" s="198"/>
      <c r="O468" s="67"/>
      <c r="P468" s="67"/>
      <c r="Q468" s="67"/>
      <c r="R468" s="67"/>
      <c r="S468" s="67"/>
      <c r="T468" s="68"/>
      <c r="U468" s="37"/>
      <c r="V468" s="37"/>
      <c r="W468" s="37"/>
      <c r="X468" s="37"/>
      <c r="Y468" s="37"/>
      <c r="Z468" s="37"/>
      <c r="AA468" s="37"/>
      <c r="AB468" s="37"/>
      <c r="AC468" s="37"/>
      <c r="AD468" s="37"/>
      <c r="AE468" s="37"/>
      <c r="AT468" s="20" t="s">
        <v>154</v>
      </c>
      <c r="AU468" s="20" t="s">
        <v>81</v>
      </c>
    </row>
    <row r="469" spans="1:65" s="12" customFormat="1" ht="22.9" customHeight="1">
      <c r="B469" s="165"/>
      <c r="C469" s="166"/>
      <c r="D469" s="167" t="s">
        <v>71</v>
      </c>
      <c r="E469" s="179" t="s">
        <v>665</v>
      </c>
      <c r="F469" s="179" t="s">
        <v>666</v>
      </c>
      <c r="G469" s="166"/>
      <c r="H469" s="166"/>
      <c r="I469" s="169"/>
      <c r="J469" s="180">
        <f>BK469</f>
        <v>0</v>
      </c>
      <c r="K469" s="166"/>
      <c r="L469" s="171"/>
      <c r="M469" s="172"/>
      <c r="N469" s="173"/>
      <c r="O469" s="173"/>
      <c r="P469" s="174">
        <f>SUM(P470:P483)</f>
        <v>0</v>
      </c>
      <c r="Q469" s="173"/>
      <c r="R469" s="174">
        <f>SUM(R470:R483)</f>
        <v>7.8399999999999987E-4</v>
      </c>
      <c r="S469" s="173"/>
      <c r="T469" s="175">
        <f>SUM(T470:T483)</f>
        <v>0</v>
      </c>
      <c r="AR469" s="176" t="s">
        <v>81</v>
      </c>
      <c r="AT469" s="177" t="s">
        <v>71</v>
      </c>
      <c r="AU469" s="177" t="s">
        <v>79</v>
      </c>
      <c r="AY469" s="176" t="s">
        <v>141</v>
      </c>
      <c r="BK469" s="178">
        <f>SUM(BK470:BK483)</f>
        <v>0</v>
      </c>
    </row>
    <row r="470" spans="1:65" s="2" customFormat="1" ht="16.5" customHeight="1">
      <c r="A470" s="37"/>
      <c r="B470" s="38"/>
      <c r="C470" s="181" t="s">
        <v>1081</v>
      </c>
      <c r="D470" s="181" t="s">
        <v>146</v>
      </c>
      <c r="E470" s="182" t="s">
        <v>668</v>
      </c>
      <c r="F470" s="183" t="s">
        <v>669</v>
      </c>
      <c r="G470" s="184" t="s">
        <v>149</v>
      </c>
      <c r="H470" s="185">
        <v>1.96</v>
      </c>
      <c r="I470" s="186"/>
      <c r="J470" s="187">
        <f>ROUND(I470*H470,2)</f>
        <v>0</v>
      </c>
      <c r="K470" s="183" t="s">
        <v>150</v>
      </c>
      <c r="L470" s="42"/>
      <c r="M470" s="188" t="s">
        <v>19</v>
      </c>
      <c r="N470" s="189" t="s">
        <v>43</v>
      </c>
      <c r="O470" s="67"/>
      <c r="P470" s="190">
        <f>O470*H470</f>
        <v>0</v>
      </c>
      <c r="Q470" s="190">
        <v>2.0000000000000002E-5</v>
      </c>
      <c r="R470" s="190">
        <f>Q470*H470</f>
        <v>3.9200000000000004E-5</v>
      </c>
      <c r="S470" s="190">
        <v>0</v>
      </c>
      <c r="T470" s="191">
        <f>S470*H470</f>
        <v>0</v>
      </c>
      <c r="U470" s="37"/>
      <c r="V470" s="37"/>
      <c r="W470" s="37"/>
      <c r="X470" s="37"/>
      <c r="Y470" s="37"/>
      <c r="Z470" s="37"/>
      <c r="AA470" s="37"/>
      <c r="AB470" s="37"/>
      <c r="AC470" s="37"/>
      <c r="AD470" s="37"/>
      <c r="AE470" s="37"/>
      <c r="AR470" s="192" t="s">
        <v>182</v>
      </c>
      <c r="AT470" s="192" t="s">
        <v>146</v>
      </c>
      <c r="AU470" s="192" t="s">
        <v>81</v>
      </c>
      <c r="AY470" s="20" t="s">
        <v>141</v>
      </c>
      <c r="BE470" s="193">
        <f>IF(N470="základní",J470,0)</f>
        <v>0</v>
      </c>
      <c r="BF470" s="193">
        <f>IF(N470="snížená",J470,0)</f>
        <v>0</v>
      </c>
      <c r="BG470" s="193">
        <f>IF(N470="zákl. přenesená",J470,0)</f>
        <v>0</v>
      </c>
      <c r="BH470" s="193">
        <f>IF(N470="sníž. přenesená",J470,0)</f>
        <v>0</v>
      </c>
      <c r="BI470" s="193">
        <f>IF(N470="nulová",J470,0)</f>
        <v>0</v>
      </c>
      <c r="BJ470" s="20" t="s">
        <v>79</v>
      </c>
      <c r="BK470" s="193">
        <f>ROUND(I470*H470,2)</f>
        <v>0</v>
      </c>
      <c r="BL470" s="20" t="s">
        <v>182</v>
      </c>
      <c r="BM470" s="192" t="s">
        <v>670</v>
      </c>
    </row>
    <row r="471" spans="1:65" s="2" customFormat="1" ht="11.25">
      <c r="A471" s="37"/>
      <c r="B471" s="38"/>
      <c r="C471" s="39"/>
      <c r="D471" s="194" t="s">
        <v>154</v>
      </c>
      <c r="E471" s="39"/>
      <c r="F471" s="195" t="s">
        <v>671</v>
      </c>
      <c r="G471" s="39"/>
      <c r="H471" s="39"/>
      <c r="I471" s="196"/>
      <c r="J471" s="39"/>
      <c r="K471" s="39"/>
      <c r="L471" s="42"/>
      <c r="M471" s="197"/>
      <c r="N471" s="198"/>
      <c r="O471" s="67"/>
      <c r="P471" s="67"/>
      <c r="Q471" s="67"/>
      <c r="R471" s="67"/>
      <c r="S471" s="67"/>
      <c r="T471" s="68"/>
      <c r="U471" s="37"/>
      <c r="V471" s="37"/>
      <c r="W471" s="37"/>
      <c r="X471" s="37"/>
      <c r="Y471" s="37"/>
      <c r="Z471" s="37"/>
      <c r="AA471" s="37"/>
      <c r="AB471" s="37"/>
      <c r="AC471" s="37"/>
      <c r="AD471" s="37"/>
      <c r="AE471" s="37"/>
      <c r="AT471" s="20" t="s">
        <v>154</v>
      </c>
      <c r="AU471" s="20" t="s">
        <v>81</v>
      </c>
    </row>
    <row r="472" spans="1:65" s="14" customFormat="1" ht="11.25">
      <c r="B472" s="210"/>
      <c r="C472" s="211"/>
      <c r="D472" s="201" t="s">
        <v>156</v>
      </c>
      <c r="E472" s="212" t="s">
        <v>19</v>
      </c>
      <c r="F472" s="213" t="s">
        <v>672</v>
      </c>
      <c r="G472" s="211"/>
      <c r="H472" s="214">
        <v>1.96</v>
      </c>
      <c r="I472" s="215"/>
      <c r="J472" s="211"/>
      <c r="K472" s="211"/>
      <c r="L472" s="216"/>
      <c r="M472" s="217"/>
      <c r="N472" s="218"/>
      <c r="O472" s="218"/>
      <c r="P472" s="218"/>
      <c r="Q472" s="218"/>
      <c r="R472" s="218"/>
      <c r="S472" s="218"/>
      <c r="T472" s="219"/>
      <c r="AT472" s="220" t="s">
        <v>156</v>
      </c>
      <c r="AU472" s="220" t="s">
        <v>81</v>
      </c>
      <c r="AV472" s="14" t="s">
        <v>81</v>
      </c>
      <c r="AW472" s="14" t="s">
        <v>33</v>
      </c>
      <c r="AX472" s="14" t="s">
        <v>72</v>
      </c>
      <c r="AY472" s="220" t="s">
        <v>141</v>
      </c>
    </row>
    <row r="473" spans="1:65" s="15" customFormat="1" ht="11.25">
      <c r="B473" s="221"/>
      <c r="C473" s="222"/>
      <c r="D473" s="201" t="s">
        <v>156</v>
      </c>
      <c r="E473" s="223" t="s">
        <v>19</v>
      </c>
      <c r="F473" s="224" t="s">
        <v>161</v>
      </c>
      <c r="G473" s="222"/>
      <c r="H473" s="225">
        <v>1.96</v>
      </c>
      <c r="I473" s="226"/>
      <c r="J473" s="222"/>
      <c r="K473" s="222"/>
      <c r="L473" s="227"/>
      <c r="M473" s="228"/>
      <c r="N473" s="229"/>
      <c r="O473" s="229"/>
      <c r="P473" s="229"/>
      <c r="Q473" s="229"/>
      <c r="R473" s="229"/>
      <c r="S473" s="229"/>
      <c r="T473" s="230"/>
      <c r="AT473" s="231" t="s">
        <v>156</v>
      </c>
      <c r="AU473" s="231" t="s">
        <v>81</v>
      </c>
      <c r="AV473" s="15" t="s">
        <v>152</v>
      </c>
      <c r="AW473" s="15" t="s">
        <v>33</v>
      </c>
      <c r="AX473" s="15" t="s">
        <v>79</v>
      </c>
      <c r="AY473" s="231" t="s">
        <v>141</v>
      </c>
    </row>
    <row r="474" spans="1:65" s="2" customFormat="1" ht="16.5" customHeight="1">
      <c r="A474" s="37"/>
      <c r="B474" s="38"/>
      <c r="C474" s="181" t="s">
        <v>873</v>
      </c>
      <c r="D474" s="181" t="s">
        <v>146</v>
      </c>
      <c r="E474" s="182" t="s">
        <v>674</v>
      </c>
      <c r="F474" s="183" t="s">
        <v>675</v>
      </c>
      <c r="G474" s="184" t="s">
        <v>149</v>
      </c>
      <c r="H474" s="185">
        <v>1.96</v>
      </c>
      <c r="I474" s="186"/>
      <c r="J474" s="187">
        <f>ROUND(I474*H474,2)</f>
        <v>0</v>
      </c>
      <c r="K474" s="183" t="s">
        <v>150</v>
      </c>
      <c r="L474" s="42"/>
      <c r="M474" s="188" t="s">
        <v>19</v>
      </c>
      <c r="N474" s="189" t="s">
        <v>43</v>
      </c>
      <c r="O474" s="67"/>
      <c r="P474" s="190">
        <f>O474*H474</f>
        <v>0</v>
      </c>
      <c r="Q474" s="190">
        <v>1.3999999999999999E-4</v>
      </c>
      <c r="R474" s="190">
        <f>Q474*H474</f>
        <v>2.7439999999999995E-4</v>
      </c>
      <c r="S474" s="190">
        <v>0</v>
      </c>
      <c r="T474" s="191">
        <f>S474*H474</f>
        <v>0</v>
      </c>
      <c r="U474" s="37"/>
      <c r="V474" s="37"/>
      <c r="W474" s="37"/>
      <c r="X474" s="37"/>
      <c r="Y474" s="37"/>
      <c r="Z474" s="37"/>
      <c r="AA474" s="37"/>
      <c r="AB474" s="37"/>
      <c r="AC474" s="37"/>
      <c r="AD474" s="37"/>
      <c r="AE474" s="37"/>
      <c r="AR474" s="192" t="s">
        <v>182</v>
      </c>
      <c r="AT474" s="192" t="s">
        <v>146</v>
      </c>
      <c r="AU474" s="192" t="s">
        <v>81</v>
      </c>
      <c r="AY474" s="20" t="s">
        <v>141</v>
      </c>
      <c r="BE474" s="193">
        <f>IF(N474="základní",J474,0)</f>
        <v>0</v>
      </c>
      <c r="BF474" s="193">
        <f>IF(N474="snížená",J474,0)</f>
        <v>0</v>
      </c>
      <c r="BG474" s="193">
        <f>IF(N474="zákl. přenesená",J474,0)</f>
        <v>0</v>
      </c>
      <c r="BH474" s="193">
        <f>IF(N474="sníž. přenesená",J474,0)</f>
        <v>0</v>
      </c>
      <c r="BI474" s="193">
        <f>IF(N474="nulová",J474,0)</f>
        <v>0</v>
      </c>
      <c r="BJ474" s="20" t="s">
        <v>79</v>
      </c>
      <c r="BK474" s="193">
        <f>ROUND(I474*H474,2)</f>
        <v>0</v>
      </c>
      <c r="BL474" s="20" t="s">
        <v>182</v>
      </c>
      <c r="BM474" s="192" t="s">
        <v>676</v>
      </c>
    </row>
    <row r="475" spans="1:65" s="2" customFormat="1" ht="11.25">
      <c r="A475" s="37"/>
      <c r="B475" s="38"/>
      <c r="C475" s="39"/>
      <c r="D475" s="194" t="s">
        <v>154</v>
      </c>
      <c r="E475" s="39"/>
      <c r="F475" s="195" t="s">
        <v>677</v>
      </c>
      <c r="G475" s="39"/>
      <c r="H475" s="39"/>
      <c r="I475" s="196"/>
      <c r="J475" s="39"/>
      <c r="K475" s="39"/>
      <c r="L475" s="42"/>
      <c r="M475" s="197"/>
      <c r="N475" s="198"/>
      <c r="O475" s="67"/>
      <c r="P475" s="67"/>
      <c r="Q475" s="67"/>
      <c r="R475" s="67"/>
      <c r="S475" s="67"/>
      <c r="T475" s="68"/>
      <c r="U475" s="37"/>
      <c r="V475" s="37"/>
      <c r="W475" s="37"/>
      <c r="X475" s="37"/>
      <c r="Y475" s="37"/>
      <c r="Z475" s="37"/>
      <c r="AA475" s="37"/>
      <c r="AB475" s="37"/>
      <c r="AC475" s="37"/>
      <c r="AD475" s="37"/>
      <c r="AE475" s="37"/>
      <c r="AT475" s="20" t="s">
        <v>154</v>
      </c>
      <c r="AU475" s="20" t="s">
        <v>81</v>
      </c>
    </row>
    <row r="476" spans="1:65" s="14" customFormat="1" ht="11.25">
      <c r="B476" s="210"/>
      <c r="C476" s="211"/>
      <c r="D476" s="201" t="s">
        <v>156</v>
      </c>
      <c r="E476" s="212" t="s">
        <v>19</v>
      </c>
      <c r="F476" s="213" t="s">
        <v>672</v>
      </c>
      <c r="G476" s="211"/>
      <c r="H476" s="214">
        <v>1.96</v>
      </c>
      <c r="I476" s="215"/>
      <c r="J476" s="211"/>
      <c r="K476" s="211"/>
      <c r="L476" s="216"/>
      <c r="M476" s="217"/>
      <c r="N476" s="218"/>
      <c r="O476" s="218"/>
      <c r="P476" s="218"/>
      <c r="Q476" s="218"/>
      <c r="R476" s="218"/>
      <c r="S476" s="218"/>
      <c r="T476" s="219"/>
      <c r="AT476" s="220" t="s">
        <v>156</v>
      </c>
      <c r="AU476" s="220" t="s">
        <v>81</v>
      </c>
      <c r="AV476" s="14" t="s">
        <v>81</v>
      </c>
      <c r="AW476" s="14" t="s">
        <v>33</v>
      </c>
      <c r="AX476" s="14" t="s">
        <v>72</v>
      </c>
      <c r="AY476" s="220" t="s">
        <v>141</v>
      </c>
    </row>
    <row r="477" spans="1:65" s="15" customFormat="1" ht="11.25">
      <c r="B477" s="221"/>
      <c r="C477" s="222"/>
      <c r="D477" s="201" t="s">
        <v>156</v>
      </c>
      <c r="E477" s="223" t="s">
        <v>19</v>
      </c>
      <c r="F477" s="224" t="s">
        <v>161</v>
      </c>
      <c r="G477" s="222"/>
      <c r="H477" s="225">
        <v>1.96</v>
      </c>
      <c r="I477" s="226"/>
      <c r="J477" s="222"/>
      <c r="K477" s="222"/>
      <c r="L477" s="227"/>
      <c r="M477" s="228"/>
      <c r="N477" s="229"/>
      <c r="O477" s="229"/>
      <c r="P477" s="229"/>
      <c r="Q477" s="229"/>
      <c r="R477" s="229"/>
      <c r="S477" s="229"/>
      <c r="T477" s="230"/>
      <c r="AT477" s="231" t="s">
        <v>156</v>
      </c>
      <c r="AU477" s="231" t="s">
        <v>81</v>
      </c>
      <c r="AV477" s="15" t="s">
        <v>152</v>
      </c>
      <c r="AW477" s="15" t="s">
        <v>33</v>
      </c>
      <c r="AX477" s="15" t="s">
        <v>79</v>
      </c>
      <c r="AY477" s="231" t="s">
        <v>141</v>
      </c>
    </row>
    <row r="478" spans="1:65" s="2" customFormat="1" ht="16.5" customHeight="1">
      <c r="A478" s="37"/>
      <c r="B478" s="38"/>
      <c r="C478" s="181" t="s">
        <v>1082</v>
      </c>
      <c r="D478" s="181" t="s">
        <v>146</v>
      </c>
      <c r="E478" s="182" t="s">
        <v>679</v>
      </c>
      <c r="F478" s="183" t="s">
        <v>680</v>
      </c>
      <c r="G478" s="184" t="s">
        <v>149</v>
      </c>
      <c r="H478" s="185">
        <v>1.96</v>
      </c>
      <c r="I478" s="186"/>
      <c r="J478" s="187">
        <f>ROUND(I478*H478,2)</f>
        <v>0</v>
      </c>
      <c r="K478" s="183" t="s">
        <v>150</v>
      </c>
      <c r="L478" s="42"/>
      <c r="M478" s="188" t="s">
        <v>19</v>
      </c>
      <c r="N478" s="189" t="s">
        <v>43</v>
      </c>
      <c r="O478" s="67"/>
      <c r="P478" s="190">
        <f>O478*H478</f>
        <v>0</v>
      </c>
      <c r="Q478" s="190">
        <v>1.2E-4</v>
      </c>
      <c r="R478" s="190">
        <f>Q478*H478</f>
        <v>2.352E-4</v>
      </c>
      <c r="S478" s="190">
        <v>0</v>
      </c>
      <c r="T478" s="191">
        <f>S478*H478</f>
        <v>0</v>
      </c>
      <c r="U478" s="37"/>
      <c r="V478" s="37"/>
      <c r="W478" s="37"/>
      <c r="X478" s="37"/>
      <c r="Y478" s="37"/>
      <c r="Z478" s="37"/>
      <c r="AA478" s="37"/>
      <c r="AB478" s="37"/>
      <c r="AC478" s="37"/>
      <c r="AD478" s="37"/>
      <c r="AE478" s="37"/>
      <c r="AR478" s="192" t="s">
        <v>182</v>
      </c>
      <c r="AT478" s="192" t="s">
        <v>146</v>
      </c>
      <c r="AU478" s="192" t="s">
        <v>81</v>
      </c>
      <c r="AY478" s="20" t="s">
        <v>141</v>
      </c>
      <c r="BE478" s="193">
        <f>IF(N478="základní",J478,0)</f>
        <v>0</v>
      </c>
      <c r="BF478" s="193">
        <f>IF(N478="snížená",J478,0)</f>
        <v>0</v>
      </c>
      <c r="BG478" s="193">
        <f>IF(N478="zákl. přenesená",J478,0)</f>
        <v>0</v>
      </c>
      <c r="BH478" s="193">
        <f>IF(N478="sníž. přenesená",J478,0)</f>
        <v>0</v>
      </c>
      <c r="BI478" s="193">
        <f>IF(N478="nulová",J478,0)</f>
        <v>0</v>
      </c>
      <c r="BJ478" s="20" t="s">
        <v>79</v>
      </c>
      <c r="BK478" s="193">
        <f>ROUND(I478*H478,2)</f>
        <v>0</v>
      </c>
      <c r="BL478" s="20" t="s">
        <v>182</v>
      </c>
      <c r="BM478" s="192" t="s">
        <v>681</v>
      </c>
    </row>
    <row r="479" spans="1:65" s="2" customFormat="1" ht="11.25">
      <c r="A479" s="37"/>
      <c r="B479" s="38"/>
      <c r="C479" s="39"/>
      <c r="D479" s="194" t="s">
        <v>154</v>
      </c>
      <c r="E479" s="39"/>
      <c r="F479" s="195" t="s">
        <v>682</v>
      </c>
      <c r="G479" s="39"/>
      <c r="H479" s="39"/>
      <c r="I479" s="196"/>
      <c r="J479" s="39"/>
      <c r="K479" s="39"/>
      <c r="L479" s="42"/>
      <c r="M479" s="197"/>
      <c r="N479" s="198"/>
      <c r="O479" s="67"/>
      <c r="P479" s="67"/>
      <c r="Q479" s="67"/>
      <c r="R479" s="67"/>
      <c r="S479" s="67"/>
      <c r="T479" s="68"/>
      <c r="U479" s="37"/>
      <c r="V479" s="37"/>
      <c r="W479" s="37"/>
      <c r="X479" s="37"/>
      <c r="Y479" s="37"/>
      <c r="Z479" s="37"/>
      <c r="AA479" s="37"/>
      <c r="AB479" s="37"/>
      <c r="AC479" s="37"/>
      <c r="AD479" s="37"/>
      <c r="AE479" s="37"/>
      <c r="AT479" s="20" t="s">
        <v>154</v>
      </c>
      <c r="AU479" s="20" t="s">
        <v>81</v>
      </c>
    </row>
    <row r="480" spans="1:65" s="14" customFormat="1" ht="11.25">
      <c r="B480" s="210"/>
      <c r="C480" s="211"/>
      <c r="D480" s="201" t="s">
        <v>156</v>
      </c>
      <c r="E480" s="212" t="s">
        <v>19</v>
      </c>
      <c r="F480" s="213" t="s">
        <v>672</v>
      </c>
      <c r="G480" s="211"/>
      <c r="H480" s="214">
        <v>1.96</v>
      </c>
      <c r="I480" s="215"/>
      <c r="J480" s="211"/>
      <c r="K480" s="211"/>
      <c r="L480" s="216"/>
      <c r="M480" s="217"/>
      <c r="N480" s="218"/>
      <c r="O480" s="218"/>
      <c r="P480" s="218"/>
      <c r="Q480" s="218"/>
      <c r="R480" s="218"/>
      <c r="S480" s="218"/>
      <c r="T480" s="219"/>
      <c r="AT480" s="220" t="s">
        <v>156</v>
      </c>
      <c r="AU480" s="220" t="s">
        <v>81</v>
      </c>
      <c r="AV480" s="14" t="s">
        <v>81</v>
      </c>
      <c r="AW480" s="14" t="s">
        <v>33</v>
      </c>
      <c r="AX480" s="14" t="s">
        <v>72</v>
      </c>
      <c r="AY480" s="220" t="s">
        <v>141</v>
      </c>
    </row>
    <row r="481" spans="1:65" s="15" customFormat="1" ht="11.25">
      <c r="B481" s="221"/>
      <c r="C481" s="222"/>
      <c r="D481" s="201" t="s">
        <v>156</v>
      </c>
      <c r="E481" s="223" t="s">
        <v>19</v>
      </c>
      <c r="F481" s="224" t="s">
        <v>161</v>
      </c>
      <c r="G481" s="222"/>
      <c r="H481" s="225">
        <v>1.96</v>
      </c>
      <c r="I481" s="226"/>
      <c r="J481" s="222"/>
      <c r="K481" s="222"/>
      <c r="L481" s="227"/>
      <c r="M481" s="228"/>
      <c r="N481" s="229"/>
      <c r="O481" s="229"/>
      <c r="P481" s="229"/>
      <c r="Q481" s="229"/>
      <c r="R481" s="229"/>
      <c r="S481" s="229"/>
      <c r="T481" s="230"/>
      <c r="AT481" s="231" t="s">
        <v>156</v>
      </c>
      <c r="AU481" s="231" t="s">
        <v>81</v>
      </c>
      <c r="AV481" s="15" t="s">
        <v>152</v>
      </c>
      <c r="AW481" s="15" t="s">
        <v>33</v>
      </c>
      <c r="AX481" s="15" t="s">
        <v>79</v>
      </c>
      <c r="AY481" s="231" t="s">
        <v>141</v>
      </c>
    </row>
    <row r="482" spans="1:65" s="2" customFormat="1" ht="16.5" customHeight="1">
      <c r="A482" s="37"/>
      <c r="B482" s="38"/>
      <c r="C482" s="181" t="s">
        <v>876</v>
      </c>
      <c r="D482" s="181" t="s">
        <v>146</v>
      </c>
      <c r="E482" s="182" t="s">
        <v>684</v>
      </c>
      <c r="F482" s="183" t="s">
        <v>685</v>
      </c>
      <c r="G482" s="184" t="s">
        <v>149</v>
      </c>
      <c r="H482" s="185">
        <v>1.96</v>
      </c>
      <c r="I482" s="186"/>
      <c r="J482" s="187">
        <f>ROUND(I482*H482,2)</f>
        <v>0</v>
      </c>
      <c r="K482" s="183" t="s">
        <v>150</v>
      </c>
      <c r="L482" s="42"/>
      <c r="M482" s="188" t="s">
        <v>19</v>
      </c>
      <c r="N482" s="189" t="s">
        <v>43</v>
      </c>
      <c r="O482" s="67"/>
      <c r="P482" s="190">
        <f>O482*H482</f>
        <v>0</v>
      </c>
      <c r="Q482" s="190">
        <v>1.2E-4</v>
      </c>
      <c r="R482" s="190">
        <f>Q482*H482</f>
        <v>2.352E-4</v>
      </c>
      <c r="S482" s="190">
        <v>0</v>
      </c>
      <c r="T482" s="191">
        <f>S482*H482</f>
        <v>0</v>
      </c>
      <c r="U482" s="37"/>
      <c r="V482" s="37"/>
      <c r="W482" s="37"/>
      <c r="X482" s="37"/>
      <c r="Y482" s="37"/>
      <c r="Z482" s="37"/>
      <c r="AA482" s="37"/>
      <c r="AB482" s="37"/>
      <c r="AC482" s="37"/>
      <c r="AD482" s="37"/>
      <c r="AE482" s="37"/>
      <c r="AR482" s="192" t="s">
        <v>182</v>
      </c>
      <c r="AT482" s="192" t="s">
        <v>146</v>
      </c>
      <c r="AU482" s="192" t="s">
        <v>81</v>
      </c>
      <c r="AY482" s="20" t="s">
        <v>141</v>
      </c>
      <c r="BE482" s="193">
        <f>IF(N482="základní",J482,0)</f>
        <v>0</v>
      </c>
      <c r="BF482" s="193">
        <f>IF(N482="snížená",J482,0)</f>
        <v>0</v>
      </c>
      <c r="BG482" s="193">
        <f>IF(N482="zákl. přenesená",J482,0)</f>
        <v>0</v>
      </c>
      <c r="BH482" s="193">
        <f>IF(N482="sníž. přenesená",J482,0)</f>
        <v>0</v>
      </c>
      <c r="BI482" s="193">
        <f>IF(N482="nulová",J482,0)</f>
        <v>0</v>
      </c>
      <c r="BJ482" s="20" t="s">
        <v>79</v>
      </c>
      <c r="BK482" s="193">
        <f>ROUND(I482*H482,2)</f>
        <v>0</v>
      </c>
      <c r="BL482" s="20" t="s">
        <v>182</v>
      </c>
      <c r="BM482" s="192" t="s">
        <v>686</v>
      </c>
    </row>
    <row r="483" spans="1:65" s="2" customFormat="1" ht="11.25">
      <c r="A483" s="37"/>
      <c r="B483" s="38"/>
      <c r="C483" s="39"/>
      <c r="D483" s="194" t="s">
        <v>154</v>
      </c>
      <c r="E483" s="39"/>
      <c r="F483" s="195" t="s">
        <v>687</v>
      </c>
      <c r="G483" s="39"/>
      <c r="H483" s="39"/>
      <c r="I483" s="196"/>
      <c r="J483" s="39"/>
      <c r="K483" s="39"/>
      <c r="L483" s="42"/>
      <c r="M483" s="253"/>
      <c r="N483" s="254"/>
      <c r="O483" s="255"/>
      <c r="P483" s="255"/>
      <c r="Q483" s="255"/>
      <c r="R483" s="255"/>
      <c r="S483" s="255"/>
      <c r="T483" s="256"/>
      <c r="U483" s="37"/>
      <c r="V483" s="37"/>
      <c r="W483" s="37"/>
      <c r="X483" s="37"/>
      <c r="Y483" s="37"/>
      <c r="Z483" s="37"/>
      <c r="AA483" s="37"/>
      <c r="AB483" s="37"/>
      <c r="AC483" s="37"/>
      <c r="AD483" s="37"/>
      <c r="AE483" s="37"/>
      <c r="AT483" s="20" t="s">
        <v>154</v>
      </c>
      <c r="AU483" s="20" t="s">
        <v>81</v>
      </c>
    </row>
    <row r="484" spans="1:65" s="2" customFormat="1" ht="6.95" customHeight="1">
      <c r="A484" s="37"/>
      <c r="B484" s="50"/>
      <c r="C484" s="51"/>
      <c r="D484" s="51"/>
      <c r="E484" s="51"/>
      <c r="F484" s="51"/>
      <c r="G484" s="51"/>
      <c r="H484" s="51"/>
      <c r="I484" s="51"/>
      <c r="J484" s="51"/>
      <c r="K484" s="51"/>
      <c r="L484" s="42"/>
      <c r="M484" s="37"/>
      <c r="O484" s="37"/>
      <c r="P484" s="37"/>
      <c r="Q484" s="37"/>
      <c r="R484" s="37"/>
      <c r="S484" s="37"/>
      <c r="T484" s="37"/>
      <c r="U484" s="37"/>
      <c r="V484" s="37"/>
      <c r="W484" s="37"/>
      <c r="X484" s="37"/>
      <c r="Y484" s="37"/>
      <c r="Z484" s="37"/>
      <c r="AA484" s="37"/>
      <c r="AB484" s="37"/>
      <c r="AC484" s="37"/>
      <c r="AD484" s="37"/>
      <c r="AE484" s="37"/>
    </row>
  </sheetData>
  <sheetProtection algorithmName="SHA-512" hashValue="FvRabnVXE3aN2S19BzjEagbGDZ24TmdrWy1P/bj1d0gnqqTU5MEXy/1R8X0PtgV5mgb3k9GBS5ZzPV/THnL4rg==" saltValue="STk550zUadx5ig1KR1GBpw==" spinCount="100000" sheet="1" objects="1" scenarios="1" formatColumns="0" formatRows="0" autoFilter="0"/>
  <autoFilter ref="C98:K483"/>
  <mergeCells count="12">
    <mergeCell ref="E91:H91"/>
    <mergeCell ref="L2:V2"/>
    <mergeCell ref="E50:H50"/>
    <mergeCell ref="E52:H52"/>
    <mergeCell ref="E54:H54"/>
    <mergeCell ref="E87:H87"/>
    <mergeCell ref="E89:H89"/>
    <mergeCell ref="E7:H7"/>
    <mergeCell ref="E9:H9"/>
    <mergeCell ref="E11:H11"/>
    <mergeCell ref="E20:H20"/>
    <mergeCell ref="E29:H29"/>
  </mergeCells>
  <hyperlinks>
    <hyperlink ref="F103" r:id="rId1"/>
    <hyperlink ref="F109" r:id="rId2"/>
    <hyperlink ref="F113" r:id="rId3"/>
    <hyperlink ref="F117" r:id="rId4"/>
    <hyperlink ref="F121" r:id="rId5"/>
    <hyperlink ref="F123" r:id="rId6"/>
    <hyperlink ref="F130" r:id="rId7"/>
    <hyperlink ref="F135" r:id="rId8"/>
    <hyperlink ref="F143" r:id="rId9"/>
    <hyperlink ref="F151" r:id="rId10"/>
    <hyperlink ref="F155" r:id="rId11"/>
    <hyperlink ref="F160" r:id="rId12"/>
    <hyperlink ref="F166" r:id="rId13"/>
    <hyperlink ref="F172" r:id="rId14"/>
    <hyperlink ref="F177" r:id="rId15"/>
    <hyperlink ref="F182" r:id="rId16"/>
    <hyperlink ref="F187" r:id="rId17"/>
    <hyperlink ref="F191" r:id="rId18"/>
    <hyperlink ref="F193" r:id="rId19"/>
    <hyperlink ref="F197" r:id="rId20"/>
    <hyperlink ref="F201" r:id="rId21"/>
    <hyperlink ref="F204" r:id="rId22"/>
    <hyperlink ref="F206" r:id="rId23"/>
    <hyperlink ref="F208" r:id="rId24"/>
    <hyperlink ref="F211" r:id="rId25"/>
    <hyperlink ref="F215" r:id="rId26"/>
    <hyperlink ref="F218" r:id="rId27"/>
    <hyperlink ref="F230" r:id="rId28"/>
    <hyperlink ref="F246" r:id="rId29"/>
    <hyperlink ref="F262" r:id="rId30"/>
    <hyperlink ref="F275" r:id="rId31"/>
    <hyperlink ref="F286" r:id="rId32"/>
    <hyperlink ref="F297" r:id="rId33"/>
    <hyperlink ref="F305" r:id="rId34"/>
    <hyperlink ref="F312" r:id="rId35"/>
    <hyperlink ref="F319" r:id="rId36"/>
    <hyperlink ref="F327" r:id="rId37"/>
    <hyperlink ref="F334" r:id="rId38"/>
    <hyperlink ref="F341" r:id="rId39"/>
    <hyperlink ref="F348" r:id="rId40"/>
    <hyperlink ref="F354" r:id="rId41"/>
    <hyperlink ref="F360" r:id="rId42"/>
    <hyperlink ref="F363" r:id="rId43"/>
    <hyperlink ref="F376" r:id="rId44"/>
    <hyperlink ref="F380" r:id="rId45"/>
    <hyperlink ref="F384" r:id="rId46"/>
    <hyperlink ref="F388" r:id="rId47"/>
    <hyperlink ref="F392" r:id="rId48"/>
    <hyperlink ref="F396" r:id="rId49"/>
    <hyperlink ref="F403" r:id="rId50"/>
    <hyperlink ref="F411" r:id="rId51"/>
    <hyperlink ref="F424" r:id="rId52"/>
    <hyperlink ref="F434" r:id="rId53"/>
    <hyperlink ref="F438" r:id="rId54"/>
    <hyperlink ref="F440" r:id="rId55"/>
    <hyperlink ref="F443" r:id="rId56"/>
    <hyperlink ref="F448" r:id="rId57"/>
    <hyperlink ref="F452" r:id="rId58"/>
    <hyperlink ref="F456" r:id="rId59"/>
    <hyperlink ref="F460" r:id="rId60"/>
    <hyperlink ref="F462" r:id="rId61"/>
    <hyperlink ref="F466" r:id="rId62"/>
    <hyperlink ref="F468" r:id="rId63"/>
    <hyperlink ref="F471" r:id="rId64"/>
    <hyperlink ref="F475" r:id="rId65"/>
    <hyperlink ref="F479" r:id="rId66"/>
    <hyperlink ref="F483" r:id="rId67"/>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20" t="s">
        <v>98</v>
      </c>
    </row>
    <row r="3" spans="1:46" s="1" customFormat="1" ht="6.95" customHeight="1">
      <c r="B3" s="111"/>
      <c r="C3" s="112"/>
      <c r="D3" s="112"/>
      <c r="E3" s="112"/>
      <c r="F3" s="112"/>
      <c r="G3" s="112"/>
      <c r="H3" s="112"/>
      <c r="I3" s="112"/>
      <c r="J3" s="112"/>
      <c r="K3" s="112"/>
      <c r="L3" s="23"/>
      <c r="AT3" s="20" t="s">
        <v>81</v>
      </c>
    </row>
    <row r="4" spans="1:46" s="1" customFormat="1" ht="24.95" customHeight="1">
      <c r="B4" s="23"/>
      <c r="D4" s="113" t="s">
        <v>103</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392" t="str">
        <f>'Rekapitulace stavby'!K6</f>
        <v>Smrčenská 80, Jihlava - oprava střech objektů krematoria (SO_02 a SO_03)</v>
      </c>
      <c r="F7" s="393"/>
      <c r="G7" s="393"/>
      <c r="H7" s="393"/>
      <c r="L7" s="23"/>
    </row>
    <row r="8" spans="1:46" s="1" customFormat="1" ht="12" customHeight="1">
      <c r="B8" s="23"/>
      <c r="D8" s="115" t="s">
        <v>104</v>
      </c>
      <c r="L8" s="23"/>
    </row>
    <row r="9" spans="1:46" s="2" customFormat="1" ht="16.5" customHeight="1">
      <c r="A9" s="37"/>
      <c r="B9" s="42"/>
      <c r="C9" s="37"/>
      <c r="D9" s="37"/>
      <c r="E9" s="392" t="s">
        <v>888</v>
      </c>
      <c r="F9" s="394"/>
      <c r="G9" s="394"/>
      <c r="H9" s="394"/>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106</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395" t="s">
        <v>1083</v>
      </c>
      <c r="F11" s="394"/>
      <c r="G11" s="394"/>
      <c r="H11" s="394"/>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19</v>
      </c>
      <c r="G13" s="37"/>
      <c r="H13" s="37"/>
      <c r="I13" s="115" t="s">
        <v>20</v>
      </c>
      <c r="J13" s="106" t="s">
        <v>19</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21</v>
      </c>
      <c r="E14" s="37"/>
      <c r="F14" s="106" t="s">
        <v>22</v>
      </c>
      <c r="G14" s="37"/>
      <c r="H14" s="37"/>
      <c r="I14" s="115" t="s">
        <v>23</v>
      </c>
      <c r="J14" s="117" t="str">
        <f>'Rekapitulace stavby'!AN8</f>
        <v>10. 2. 2025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25</v>
      </c>
      <c r="E16" s="37"/>
      <c r="F16" s="37"/>
      <c r="G16" s="37"/>
      <c r="H16" s="37"/>
      <c r="I16" s="115" t="s">
        <v>26</v>
      </c>
      <c r="J16" s="106" t="s">
        <v>19</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27</v>
      </c>
      <c r="F17" s="37"/>
      <c r="G17" s="37"/>
      <c r="H17" s="37"/>
      <c r="I17" s="115" t="s">
        <v>28</v>
      </c>
      <c r="J17" s="106" t="s">
        <v>19</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29</v>
      </c>
      <c r="E19" s="37"/>
      <c r="F19" s="37"/>
      <c r="G19" s="37"/>
      <c r="H19" s="37"/>
      <c r="I19" s="115" t="s">
        <v>26</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396" t="str">
        <f>'Rekapitulace stavby'!E14</f>
        <v>Vyplň údaj</v>
      </c>
      <c r="F20" s="397"/>
      <c r="G20" s="397"/>
      <c r="H20" s="397"/>
      <c r="I20" s="115" t="s">
        <v>28</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31</v>
      </c>
      <c r="E22" s="37"/>
      <c r="F22" s="37"/>
      <c r="G22" s="37"/>
      <c r="H22" s="37"/>
      <c r="I22" s="115" t="s">
        <v>26</v>
      </c>
      <c r="J22" s="106" t="s">
        <v>19</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32</v>
      </c>
      <c r="F23" s="37"/>
      <c r="G23" s="37"/>
      <c r="H23" s="37"/>
      <c r="I23" s="115" t="s">
        <v>28</v>
      </c>
      <c r="J23" s="106" t="s">
        <v>19</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34</v>
      </c>
      <c r="E25" s="37"/>
      <c r="F25" s="37"/>
      <c r="G25" s="37"/>
      <c r="H25" s="37"/>
      <c r="I25" s="115" t="s">
        <v>26</v>
      </c>
      <c r="J25" s="106" t="s">
        <v>19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689</v>
      </c>
      <c r="F26" s="37"/>
      <c r="G26" s="37"/>
      <c r="H26" s="37"/>
      <c r="I26" s="115" t="s">
        <v>28</v>
      </c>
      <c r="J26" s="106" t="s">
        <v>19</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36</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3.25" customHeight="1">
      <c r="A29" s="118"/>
      <c r="B29" s="119"/>
      <c r="C29" s="118"/>
      <c r="D29" s="118"/>
      <c r="E29" s="398" t="s">
        <v>690</v>
      </c>
      <c r="F29" s="398"/>
      <c r="G29" s="398"/>
      <c r="H29" s="398"/>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38</v>
      </c>
      <c r="E32" s="37"/>
      <c r="F32" s="37"/>
      <c r="G32" s="37"/>
      <c r="H32" s="37"/>
      <c r="I32" s="37"/>
      <c r="J32" s="123">
        <f>ROUND(J113,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40</v>
      </c>
      <c r="G34" s="37"/>
      <c r="H34" s="37"/>
      <c r="I34" s="124" t="s">
        <v>39</v>
      </c>
      <c r="J34" s="124" t="s">
        <v>41</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42</v>
      </c>
      <c r="E35" s="115" t="s">
        <v>43</v>
      </c>
      <c r="F35" s="126">
        <f>ROUND((SUM(BE113:BE186)),  2)</f>
        <v>0</v>
      </c>
      <c r="G35" s="37"/>
      <c r="H35" s="37"/>
      <c r="I35" s="127">
        <v>0.21</v>
      </c>
      <c r="J35" s="126">
        <f>ROUND(((SUM(BE113:BE186))*I35),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44</v>
      </c>
      <c r="F36" s="126">
        <f>ROUND((SUM(BF113:BF186)),  2)</f>
        <v>0</v>
      </c>
      <c r="G36" s="37"/>
      <c r="H36" s="37"/>
      <c r="I36" s="127">
        <v>0.12</v>
      </c>
      <c r="J36" s="126">
        <f>ROUND(((SUM(BF113:BF186))*I36),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45</v>
      </c>
      <c r="F37" s="126">
        <f>ROUND((SUM(BG113:BG186)),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46</v>
      </c>
      <c r="F38" s="126">
        <f>ROUND((SUM(BH113:BH186)),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47</v>
      </c>
      <c r="F39" s="126">
        <f>ROUND((SUM(BI113:BI186)),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48</v>
      </c>
      <c r="E41" s="130"/>
      <c r="F41" s="130"/>
      <c r="G41" s="131" t="s">
        <v>49</v>
      </c>
      <c r="H41" s="132" t="s">
        <v>50</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108</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99" t="str">
        <f>E7</f>
        <v>Smrčenská 80, Jihlava - oprava střech objektů krematoria (SO_02 a SO_03)</v>
      </c>
      <c r="F50" s="400"/>
      <c r="G50" s="400"/>
      <c r="H50" s="400"/>
      <c r="I50" s="39"/>
      <c r="J50" s="39"/>
      <c r="K50" s="39"/>
      <c r="L50" s="116"/>
      <c r="S50" s="37"/>
      <c r="T50" s="37"/>
      <c r="U50" s="37"/>
      <c r="V50" s="37"/>
      <c r="W50" s="37"/>
      <c r="X50" s="37"/>
      <c r="Y50" s="37"/>
      <c r="Z50" s="37"/>
      <c r="AA50" s="37"/>
      <c r="AB50" s="37"/>
      <c r="AC50" s="37"/>
      <c r="AD50" s="37"/>
      <c r="AE50" s="37"/>
    </row>
    <row r="51" spans="1:47" s="1" customFormat="1" ht="12" customHeight="1">
      <c r="B51" s="24"/>
      <c r="C51" s="32" t="s">
        <v>104</v>
      </c>
      <c r="D51" s="25"/>
      <c r="E51" s="25"/>
      <c r="F51" s="25"/>
      <c r="G51" s="25"/>
      <c r="H51" s="25"/>
      <c r="I51" s="25"/>
      <c r="J51" s="25"/>
      <c r="K51" s="25"/>
      <c r="L51" s="23"/>
    </row>
    <row r="52" spans="1:47" s="2" customFormat="1" ht="16.5" customHeight="1">
      <c r="A52" s="37"/>
      <c r="B52" s="38"/>
      <c r="C52" s="39"/>
      <c r="D52" s="39"/>
      <c r="E52" s="399" t="s">
        <v>888</v>
      </c>
      <c r="F52" s="401"/>
      <c r="G52" s="401"/>
      <c r="H52" s="401"/>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106</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48" t="str">
        <f>E11</f>
        <v>SO_03.2 - jímací soustava - dílny</v>
      </c>
      <c r="F54" s="401"/>
      <c r="G54" s="401"/>
      <c r="H54" s="401"/>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Jihlava</v>
      </c>
      <c r="G56" s="39"/>
      <c r="H56" s="39"/>
      <c r="I56" s="32" t="s">
        <v>23</v>
      </c>
      <c r="J56" s="62" t="str">
        <f>IF(J14="","",J14)</f>
        <v>10. 2. 2025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40.15" customHeight="1">
      <c r="A58" s="37"/>
      <c r="B58" s="38"/>
      <c r="C58" s="32" t="s">
        <v>25</v>
      </c>
      <c r="D58" s="39"/>
      <c r="E58" s="39"/>
      <c r="F58" s="30" t="str">
        <f>E17</f>
        <v>Statutární město Jihlava, Masarykovo náměstí 97/1</v>
      </c>
      <c r="G58" s="39"/>
      <c r="H58" s="39"/>
      <c r="I58" s="32" t="s">
        <v>31</v>
      </c>
      <c r="J58" s="35" t="str">
        <f>E23</f>
        <v>SPA spol.s r.o., Jihlava, Havlíčkova 46, 58601</v>
      </c>
      <c r="K58" s="39"/>
      <c r="L58" s="116"/>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32" t="s">
        <v>34</v>
      </c>
      <c r="J59" s="35" t="str">
        <f>E26</f>
        <v>Ing.Michal Nestrojil</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109</v>
      </c>
      <c r="D61" s="140"/>
      <c r="E61" s="140"/>
      <c r="F61" s="140"/>
      <c r="G61" s="140"/>
      <c r="H61" s="140"/>
      <c r="I61" s="140"/>
      <c r="J61" s="141" t="s">
        <v>110</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70</v>
      </c>
      <c r="D63" s="39"/>
      <c r="E63" s="39"/>
      <c r="F63" s="39"/>
      <c r="G63" s="39"/>
      <c r="H63" s="39"/>
      <c r="I63" s="39"/>
      <c r="J63" s="80">
        <f>J113</f>
        <v>0</v>
      </c>
      <c r="K63" s="39"/>
      <c r="L63" s="116"/>
      <c r="S63" s="37"/>
      <c r="T63" s="37"/>
      <c r="U63" s="37"/>
      <c r="V63" s="37"/>
      <c r="W63" s="37"/>
      <c r="X63" s="37"/>
      <c r="Y63" s="37"/>
      <c r="Z63" s="37"/>
      <c r="AA63" s="37"/>
      <c r="AB63" s="37"/>
      <c r="AC63" s="37"/>
      <c r="AD63" s="37"/>
      <c r="AE63" s="37"/>
      <c r="AU63" s="20" t="s">
        <v>111</v>
      </c>
    </row>
    <row r="64" spans="1:47" s="9" customFormat="1" ht="24.95" customHeight="1">
      <c r="B64" s="143"/>
      <c r="C64" s="144"/>
      <c r="D64" s="145" t="s">
        <v>691</v>
      </c>
      <c r="E64" s="146"/>
      <c r="F64" s="146"/>
      <c r="G64" s="146"/>
      <c r="H64" s="146"/>
      <c r="I64" s="146"/>
      <c r="J64" s="147">
        <f>J114</f>
        <v>0</v>
      </c>
      <c r="K64" s="144"/>
      <c r="L64" s="148"/>
    </row>
    <row r="65" spans="2:12" s="10" customFormat="1" ht="19.899999999999999" customHeight="1">
      <c r="B65" s="149"/>
      <c r="C65" s="100"/>
      <c r="D65" s="150" t="s">
        <v>692</v>
      </c>
      <c r="E65" s="151"/>
      <c r="F65" s="151"/>
      <c r="G65" s="151"/>
      <c r="H65" s="151"/>
      <c r="I65" s="151"/>
      <c r="J65" s="152">
        <f>J115</f>
        <v>0</v>
      </c>
      <c r="K65" s="100"/>
      <c r="L65" s="153"/>
    </row>
    <row r="66" spans="2:12" s="10" customFormat="1" ht="14.85" customHeight="1">
      <c r="B66" s="149"/>
      <c r="C66" s="100"/>
      <c r="D66" s="150" t="s">
        <v>693</v>
      </c>
      <c r="E66" s="151"/>
      <c r="F66" s="151"/>
      <c r="G66" s="151"/>
      <c r="H66" s="151"/>
      <c r="I66" s="151"/>
      <c r="J66" s="152">
        <f>J116</f>
        <v>0</v>
      </c>
      <c r="K66" s="100"/>
      <c r="L66" s="153"/>
    </row>
    <row r="67" spans="2:12" s="10" customFormat="1" ht="14.85" customHeight="1">
      <c r="B67" s="149"/>
      <c r="C67" s="100"/>
      <c r="D67" s="150" t="s">
        <v>694</v>
      </c>
      <c r="E67" s="151"/>
      <c r="F67" s="151"/>
      <c r="G67" s="151"/>
      <c r="H67" s="151"/>
      <c r="I67" s="151"/>
      <c r="J67" s="152">
        <f>J118</f>
        <v>0</v>
      </c>
      <c r="K67" s="100"/>
      <c r="L67" s="153"/>
    </row>
    <row r="68" spans="2:12" s="10" customFormat="1" ht="14.85" customHeight="1">
      <c r="B68" s="149"/>
      <c r="C68" s="100"/>
      <c r="D68" s="150" t="s">
        <v>695</v>
      </c>
      <c r="E68" s="151"/>
      <c r="F68" s="151"/>
      <c r="G68" s="151"/>
      <c r="H68" s="151"/>
      <c r="I68" s="151"/>
      <c r="J68" s="152">
        <f>J120</f>
        <v>0</v>
      </c>
      <c r="K68" s="100"/>
      <c r="L68" s="153"/>
    </row>
    <row r="69" spans="2:12" s="10" customFormat="1" ht="14.85" customHeight="1">
      <c r="B69" s="149"/>
      <c r="C69" s="100"/>
      <c r="D69" s="150" t="s">
        <v>696</v>
      </c>
      <c r="E69" s="151"/>
      <c r="F69" s="151"/>
      <c r="G69" s="151"/>
      <c r="H69" s="151"/>
      <c r="I69" s="151"/>
      <c r="J69" s="152">
        <f>J122</f>
        <v>0</v>
      </c>
      <c r="K69" s="100"/>
      <c r="L69" s="153"/>
    </row>
    <row r="70" spans="2:12" s="10" customFormat="1" ht="14.85" customHeight="1">
      <c r="B70" s="149"/>
      <c r="C70" s="100"/>
      <c r="D70" s="150" t="s">
        <v>697</v>
      </c>
      <c r="E70" s="151"/>
      <c r="F70" s="151"/>
      <c r="G70" s="151"/>
      <c r="H70" s="151"/>
      <c r="I70" s="151"/>
      <c r="J70" s="152">
        <f>J130</f>
        <v>0</v>
      </c>
      <c r="K70" s="100"/>
      <c r="L70" s="153"/>
    </row>
    <row r="71" spans="2:12" s="10" customFormat="1" ht="14.85" customHeight="1">
      <c r="B71" s="149"/>
      <c r="C71" s="100"/>
      <c r="D71" s="150" t="s">
        <v>698</v>
      </c>
      <c r="E71" s="151"/>
      <c r="F71" s="151"/>
      <c r="G71" s="151"/>
      <c r="H71" s="151"/>
      <c r="I71" s="151"/>
      <c r="J71" s="152">
        <f>J133</f>
        <v>0</v>
      </c>
      <c r="K71" s="100"/>
      <c r="L71" s="153"/>
    </row>
    <row r="72" spans="2:12" s="10" customFormat="1" ht="14.85" customHeight="1">
      <c r="B72" s="149"/>
      <c r="C72" s="100"/>
      <c r="D72" s="150" t="s">
        <v>699</v>
      </c>
      <c r="E72" s="151"/>
      <c r="F72" s="151"/>
      <c r="G72" s="151"/>
      <c r="H72" s="151"/>
      <c r="I72" s="151"/>
      <c r="J72" s="152">
        <f>J135</f>
        <v>0</v>
      </c>
      <c r="K72" s="100"/>
      <c r="L72" s="153"/>
    </row>
    <row r="73" spans="2:12" s="10" customFormat="1" ht="14.85" customHeight="1">
      <c r="B73" s="149"/>
      <c r="C73" s="100"/>
      <c r="D73" s="150" t="s">
        <v>700</v>
      </c>
      <c r="E73" s="151"/>
      <c r="F73" s="151"/>
      <c r="G73" s="151"/>
      <c r="H73" s="151"/>
      <c r="I73" s="151"/>
      <c r="J73" s="152">
        <f>J137</f>
        <v>0</v>
      </c>
      <c r="K73" s="100"/>
      <c r="L73" s="153"/>
    </row>
    <row r="74" spans="2:12" s="10" customFormat="1" ht="14.85" customHeight="1">
      <c r="B74" s="149"/>
      <c r="C74" s="100"/>
      <c r="D74" s="150" t="s">
        <v>701</v>
      </c>
      <c r="E74" s="151"/>
      <c r="F74" s="151"/>
      <c r="G74" s="151"/>
      <c r="H74" s="151"/>
      <c r="I74" s="151"/>
      <c r="J74" s="152">
        <f>J140</f>
        <v>0</v>
      </c>
      <c r="K74" s="100"/>
      <c r="L74" s="153"/>
    </row>
    <row r="75" spans="2:12" s="10" customFormat="1" ht="14.85" customHeight="1">
      <c r="B75" s="149"/>
      <c r="C75" s="100"/>
      <c r="D75" s="150" t="s">
        <v>702</v>
      </c>
      <c r="E75" s="151"/>
      <c r="F75" s="151"/>
      <c r="G75" s="151"/>
      <c r="H75" s="151"/>
      <c r="I75" s="151"/>
      <c r="J75" s="152">
        <f>J143</f>
        <v>0</v>
      </c>
      <c r="K75" s="100"/>
      <c r="L75" s="153"/>
    </row>
    <row r="76" spans="2:12" s="10" customFormat="1" ht="14.85" customHeight="1">
      <c r="B76" s="149"/>
      <c r="C76" s="100"/>
      <c r="D76" s="150" t="s">
        <v>703</v>
      </c>
      <c r="E76" s="151"/>
      <c r="F76" s="151"/>
      <c r="G76" s="151"/>
      <c r="H76" s="151"/>
      <c r="I76" s="151"/>
      <c r="J76" s="152">
        <f>J146</f>
        <v>0</v>
      </c>
      <c r="K76" s="100"/>
      <c r="L76" s="153"/>
    </row>
    <row r="77" spans="2:12" s="10" customFormat="1" ht="14.85" customHeight="1">
      <c r="B77" s="149"/>
      <c r="C77" s="100"/>
      <c r="D77" s="150" t="s">
        <v>704</v>
      </c>
      <c r="E77" s="151"/>
      <c r="F77" s="151"/>
      <c r="G77" s="151"/>
      <c r="H77" s="151"/>
      <c r="I77" s="151"/>
      <c r="J77" s="152">
        <f>J149</f>
        <v>0</v>
      </c>
      <c r="K77" s="100"/>
      <c r="L77" s="153"/>
    </row>
    <row r="78" spans="2:12" s="10" customFormat="1" ht="19.899999999999999" customHeight="1">
      <c r="B78" s="149"/>
      <c r="C78" s="100"/>
      <c r="D78" s="150" t="s">
        <v>1084</v>
      </c>
      <c r="E78" s="151"/>
      <c r="F78" s="151"/>
      <c r="G78" s="151"/>
      <c r="H78" s="151"/>
      <c r="I78" s="151"/>
      <c r="J78" s="152">
        <f>J151</f>
        <v>0</v>
      </c>
      <c r="K78" s="100"/>
      <c r="L78" s="153"/>
    </row>
    <row r="79" spans="2:12" s="10" customFormat="1" ht="14.85" customHeight="1">
      <c r="B79" s="149"/>
      <c r="C79" s="100"/>
      <c r="D79" s="150" t="s">
        <v>1085</v>
      </c>
      <c r="E79" s="151"/>
      <c r="F79" s="151"/>
      <c r="G79" s="151"/>
      <c r="H79" s="151"/>
      <c r="I79" s="151"/>
      <c r="J79" s="152">
        <f>J157</f>
        <v>0</v>
      </c>
      <c r="K79" s="100"/>
      <c r="L79" s="153"/>
    </row>
    <row r="80" spans="2:12" s="10" customFormat="1" ht="14.85" customHeight="1">
      <c r="B80" s="149"/>
      <c r="C80" s="100"/>
      <c r="D80" s="150" t="s">
        <v>1086</v>
      </c>
      <c r="E80" s="151"/>
      <c r="F80" s="151"/>
      <c r="G80" s="151"/>
      <c r="H80" s="151"/>
      <c r="I80" s="151"/>
      <c r="J80" s="152">
        <f>J159</f>
        <v>0</v>
      </c>
      <c r="K80" s="100"/>
      <c r="L80" s="153"/>
    </row>
    <row r="81" spans="1:31" s="9" customFormat="1" ht="24.95" customHeight="1">
      <c r="B81" s="143"/>
      <c r="C81" s="144"/>
      <c r="D81" s="145" t="s">
        <v>1087</v>
      </c>
      <c r="E81" s="146"/>
      <c r="F81" s="146"/>
      <c r="G81" s="146"/>
      <c r="H81" s="146"/>
      <c r="I81" s="146"/>
      <c r="J81" s="147">
        <f>J162</f>
        <v>0</v>
      </c>
      <c r="K81" s="144"/>
      <c r="L81" s="148"/>
    </row>
    <row r="82" spans="1:31" s="10" customFormat="1" ht="19.899999999999999" customHeight="1">
      <c r="B82" s="149"/>
      <c r="C82" s="100"/>
      <c r="D82" s="150" t="s">
        <v>1088</v>
      </c>
      <c r="E82" s="151"/>
      <c r="F82" s="151"/>
      <c r="G82" s="151"/>
      <c r="H82" s="151"/>
      <c r="I82" s="151"/>
      <c r="J82" s="152">
        <f>J163</f>
        <v>0</v>
      </c>
      <c r="K82" s="100"/>
      <c r="L82" s="153"/>
    </row>
    <row r="83" spans="1:31" s="10" customFormat="1" ht="14.85" customHeight="1">
      <c r="B83" s="149"/>
      <c r="C83" s="100"/>
      <c r="D83" s="150" t="s">
        <v>1089</v>
      </c>
      <c r="E83" s="151"/>
      <c r="F83" s="151"/>
      <c r="G83" s="151"/>
      <c r="H83" s="151"/>
      <c r="I83" s="151"/>
      <c r="J83" s="152">
        <f>J166</f>
        <v>0</v>
      </c>
      <c r="K83" s="100"/>
      <c r="L83" s="153"/>
    </row>
    <row r="84" spans="1:31" s="10" customFormat="1" ht="14.85" customHeight="1">
      <c r="B84" s="149"/>
      <c r="C84" s="100"/>
      <c r="D84" s="150" t="s">
        <v>1090</v>
      </c>
      <c r="E84" s="151"/>
      <c r="F84" s="151"/>
      <c r="G84" s="151"/>
      <c r="H84" s="151"/>
      <c r="I84" s="151"/>
      <c r="J84" s="152">
        <f>J168</f>
        <v>0</v>
      </c>
      <c r="K84" s="100"/>
      <c r="L84" s="153"/>
    </row>
    <row r="85" spans="1:31" s="10" customFormat="1" ht="14.85" customHeight="1">
      <c r="B85" s="149"/>
      <c r="C85" s="100"/>
      <c r="D85" s="150" t="s">
        <v>1091</v>
      </c>
      <c r="E85" s="151"/>
      <c r="F85" s="151"/>
      <c r="G85" s="151"/>
      <c r="H85" s="151"/>
      <c r="I85" s="151"/>
      <c r="J85" s="152">
        <f>J170</f>
        <v>0</v>
      </c>
      <c r="K85" s="100"/>
      <c r="L85" s="153"/>
    </row>
    <row r="86" spans="1:31" s="10" customFormat="1" ht="14.85" customHeight="1">
      <c r="B86" s="149"/>
      <c r="C86" s="100"/>
      <c r="D86" s="150" t="s">
        <v>1092</v>
      </c>
      <c r="E86" s="151"/>
      <c r="F86" s="151"/>
      <c r="G86" s="151"/>
      <c r="H86" s="151"/>
      <c r="I86" s="151"/>
      <c r="J86" s="152">
        <f>J172</f>
        <v>0</v>
      </c>
      <c r="K86" s="100"/>
      <c r="L86" s="153"/>
    </row>
    <row r="87" spans="1:31" s="10" customFormat="1" ht="14.85" customHeight="1">
      <c r="B87" s="149"/>
      <c r="C87" s="100"/>
      <c r="D87" s="150" t="s">
        <v>1093</v>
      </c>
      <c r="E87" s="151"/>
      <c r="F87" s="151"/>
      <c r="G87" s="151"/>
      <c r="H87" s="151"/>
      <c r="I87" s="151"/>
      <c r="J87" s="152">
        <f>J174</f>
        <v>0</v>
      </c>
      <c r="K87" s="100"/>
      <c r="L87" s="153"/>
    </row>
    <row r="88" spans="1:31" s="10" customFormat="1" ht="14.85" customHeight="1">
      <c r="B88" s="149"/>
      <c r="C88" s="100"/>
      <c r="D88" s="150" t="s">
        <v>1094</v>
      </c>
      <c r="E88" s="151"/>
      <c r="F88" s="151"/>
      <c r="G88" s="151"/>
      <c r="H88" s="151"/>
      <c r="I88" s="151"/>
      <c r="J88" s="152">
        <f>J176</f>
        <v>0</v>
      </c>
      <c r="K88" s="100"/>
      <c r="L88" s="153"/>
    </row>
    <row r="89" spans="1:31" s="10" customFormat="1" ht="14.85" customHeight="1">
      <c r="B89" s="149"/>
      <c r="C89" s="100"/>
      <c r="D89" s="150" t="s">
        <v>1095</v>
      </c>
      <c r="E89" s="151"/>
      <c r="F89" s="151"/>
      <c r="G89" s="151"/>
      <c r="H89" s="151"/>
      <c r="I89" s="151"/>
      <c r="J89" s="152">
        <f>J178</f>
        <v>0</v>
      </c>
      <c r="K89" s="100"/>
      <c r="L89" s="153"/>
    </row>
    <row r="90" spans="1:31" s="9" customFormat="1" ht="24.95" customHeight="1">
      <c r="B90" s="143"/>
      <c r="C90" s="144"/>
      <c r="D90" s="145" t="s">
        <v>1096</v>
      </c>
      <c r="E90" s="146"/>
      <c r="F90" s="146"/>
      <c r="G90" s="146"/>
      <c r="H90" s="146"/>
      <c r="I90" s="146"/>
      <c r="J90" s="147">
        <f>J182</f>
        <v>0</v>
      </c>
      <c r="K90" s="144"/>
      <c r="L90" s="148"/>
    </row>
    <row r="91" spans="1:31" s="9" customFormat="1" ht="24.95" customHeight="1">
      <c r="B91" s="143"/>
      <c r="C91" s="144"/>
      <c r="D91" s="145" t="s">
        <v>1097</v>
      </c>
      <c r="E91" s="146"/>
      <c r="F91" s="146"/>
      <c r="G91" s="146"/>
      <c r="H91" s="146"/>
      <c r="I91" s="146"/>
      <c r="J91" s="147">
        <f>J184</f>
        <v>0</v>
      </c>
      <c r="K91" s="144"/>
      <c r="L91" s="148"/>
    </row>
    <row r="92" spans="1:31" s="2" customFormat="1" ht="21.75" customHeight="1">
      <c r="A92" s="37"/>
      <c r="B92" s="38"/>
      <c r="C92" s="39"/>
      <c r="D92" s="39"/>
      <c r="E92" s="39"/>
      <c r="F92" s="39"/>
      <c r="G92" s="39"/>
      <c r="H92" s="39"/>
      <c r="I92" s="39"/>
      <c r="J92" s="39"/>
      <c r="K92" s="39"/>
      <c r="L92" s="116"/>
      <c r="S92" s="37"/>
      <c r="T92" s="37"/>
      <c r="U92" s="37"/>
      <c r="V92" s="37"/>
      <c r="W92" s="37"/>
      <c r="X92" s="37"/>
      <c r="Y92" s="37"/>
      <c r="Z92" s="37"/>
      <c r="AA92" s="37"/>
      <c r="AB92" s="37"/>
      <c r="AC92" s="37"/>
      <c r="AD92" s="37"/>
      <c r="AE92" s="37"/>
    </row>
    <row r="93" spans="1:31" s="2" customFormat="1" ht="6.95" customHeight="1">
      <c r="A93" s="37"/>
      <c r="B93" s="50"/>
      <c r="C93" s="51"/>
      <c r="D93" s="51"/>
      <c r="E93" s="51"/>
      <c r="F93" s="51"/>
      <c r="G93" s="51"/>
      <c r="H93" s="51"/>
      <c r="I93" s="51"/>
      <c r="J93" s="51"/>
      <c r="K93" s="51"/>
      <c r="L93" s="116"/>
      <c r="S93" s="37"/>
      <c r="T93" s="37"/>
      <c r="U93" s="37"/>
      <c r="V93" s="37"/>
      <c r="W93" s="37"/>
      <c r="X93" s="37"/>
      <c r="Y93" s="37"/>
      <c r="Z93" s="37"/>
      <c r="AA93" s="37"/>
      <c r="AB93" s="37"/>
      <c r="AC93" s="37"/>
      <c r="AD93" s="37"/>
      <c r="AE93" s="37"/>
    </row>
    <row r="97" spans="1:31" s="2" customFormat="1" ht="6.95" customHeight="1">
      <c r="A97" s="37"/>
      <c r="B97" s="52"/>
      <c r="C97" s="53"/>
      <c r="D97" s="53"/>
      <c r="E97" s="53"/>
      <c r="F97" s="53"/>
      <c r="G97" s="53"/>
      <c r="H97" s="53"/>
      <c r="I97" s="53"/>
      <c r="J97" s="53"/>
      <c r="K97" s="53"/>
      <c r="L97" s="116"/>
      <c r="S97" s="37"/>
      <c r="T97" s="37"/>
      <c r="U97" s="37"/>
      <c r="V97" s="37"/>
      <c r="W97" s="37"/>
      <c r="X97" s="37"/>
      <c r="Y97" s="37"/>
      <c r="Z97" s="37"/>
      <c r="AA97" s="37"/>
      <c r="AB97" s="37"/>
      <c r="AC97" s="37"/>
      <c r="AD97" s="37"/>
      <c r="AE97" s="37"/>
    </row>
    <row r="98" spans="1:31" s="2" customFormat="1" ht="24.95" customHeight="1">
      <c r="A98" s="37"/>
      <c r="B98" s="38"/>
      <c r="C98" s="26" t="s">
        <v>126</v>
      </c>
      <c r="D98" s="39"/>
      <c r="E98" s="39"/>
      <c r="F98" s="39"/>
      <c r="G98" s="39"/>
      <c r="H98" s="39"/>
      <c r="I98" s="39"/>
      <c r="J98" s="39"/>
      <c r="K98" s="39"/>
      <c r="L98" s="116"/>
      <c r="S98" s="37"/>
      <c r="T98" s="37"/>
      <c r="U98" s="37"/>
      <c r="V98" s="37"/>
      <c r="W98" s="37"/>
      <c r="X98" s="37"/>
      <c r="Y98" s="37"/>
      <c r="Z98" s="37"/>
      <c r="AA98" s="37"/>
      <c r="AB98" s="37"/>
      <c r="AC98" s="37"/>
      <c r="AD98" s="37"/>
      <c r="AE98" s="37"/>
    </row>
    <row r="99" spans="1:31" s="2" customFormat="1" ht="6.95" customHeight="1">
      <c r="A99" s="37"/>
      <c r="B99" s="38"/>
      <c r="C99" s="39"/>
      <c r="D99" s="39"/>
      <c r="E99" s="39"/>
      <c r="F99" s="39"/>
      <c r="G99" s="39"/>
      <c r="H99" s="39"/>
      <c r="I99" s="39"/>
      <c r="J99" s="39"/>
      <c r="K99" s="39"/>
      <c r="L99" s="116"/>
      <c r="S99" s="37"/>
      <c r="T99" s="37"/>
      <c r="U99" s="37"/>
      <c r="V99" s="37"/>
      <c r="W99" s="37"/>
      <c r="X99" s="37"/>
      <c r="Y99" s="37"/>
      <c r="Z99" s="37"/>
      <c r="AA99" s="37"/>
      <c r="AB99" s="37"/>
      <c r="AC99" s="37"/>
      <c r="AD99" s="37"/>
      <c r="AE99" s="37"/>
    </row>
    <row r="100" spans="1:31" s="2" customFormat="1" ht="12" customHeight="1">
      <c r="A100" s="37"/>
      <c r="B100" s="38"/>
      <c r="C100" s="32" t="s">
        <v>16</v>
      </c>
      <c r="D100" s="39"/>
      <c r="E100" s="39"/>
      <c r="F100" s="39"/>
      <c r="G100" s="39"/>
      <c r="H100" s="39"/>
      <c r="I100" s="39"/>
      <c r="J100" s="39"/>
      <c r="K100" s="39"/>
      <c r="L100" s="116"/>
      <c r="S100" s="37"/>
      <c r="T100" s="37"/>
      <c r="U100" s="37"/>
      <c r="V100" s="37"/>
      <c r="W100" s="37"/>
      <c r="X100" s="37"/>
      <c r="Y100" s="37"/>
      <c r="Z100" s="37"/>
      <c r="AA100" s="37"/>
      <c r="AB100" s="37"/>
      <c r="AC100" s="37"/>
      <c r="AD100" s="37"/>
      <c r="AE100" s="37"/>
    </row>
    <row r="101" spans="1:31" s="2" customFormat="1" ht="16.5" customHeight="1">
      <c r="A101" s="37"/>
      <c r="B101" s="38"/>
      <c r="C101" s="39"/>
      <c r="D101" s="39"/>
      <c r="E101" s="399" t="str">
        <f>E7</f>
        <v>Smrčenská 80, Jihlava - oprava střech objektů krematoria (SO_02 a SO_03)</v>
      </c>
      <c r="F101" s="400"/>
      <c r="G101" s="400"/>
      <c r="H101" s="400"/>
      <c r="I101" s="39"/>
      <c r="J101" s="39"/>
      <c r="K101" s="39"/>
      <c r="L101" s="116"/>
      <c r="S101" s="37"/>
      <c r="T101" s="37"/>
      <c r="U101" s="37"/>
      <c r="V101" s="37"/>
      <c r="W101" s="37"/>
      <c r="X101" s="37"/>
      <c r="Y101" s="37"/>
      <c r="Z101" s="37"/>
      <c r="AA101" s="37"/>
      <c r="AB101" s="37"/>
      <c r="AC101" s="37"/>
      <c r="AD101" s="37"/>
      <c r="AE101" s="37"/>
    </row>
    <row r="102" spans="1:31" s="1" customFormat="1" ht="12" customHeight="1">
      <c r="B102" s="24"/>
      <c r="C102" s="32" t="s">
        <v>104</v>
      </c>
      <c r="D102" s="25"/>
      <c r="E102" s="25"/>
      <c r="F102" s="25"/>
      <c r="G102" s="25"/>
      <c r="H102" s="25"/>
      <c r="I102" s="25"/>
      <c r="J102" s="25"/>
      <c r="K102" s="25"/>
      <c r="L102" s="23"/>
    </row>
    <row r="103" spans="1:31" s="2" customFormat="1" ht="16.5" customHeight="1">
      <c r="A103" s="37"/>
      <c r="B103" s="38"/>
      <c r="C103" s="39"/>
      <c r="D103" s="39"/>
      <c r="E103" s="399" t="s">
        <v>888</v>
      </c>
      <c r="F103" s="401"/>
      <c r="G103" s="401"/>
      <c r="H103" s="401"/>
      <c r="I103" s="39"/>
      <c r="J103" s="39"/>
      <c r="K103" s="39"/>
      <c r="L103" s="116"/>
      <c r="S103" s="37"/>
      <c r="T103" s="37"/>
      <c r="U103" s="37"/>
      <c r="V103" s="37"/>
      <c r="W103" s="37"/>
      <c r="X103" s="37"/>
      <c r="Y103" s="37"/>
      <c r="Z103" s="37"/>
      <c r="AA103" s="37"/>
      <c r="AB103" s="37"/>
      <c r="AC103" s="37"/>
      <c r="AD103" s="37"/>
      <c r="AE103" s="37"/>
    </row>
    <row r="104" spans="1:31" s="2" customFormat="1" ht="12" customHeight="1">
      <c r="A104" s="37"/>
      <c r="B104" s="38"/>
      <c r="C104" s="32" t="s">
        <v>106</v>
      </c>
      <c r="D104" s="39"/>
      <c r="E104" s="39"/>
      <c r="F104" s="39"/>
      <c r="G104" s="39"/>
      <c r="H104" s="39"/>
      <c r="I104" s="39"/>
      <c r="J104" s="39"/>
      <c r="K104" s="39"/>
      <c r="L104" s="116"/>
      <c r="S104" s="37"/>
      <c r="T104" s="37"/>
      <c r="U104" s="37"/>
      <c r="V104" s="37"/>
      <c r="W104" s="37"/>
      <c r="X104" s="37"/>
      <c r="Y104" s="37"/>
      <c r="Z104" s="37"/>
      <c r="AA104" s="37"/>
      <c r="AB104" s="37"/>
      <c r="AC104" s="37"/>
      <c r="AD104" s="37"/>
      <c r="AE104" s="37"/>
    </row>
    <row r="105" spans="1:31" s="2" customFormat="1" ht="16.5" customHeight="1">
      <c r="A105" s="37"/>
      <c r="B105" s="38"/>
      <c r="C105" s="39"/>
      <c r="D105" s="39"/>
      <c r="E105" s="348" t="str">
        <f>E11</f>
        <v>SO_03.2 - jímací soustava - dílny</v>
      </c>
      <c r="F105" s="401"/>
      <c r="G105" s="401"/>
      <c r="H105" s="401"/>
      <c r="I105" s="39"/>
      <c r="J105" s="39"/>
      <c r="K105" s="39"/>
      <c r="L105" s="116"/>
      <c r="S105" s="37"/>
      <c r="T105" s="37"/>
      <c r="U105" s="37"/>
      <c r="V105" s="37"/>
      <c r="W105" s="37"/>
      <c r="X105" s="37"/>
      <c r="Y105" s="37"/>
      <c r="Z105" s="37"/>
      <c r="AA105" s="37"/>
      <c r="AB105" s="37"/>
      <c r="AC105" s="37"/>
      <c r="AD105" s="37"/>
      <c r="AE105" s="37"/>
    </row>
    <row r="106" spans="1:31" s="2" customFormat="1" ht="6.95" customHeight="1">
      <c r="A106" s="37"/>
      <c r="B106" s="38"/>
      <c r="C106" s="39"/>
      <c r="D106" s="39"/>
      <c r="E106" s="39"/>
      <c r="F106" s="39"/>
      <c r="G106" s="39"/>
      <c r="H106" s="39"/>
      <c r="I106" s="39"/>
      <c r="J106" s="39"/>
      <c r="K106" s="39"/>
      <c r="L106" s="116"/>
      <c r="S106" s="37"/>
      <c r="T106" s="37"/>
      <c r="U106" s="37"/>
      <c r="V106" s="37"/>
      <c r="W106" s="37"/>
      <c r="X106" s="37"/>
      <c r="Y106" s="37"/>
      <c r="Z106" s="37"/>
      <c r="AA106" s="37"/>
      <c r="AB106" s="37"/>
      <c r="AC106" s="37"/>
      <c r="AD106" s="37"/>
      <c r="AE106" s="37"/>
    </row>
    <row r="107" spans="1:31" s="2" customFormat="1" ht="12" customHeight="1">
      <c r="A107" s="37"/>
      <c r="B107" s="38"/>
      <c r="C107" s="32" t="s">
        <v>21</v>
      </c>
      <c r="D107" s="39"/>
      <c r="E107" s="39"/>
      <c r="F107" s="30" t="str">
        <f>F14</f>
        <v>Jihlava</v>
      </c>
      <c r="G107" s="39"/>
      <c r="H107" s="39"/>
      <c r="I107" s="32" t="s">
        <v>23</v>
      </c>
      <c r="J107" s="62" t="str">
        <f>IF(J14="","",J14)</f>
        <v>10. 2. 2025</v>
      </c>
      <c r="K107" s="39"/>
      <c r="L107" s="116"/>
      <c r="S107" s="37"/>
      <c r="T107" s="37"/>
      <c r="U107" s="37"/>
      <c r="V107" s="37"/>
      <c r="W107" s="37"/>
      <c r="X107" s="37"/>
      <c r="Y107" s="37"/>
      <c r="Z107" s="37"/>
      <c r="AA107" s="37"/>
      <c r="AB107" s="37"/>
      <c r="AC107" s="37"/>
      <c r="AD107" s="37"/>
      <c r="AE107" s="37"/>
    </row>
    <row r="108" spans="1:31" s="2" customFormat="1" ht="6.95" customHeight="1">
      <c r="A108" s="37"/>
      <c r="B108" s="38"/>
      <c r="C108" s="39"/>
      <c r="D108" s="39"/>
      <c r="E108" s="39"/>
      <c r="F108" s="39"/>
      <c r="G108" s="39"/>
      <c r="H108" s="39"/>
      <c r="I108" s="39"/>
      <c r="J108" s="39"/>
      <c r="K108" s="39"/>
      <c r="L108" s="116"/>
      <c r="S108" s="37"/>
      <c r="T108" s="37"/>
      <c r="U108" s="37"/>
      <c r="V108" s="37"/>
      <c r="W108" s="37"/>
      <c r="X108" s="37"/>
      <c r="Y108" s="37"/>
      <c r="Z108" s="37"/>
      <c r="AA108" s="37"/>
      <c r="AB108" s="37"/>
      <c r="AC108" s="37"/>
      <c r="AD108" s="37"/>
      <c r="AE108" s="37"/>
    </row>
    <row r="109" spans="1:31" s="2" customFormat="1" ht="40.15" customHeight="1">
      <c r="A109" s="37"/>
      <c r="B109" s="38"/>
      <c r="C109" s="32" t="s">
        <v>25</v>
      </c>
      <c r="D109" s="39"/>
      <c r="E109" s="39"/>
      <c r="F109" s="30" t="str">
        <f>E17</f>
        <v>Statutární město Jihlava, Masarykovo náměstí 97/1</v>
      </c>
      <c r="G109" s="39"/>
      <c r="H109" s="39"/>
      <c r="I109" s="32" t="s">
        <v>31</v>
      </c>
      <c r="J109" s="35" t="str">
        <f>E23</f>
        <v>SPA spol.s r.o., Jihlava, Havlíčkova 46, 58601</v>
      </c>
      <c r="K109" s="39"/>
      <c r="L109" s="116"/>
      <c r="S109" s="37"/>
      <c r="T109" s="37"/>
      <c r="U109" s="37"/>
      <c r="V109" s="37"/>
      <c r="W109" s="37"/>
      <c r="X109" s="37"/>
      <c r="Y109" s="37"/>
      <c r="Z109" s="37"/>
      <c r="AA109" s="37"/>
      <c r="AB109" s="37"/>
      <c r="AC109" s="37"/>
      <c r="AD109" s="37"/>
      <c r="AE109" s="37"/>
    </row>
    <row r="110" spans="1:31" s="2" customFormat="1" ht="15.2" customHeight="1">
      <c r="A110" s="37"/>
      <c r="B110" s="38"/>
      <c r="C110" s="32" t="s">
        <v>29</v>
      </c>
      <c r="D110" s="39"/>
      <c r="E110" s="39"/>
      <c r="F110" s="30" t="str">
        <f>IF(E20="","",E20)</f>
        <v>Vyplň údaj</v>
      </c>
      <c r="G110" s="39"/>
      <c r="H110" s="39"/>
      <c r="I110" s="32" t="s">
        <v>34</v>
      </c>
      <c r="J110" s="35" t="str">
        <f>E26</f>
        <v>Ing.Michal Nestrojil</v>
      </c>
      <c r="K110" s="39"/>
      <c r="L110" s="116"/>
      <c r="S110" s="37"/>
      <c r="T110" s="37"/>
      <c r="U110" s="37"/>
      <c r="V110" s="37"/>
      <c r="W110" s="37"/>
      <c r="X110" s="37"/>
      <c r="Y110" s="37"/>
      <c r="Z110" s="37"/>
      <c r="AA110" s="37"/>
      <c r="AB110" s="37"/>
      <c r="AC110" s="37"/>
      <c r="AD110" s="37"/>
      <c r="AE110" s="37"/>
    </row>
    <row r="111" spans="1:31" s="2" customFormat="1" ht="10.35" customHeight="1">
      <c r="A111" s="37"/>
      <c r="B111" s="38"/>
      <c r="C111" s="39"/>
      <c r="D111" s="39"/>
      <c r="E111" s="39"/>
      <c r="F111" s="39"/>
      <c r="G111" s="39"/>
      <c r="H111" s="39"/>
      <c r="I111" s="39"/>
      <c r="J111" s="39"/>
      <c r="K111" s="39"/>
      <c r="L111" s="116"/>
      <c r="S111" s="37"/>
      <c r="T111" s="37"/>
      <c r="U111" s="37"/>
      <c r="V111" s="37"/>
      <c r="W111" s="37"/>
      <c r="X111" s="37"/>
      <c r="Y111" s="37"/>
      <c r="Z111" s="37"/>
      <c r="AA111" s="37"/>
      <c r="AB111" s="37"/>
      <c r="AC111" s="37"/>
      <c r="AD111" s="37"/>
      <c r="AE111" s="37"/>
    </row>
    <row r="112" spans="1:31" s="11" customFormat="1" ht="29.25" customHeight="1">
      <c r="A112" s="154"/>
      <c r="B112" s="155"/>
      <c r="C112" s="156" t="s">
        <v>127</v>
      </c>
      <c r="D112" s="157" t="s">
        <v>57</v>
      </c>
      <c r="E112" s="157" t="s">
        <v>53</v>
      </c>
      <c r="F112" s="157" t="s">
        <v>54</v>
      </c>
      <c r="G112" s="157" t="s">
        <v>128</v>
      </c>
      <c r="H112" s="157" t="s">
        <v>129</v>
      </c>
      <c r="I112" s="157" t="s">
        <v>130</v>
      </c>
      <c r="J112" s="157" t="s">
        <v>110</v>
      </c>
      <c r="K112" s="158" t="s">
        <v>131</v>
      </c>
      <c r="L112" s="159"/>
      <c r="M112" s="71" t="s">
        <v>19</v>
      </c>
      <c r="N112" s="72" t="s">
        <v>42</v>
      </c>
      <c r="O112" s="72" t="s">
        <v>132</v>
      </c>
      <c r="P112" s="72" t="s">
        <v>133</v>
      </c>
      <c r="Q112" s="72" t="s">
        <v>134</v>
      </c>
      <c r="R112" s="72" t="s">
        <v>135</v>
      </c>
      <c r="S112" s="72" t="s">
        <v>136</v>
      </c>
      <c r="T112" s="73" t="s">
        <v>137</v>
      </c>
      <c r="U112" s="154"/>
      <c r="V112" s="154"/>
      <c r="W112" s="154"/>
      <c r="X112" s="154"/>
      <c r="Y112" s="154"/>
      <c r="Z112" s="154"/>
      <c r="AA112" s="154"/>
      <c r="AB112" s="154"/>
      <c r="AC112" s="154"/>
      <c r="AD112" s="154"/>
      <c r="AE112" s="154"/>
    </row>
    <row r="113" spans="1:65" s="2" customFormat="1" ht="22.9" customHeight="1">
      <c r="A113" s="37"/>
      <c r="B113" s="38"/>
      <c r="C113" s="78" t="s">
        <v>138</v>
      </c>
      <c r="D113" s="39"/>
      <c r="E113" s="39"/>
      <c r="F113" s="39"/>
      <c r="G113" s="39"/>
      <c r="H113" s="39"/>
      <c r="I113" s="39"/>
      <c r="J113" s="160">
        <f>BK113</f>
        <v>0</v>
      </c>
      <c r="K113" s="39"/>
      <c r="L113" s="42"/>
      <c r="M113" s="74"/>
      <c r="N113" s="161"/>
      <c r="O113" s="75"/>
      <c r="P113" s="162">
        <f>P114+P162+P182+P184</f>
        <v>0</v>
      </c>
      <c r="Q113" s="75"/>
      <c r="R113" s="162">
        <f>R114+R162+R182+R184</f>
        <v>0</v>
      </c>
      <c r="S113" s="75"/>
      <c r="T113" s="163">
        <f>T114+T162+T182+T184</f>
        <v>0</v>
      </c>
      <c r="U113" s="37"/>
      <c r="V113" s="37"/>
      <c r="W113" s="37"/>
      <c r="X113" s="37"/>
      <c r="Y113" s="37"/>
      <c r="Z113" s="37"/>
      <c r="AA113" s="37"/>
      <c r="AB113" s="37"/>
      <c r="AC113" s="37"/>
      <c r="AD113" s="37"/>
      <c r="AE113" s="37"/>
      <c r="AT113" s="20" t="s">
        <v>71</v>
      </c>
      <c r="AU113" s="20" t="s">
        <v>111</v>
      </c>
      <c r="BK113" s="164">
        <f>BK114+BK162+BK182+BK184</f>
        <v>0</v>
      </c>
    </row>
    <row r="114" spans="1:65" s="12" customFormat="1" ht="25.9" customHeight="1">
      <c r="B114" s="165"/>
      <c r="C114" s="166"/>
      <c r="D114" s="167" t="s">
        <v>71</v>
      </c>
      <c r="E114" s="168" t="s">
        <v>721</v>
      </c>
      <c r="F114" s="168" t="s">
        <v>722</v>
      </c>
      <c r="G114" s="166"/>
      <c r="H114" s="166"/>
      <c r="I114" s="169"/>
      <c r="J114" s="170">
        <f>BK114</f>
        <v>0</v>
      </c>
      <c r="K114" s="166"/>
      <c r="L114" s="171"/>
      <c r="M114" s="172"/>
      <c r="N114" s="173"/>
      <c r="O114" s="173"/>
      <c r="P114" s="174">
        <f>P115+P151</f>
        <v>0</v>
      </c>
      <c r="Q114" s="173"/>
      <c r="R114" s="174">
        <f>R115+R151</f>
        <v>0</v>
      </c>
      <c r="S114" s="173"/>
      <c r="T114" s="175">
        <f>T115+T151</f>
        <v>0</v>
      </c>
      <c r="AR114" s="176" t="s">
        <v>79</v>
      </c>
      <c r="AT114" s="177" t="s">
        <v>71</v>
      </c>
      <c r="AU114" s="177" t="s">
        <v>72</v>
      </c>
      <c r="AY114" s="176" t="s">
        <v>141</v>
      </c>
      <c r="BK114" s="178">
        <f>BK115+BK151</f>
        <v>0</v>
      </c>
    </row>
    <row r="115" spans="1:65" s="12" customFormat="1" ht="22.9" customHeight="1">
      <c r="B115" s="165"/>
      <c r="C115" s="166"/>
      <c r="D115" s="167" t="s">
        <v>71</v>
      </c>
      <c r="E115" s="179" t="s">
        <v>723</v>
      </c>
      <c r="F115" s="179" t="s">
        <v>724</v>
      </c>
      <c r="G115" s="166"/>
      <c r="H115" s="166"/>
      <c r="I115" s="169"/>
      <c r="J115" s="180">
        <f>BK115</f>
        <v>0</v>
      </c>
      <c r="K115" s="166"/>
      <c r="L115" s="171"/>
      <c r="M115" s="172"/>
      <c r="N115" s="173"/>
      <c r="O115" s="173"/>
      <c r="P115" s="174">
        <f>P116+P118+P120+P122+P130+P133+P135+P137+P140+P143+P146+P149</f>
        <v>0</v>
      </c>
      <c r="Q115" s="173"/>
      <c r="R115" s="174">
        <f>R116+R118+R120+R122+R130+R133+R135+R137+R140+R143+R146+R149</f>
        <v>0</v>
      </c>
      <c r="S115" s="173"/>
      <c r="T115" s="175">
        <f>T116+T118+T120+T122+T130+T133+T135+T137+T140+T143+T146+T149</f>
        <v>0</v>
      </c>
      <c r="AR115" s="176" t="s">
        <v>79</v>
      </c>
      <c r="AT115" s="177" t="s">
        <v>71</v>
      </c>
      <c r="AU115" s="177" t="s">
        <v>79</v>
      </c>
      <c r="AY115" s="176" t="s">
        <v>141</v>
      </c>
      <c r="BK115" s="178">
        <f>BK116+BK118+BK120+BK122+BK130+BK133+BK135+BK137+BK140+BK143+BK146+BK149</f>
        <v>0</v>
      </c>
    </row>
    <row r="116" spans="1:65" s="12" customFormat="1" ht="20.85" customHeight="1">
      <c r="B116" s="165"/>
      <c r="C116" s="166"/>
      <c r="D116" s="167" t="s">
        <v>71</v>
      </c>
      <c r="E116" s="179" t="s">
        <v>725</v>
      </c>
      <c r="F116" s="179" t="s">
        <v>726</v>
      </c>
      <c r="G116" s="166"/>
      <c r="H116" s="166"/>
      <c r="I116" s="169"/>
      <c r="J116" s="180">
        <f>BK116</f>
        <v>0</v>
      </c>
      <c r="K116" s="166"/>
      <c r="L116" s="171"/>
      <c r="M116" s="172"/>
      <c r="N116" s="173"/>
      <c r="O116" s="173"/>
      <c r="P116" s="174">
        <f>P117</f>
        <v>0</v>
      </c>
      <c r="Q116" s="173"/>
      <c r="R116" s="174">
        <f>R117</f>
        <v>0</v>
      </c>
      <c r="S116" s="173"/>
      <c r="T116" s="175">
        <f>T117</f>
        <v>0</v>
      </c>
      <c r="AR116" s="176" t="s">
        <v>79</v>
      </c>
      <c r="AT116" s="177" t="s">
        <v>71</v>
      </c>
      <c r="AU116" s="177" t="s">
        <v>81</v>
      </c>
      <c r="AY116" s="176" t="s">
        <v>141</v>
      </c>
      <c r="BK116" s="178">
        <f>BK117</f>
        <v>0</v>
      </c>
    </row>
    <row r="117" spans="1:65" s="2" customFormat="1" ht="16.5" customHeight="1">
      <c r="A117" s="37"/>
      <c r="B117" s="38"/>
      <c r="C117" s="181" t="s">
        <v>79</v>
      </c>
      <c r="D117" s="181" t="s">
        <v>146</v>
      </c>
      <c r="E117" s="182" t="s">
        <v>727</v>
      </c>
      <c r="F117" s="183" t="s">
        <v>728</v>
      </c>
      <c r="G117" s="184" t="s">
        <v>208</v>
      </c>
      <c r="H117" s="185">
        <v>38</v>
      </c>
      <c r="I117" s="186"/>
      <c r="J117" s="187">
        <f>ROUND(I117*H117,2)</f>
        <v>0</v>
      </c>
      <c r="K117" s="183" t="s">
        <v>19</v>
      </c>
      <c r="L117" s="42"/>
      <c r="M117" s="188" t="s">
        <v>19</v>
      </c>
      <c r="N117" s="189" t="s">
        <v>43</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573</v>
      </c>
      <c r="AT117" s="192" t="s">
        <v>146</v>
      </c>
      <c r="AU117" s="192" t="s">
        <v>152</v>
      </c>
      <c r="AY117" s="20" t="s">
        <v>141</v>
      </c>
      <c r="BE117" s="193">
        <f>IF(N117="základní",J117,0)</f>
        <v>0</v>
      </c>
      <c r="BF117" s="193">
        <f>IF(N117="snížená",J117,0)</f>
        <v>0</v>
      </c>
      <c r="BG117" s="193">
        <f>IF(N117="zákl. přenesená",J117,0)</f>
        <v>0</v>
      </c>
      <c r="BH117" s="193">
        <f>IF(N117="sníž. přenesená",J117,0)</f>
        <v>0</v>
      </c>
      <c r="BI117" s="193">
        <f>IF(N117="nulová",J117,0)</f>
        <v>0</v>
      </c>
      <c r="BJ117" s="20" t="s">
        <v>79</v>
      </c>
      <c r="BK117" s="193">
        <f>ROUND(I117*H117,2)</f>
        <v>0</v>
      </c>
      <c r="BL117" s="20" t="s">
        <v>573</v>
      </c>
      <c r="BM117" s="192" t="s">
        <v>81</v>
      </c>
    </row>
    <row r="118" spans="1:65" s="12" customFormat="1" ht="20.85" customHeight="1">
      <c r="B118" s="165"/>
      <c r="C118" s="166"/>
      <c r="D118" s="167" t="s">
        <v>71</v>
      </c>
      <c r="E118" s="179" t="s">
        <v>729</v>
      </c>
      <c r="F118" s="179" t="s">
        <v>730</v>
      </c>
      <c r="G118" s="166"/>
      <c r="H118" s="166"/>
      <c r="I118" s="169"/>
      <c r="J118" s="180">
        <f>BK118</f>
        <v>0</v>
      </c>
      <c r="K118" s="166"/>
      <c r="L118" s="171"/>
      <c r="M118" s="172"/>
      <c r="N118" s="173"/>
      <c r="O118" s="173"/>
      <c r="P118" s="174">
        <f>P119</f>
        <v>0</v>
      </c>
      <c r="Q118" s="173"/>
      <c r="R118" s="174">
        <f>R119</f>
        <v>0</v>
      </c>
      <c r="S118" s="173"/>
      <c r="T118" s="175">
        <f>T119</f>
        <v>0</v>
      </c>
      <c r="AR118" s="176" t="s">
        <v>79</v>
      </c>
      <c r="AT118" s="177" t="s">
        <v>71</v>
      </c>
      <c r="AU118" s="177" t="s">
        <v>81</v>
      </c>
      <c r="AY118" s="176" t="s">
        <v>141</v>
      </c>
      <c r="BK118" s="178">
        <f>BK119</f>
        <v>0</v>
      </c>
    </row>
    <row r="119" spans="1:65" s="2" customFormat="1" ht="16.5" customHeight="1">
      <c r="A119" s="37"/>
      <c r="B119" s="38"/>
      <c r="C119" s="181" t="s">
        <v>81</v>
      </c>
      <c r="D119" s="181" t="s">
        <v>146</v>
      </c>
      <c r="E119" s="182" t="s">
        <v>731</v>
      </c>
      <c r="F119" s="183" t="s">
        <v>732</v>
      </c>
      <c r="G119" s="184" t="s">
        <v>208</v>
      </c>
      <c r="H119" s="185">
        <v>185</v>
      </c>
      <c r="I119" s="186"/>
      <c r="J119" s="187">
        <f>ROUND(I119*H119,2)</f>
        <v>0</v>
      </c>
      <c r="K119" s="183" t="s">
        <v>19</v>
      </c>
      <c r="L119" s="42"/>
      <c r="M119" s="188" t="s">
        <v>19</v>
      </c>
      <c r="N119" s="189" t="s">
        <v>43</v>
      </c>
      <c r="O119" s="67"/>
      <c r="P119" s="190">
        <f>O119*H119</f>
        <v>0</v>
      </c>
      <c r="Q119" s="190">
        <v>0</v>
      </c>
      <c r="R119" s="190">
        <f>Q119*H119</f>
        <v>0</v>
      </c>
      <c r="S119" s="190">
        <v>0</v>
      </c>
      <c r="T119" s="191">
        <f>S119*H119</f>
        <v>0</v>
      </c>
      <c r="U119" s="37"/>
      <c r="V119" s="37"/>
      <c r="W119" s="37"/>
      <c r="X119" s="37"/>
      <c r="Y119" s="37"/>
      <c r="Z119" s="37"/>
      <c r="AA119" s="37"/>
      <c r="AB119" s="37"/>
      <c r="AC119" s="37"/>
      <c r="AD119" s="37"/>
      <c r="AE119" s="37"/>
      <c r="AR119" s="192" t="s">
        <v>573</v>
      </c>
      <c r="AT119" s="192" t="s">
        <v>146</v>
      </c>
      <c r="AU119" s="192" t="s">
        <v>152</v>
      </c>
      <c r="AY119" s="20" t="s">
        <v>141</v>
      </c>
      <c r="BE119" s="193">
        <f>IF(N119="základní",J119,0)</f>
        <v>0</v>
      </c>
      <c r="BF119" s="193">
        <f>IF(N119="snížená",J119,0)</f>
        <v>0</v>
      </c>
      <c r="BG119" s="193">
        <f>IF(N119="zákl. přenesená",J119,0)</f>
        <v>0</v>
      </c>
      <c r="BH119" s="193">
        <f>IF(N119="sníž. přenesená",J119,0)</f>
        <v>0</v>
      </c>
      <c r="BI119" s="193">
        <f>IF(N119="nulová",J119,0)</f>
        <v>0</v>
      </c>
      <c r="BJ119" s="20" t="s">
        <v>79</v>
      </c>
      <c r="BK119" s="193">
        <f>ROUND(I119*H119,2)</f>
        <v>0</v>
      </c>
      <c r="BL119" s="20" t="s">
        <v>573</v>
      </c>
      <c r="BM119" s="192" t="s">
        <v>151</v>
      </c>
    </row>
    <row r="120" spans="1:65" s="12" customFormat="1" ht="20.85" customHeight="1">
      <c r="B120" s="165"/>
      <c r="C120" s="166"/>
      <c r="D120" s="167" t="s">
        <v>71</v>
      </c>
      <c r="E120" s="179" t="s">
        <v>733</v>
      </c>
      <c r="F120" s="179" t="s">
        <v>734</v>
      </c>
      <c r="G120" s="166"/>
      <c r="H120" s="166"/>
      <c r="I120" s="169"/>
      <c r="J120" s="180">
        <f>BK120</f>
        <v>0</v>
      </c>
      <c r="K120" s="166"/>
      <c r="L120" s="171"/>
      <c r="M120" s="172"/>
      <c r="N120" s="173"/>
      <c r="O120" s="173"/>
      <c r="P120" s="174">
        <f>P121</f>
        <v>0</v>
      </c>
      <c r="Q120" s="173"/>
      <c r="R120" s="174">
        <f>R121</f>
        <v>0</v>
      </c>
      <c r="S120" s="173"/>
      <c r="T120" s="175">
        <f>T121</f>
        <v>0</v>
      </c>
      <c r="AR120" s="176" t="s">
        <v>79</v>
      </c>
      <c r="AT120" s="177" t="s">
        <v>71</v>
      </c>
      <c r="AU120" s="177" t="s">
        <v>81</v>
      </c>
      <c r="AY120" s="176" t="s">
        <v>141</v>
      </c>
      <c r="BK120" s="178">
        <f>BK121</f>
        <v>0</v>
      </c>
    </row>
    <row r="121" spans="1:65" s="2" customFormat="1" ht="16.5" customHeight="1">
      <c r="A121" s="37"/>
      <c r="B121" s="38"/>
      <c r="C121" s="181" t="s">
        <v>152</v>
      </c>
      <c r="D121" s="181" t="s">
        <v>146</v>
      </c>
      <c r="E121" s="182" t="s">
        <v>735</v>
      </c>
      <c r="F121" s="183" t="s">
        <v>736</v>
      </c>
      <c r="G121" s="184" t="s">
        <v>208</v>
      </c>
      <c r="H121" s="185">
        <v>9</v>
      </c>
      <c r="I121" s="186"/>
      <c r="J121" s="187">
        <f>ROUND(I121*H121,2)</f>
        <v>0</v>
      </c>
      <c r="K121" s="183" t="s">
        <v>19</v>
      </c>
      <c r="L121" s="42"/>
      <c r="M121" s="188" t="s">
        <v>19</v>
      </c>
      <c r="N121" s="189" t="s">
        <v>43</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573</v>
      </c>
      <c r="AT121" s="192" t="s">
        <v>146</v>
      </c>
      <c r="AU121" s="192" t="s">
        <v>152</v>
      </c>
      <c r="AY121" s="20" t="s">
        <v>141</v>
      </c>
      <c r="BE121" s="193">
        <f>IF(N121="základní",J121,0)</f>
        <v>0</v>
      </c>
      <c r="BF121" s="193">
        <f>IF(N121="snížená",J121,0)</f>
        <v>0</v>
      </c>
      <c r="BG121" s="193">
        <f>IF(N121="zákl. přenesená",J121,0)</f>
        <v>0</v>
      </c>
      <c r="BH121" s="193">
        <f>IF(N121="sníž. přenesená",J121,0)</f>
        <v>0</v>
      </c>
      <c r="BI121" s="193">
        <f>IF(N121="nulová",J121,0)</f>
        <v>0</v>
      </c>
      <c r="BJ121" s="20" t="s">
        <v>79</v>
      </c>
      <c r="BK121" s="193">
        <f>ROUND(I121*H121,2)</f>
        <v>0</v>
      </c>
      <c r="BL121" s="20" t="s">
        <v>573</v>
      </c>
      <c r="BM121" s="192" t="s">
        <v>142</v>
      </c>
    </row>
    <row r="122" spans="1:65" s="12" customFormat="1" ht="20.85" customHeight="1">
      <c r="B122" s="165"/>
      <c r="C122" s="166"/>
      <c r="D122" s="167" t="s">
        <v>71</v>
      </c>
      <c r="E122" s="179" t="s">
        <v>737</v>
      </c>
      <c r="F122" s="179" t="s">
        <v>738</v>
      </c>
      <c r="G122" s="166"/>
      <c r="H122" s="166"/>
      <c r="I122" s="169"/>
      <c r="J122" s="180">
        <f>BK122</f>
        <v>0</v>
      </c>
      <c r="K122" s="166"/>
      <c r="L122" s="171"/>
      <c r="M122" s="172"/>
      <c r="N122" s="173"/>
      <c r="O122" s="173"/>
      <c r="P122" s="174">
        <f>SUM(P123:P129)</f>
        <v>0</v>
      </c>
      <c r="Q122" s="173"/>
      <c r="R122" s="174">
        <f>SUM(R123:R129)</f>
        <v>0</v>
      </c>
      <c r="S122" s="173"/>
      <c r="T122" s="175">
        <f>SUM(T123:T129)</f>
        <v>0</v>
      </c>
      <c r="AR122" s="176" t="s">
        <v>79</v>
      </c>
      <c r="AT122" s="177" t="s">
        <v>71</v>
      </c>
      <c r="AU122" s="177" t="s">
        <v>81</v>
      </c>
      <c r="AY122" s="176" t="s">
        <v>141</v>
      </c>
      <c r="BK122" s="178">
        <f>SUM(BK123:BK129)</f>
        <v>0</v>
      </c>
    </row>
    <row r="123" spans="1:65" s="2" customFormat="1" ht="16.5" customHeight="1">
      <c r="A123" s="37"/>
      <c r="B123" s="38"/>
      <c r="C123" s="181" t="s">
        <v>151</v>
      </c>
      <c r="D123" s="181" t="s">
        <v>146</v>
      </c>
      <c r="E123" s="182" t="s">
        <v>739</v>
      </c>
      <c r="F123" s="183" t="s">
        <v>740</v>
      </c>
      <c r="G123" s="184" t="s">
        <v>741</v>
      </c>
      <c r="H123" s="185">
        <v>2</v>
      </c>
      <c r="I123" s="186"/>
      <c r="J123" s="187">
        <f t="shared" ref="J123:J129" si="0">ROUND(I123*H123,2)</f>
        <v>0</v>
      </c>
      <c r="K123" s="183" t="s">
        <v>19</v>
      </c>
      <c r="L123" s="42"/>
      <c r="M123" s="188" t="s">
        <v>19</v>
      </c>
      <c r="N123" s="189" t="s">
        <v>43</v>
      </c>
      <c r="O123" s="67"/>
      <c r="P123" s="190">
        <f t="shared" ref="P123:P129" si="1">O123*H123</f>
        <v>0</v>
      </c>
      <c r="Q123" s="190">
        <v>0</v>
      </c>
      <c r="R123" s="190">
        <f t="shared" ref="R123:R129" si="2">Q123*H123</f>
        <v>0</v>
      </c>
      <c r="S123" s="190">
        <v>0</v>
      </c>
      <c r="T123" s="191">
        <f t="shared" ref="T123:T129" si="3">S123*H123</f>
        <v>0</v>
      </c>
      <c r="U123" s="37"/>
      <c r="V123" s="37"/>
      <c r="W123" s="37"/>
      <c r="X123" s="37"/>
      <c r="Y123" s="37"/>
      <c r="Z123" s="37"/>
      <c r="AA123" s="37"/>
      <c r="AB123" s="37"/>
      <c r="AC123" s="37"/>
      <c r="AD123" s="37"/>
      <c r="AE123" s="37"/>
      <c r="AR123" s="192" t="s">
        <v>573</v>
      </c>
      <c r="AT123" s="192" t="s">
        <v>146</v>
      </c>
      <c r="AU123" s="192" t="s">
        <v>152</v>
      </c>
      <c r="AY123" s="20" t="s">
        <v>141</v>
      </c>
      <c r="BE123" s="193">
        <f t="shared" ref="BE123:BE129" si="4">IF(N123="základní",J123,0)</f>
        <v>0</v>
      </c>
      <c r="BF123" s="193">
        <f t="shared" ref="BF123:BF129" si="5">IF(N123="snížená",J123,0)</f>
        <v>0</v>
      </c>
      <c r="BG123" s="193">
        <f t="shared" ref="BG123:BG129" si="6">IF(N123="zákl. přenesená",J123,0)</f>
        <v>0</v>
      </c>
      <c r="BH123" s="193">
        <f t="shared" ref="BH123:BH129" si="7">IF(N123="sníž. přenesená",J123,0)</f>
        <v>0</v>
      </c>
      <c r="BI123" s="193">
        <f t="shared" ref="BI123:BI129" si="8">IF(N123="nulová",J123,0)</f>
        <v>0</v>
      </c>
      <c r="BJ123" s="20" t="s">
        <v>79</v>
      </c>
      <c r="BK123" s="193">
        <f t="shared" ref="BK123:BK129" si="9">ROUND(I123*H123,2)</f>
        <v>0</v>
      </c>
      <c r="BL123" s="20" t="s">
        <v>573</v>
      </c>
      <c r="BM123" s="192" t="s">
        <v>214</v>
      </c>
    </row>
    <row r="124" spans="1:65" s="2" customFormat="1" ht="16.5" customHeight="1">
      <c r="A124" s="37"/>
      <c r="B124" s="38"/>
      <c r="C124" s="181" t="s">
        <v>187</v>
      </c>
      <c r="D124" s="181" t="s">
        <v>146</v>
      </c>
      <c r="E124" s="182" t="s">
        <v>742</v>
      </c>
      <c r="F124" s="183" t="s">
        <v>743</v>
      </c>
      <c r="G124" s="184" t="s">
        <v>741</v>
      </c>
      <c r="H124" s="185">
        <v>60</v>
      </c>
      <c r="I124" s="186"/>
      <c r="J124" s="187">
        <f t="shared" si="0"/>
        <v>0</v>
      </c>
      <c r="K124" s="183" t="s">
        <v>19</v>
      </c>
      <c r="L124" s="42"/>
      <c r="M124" s="188" t="s">
        <v>19</v>
      </c>
      <c r="N124" s="189" t="s">
        <v>43</v>
      </c>
      <c r="O124" s="67"/>
      <c r="P124" s="190">
        <f t="shared" si="1"/>
        <v>0</v>
      </c>
      <c r="Q124" s="190">
        <v>0</v>
      </c>
      <c r="R124" s="190">
        <f t="shared" si="2"/>
        <v>0</v>
      </c>
      <c r="S124" s="190">
        <v>0</v>
      </c>
      <c r="T124" s="191">
        <f t="shared" si="3"/>
        <v>0</v>
      </c>
      <c r="U124" s="37"/>
      <c r="V124" s="37"/>
      <c r="W124" s="37"/>
      <c r="X124" s="37"/>
      <c r="Y124" s="37"/>
      <c r="Z124" s="37"/>
      <c r="AA124" s="37"/>
      <c r="AB124" s="37"/>
      <c r="AC124" s="37"/>
      <c r="AD124" s="37"/>
      <c r="AE124" s="37"/>
      <c r="AR124" s="192" t="s">
        <v>573</v>
      </c>
      <c r="AT124" s="192" t="s">
        <v>146</v>
      </c>
      <c r="AU124" s="192" t="s">
        <v>152</v>
      </c>
      <c r="AY124" s="20" t="s">
        <v>141</v>
      </c>
      <c r="BE124" s="193">
        <f t="shared" si="4"/>
        <v>0</v>
      </c>
      <c r="BF124" s="193">
        <f t="shared" si="5"/>
        <v>0</v>
      </c>
      <c r="BG124" s="193">
        <f t="shared" si="6"/>
        <v>0</v>
      </c>
      <c r="BH124" s="193">
        <f t="shared" si="7"/>
        <v>0</v>
      </c>
      <c r="BI124" s="193">
        <f t="shared" si="8"/>
        <v>0</v>
      </c>
      <c r="BJ124" s="20" t="s">
        <v>79</v>
      </c>
      <c r="BK124" s="193">
        <f t="shared" si="9"/>
        <v>0</v>
      </c>
      <c r="BL124" s="20" t="s">
        <v>573</v>
      </c>
      <c r="BM124" s="192" t="s">
        <v>227</v>
      </c>
    </row>
    <row r="125" spans="1:65" s="2" customFormat="1" ht="16.5" customHeight="1">
      <c r="A125" s="37"/>
      <c r="B125" s="38"/>
      <c r="C125" s="181" t="s">
        <v>142</v>
      </c>
      <c r="D125" s="181" t="s">
        <v>146</v>
      </c>
      <c r="E125" s="182" t="s">
        <v>744</v>
      </c>
      <c r="F125" s="183" t="s">
        <v>745</v>
      </c>
      <c r="G125" s="184" t="s">
        <v>741</v>
      </c>
      <c r="H125" s="185">
        <v>4</v>
      </c>
      <c r="I125" s="186"/>
      <c r="J125" s="187">
        <f t="shared" si="0"/>
        <v>0</v>
      </c>
      <c r="K125" s="183" t="s">
        <v>19</v>
      </c>
      <c r="L125" s="42"/>
      <c r="M125" s="188" t="s">
        <v>19</v>
      </c>
      <c r="N125" s="189" t="s">
        <v>43</v>
      </c>
      <c r="O125" s="67"/>
      <c r="P125" s="190">
        <f t="shared" si="1"/>
        <v>0</v>
      </c>
      <c r="Q125" s="190">
        <v>0</v>
      </c>
      <c r="R125" s="190">
        <f t="shared" si="2"/>
        <v>0</v>
      </c>
      <c r="S125" s="190">
        <v>0</v>
      </c>
      <c r="T125" s="191">
        <f t="shared" si="3"/>
        <v>0</v>
      </c>
      <c r="U125" s="37"/>
      <c r="V125" s="37"/>
      <c r="W125" s="37"/>
      <c r="X125" s="37"/>
      <c r="Y125" s="37"/>
      <c r="Z125" s="37"/>
      <c r="AA125" s="37"/>
      <c r="AB125" s="37"/>
      <c r="AC125" s="37"/>
      <c r="AD125" s="37"/>
      <c r="AE125" s="37"/>
      <c r="AR125" s="192" t="s">
        <v>573</v>
      </c>
      <c r="AT125" s="192" t="s">
        <v>146</v>
      </c>
      <c r="AU125" s="192" t="s">
        <v>152</v>
      </c>
      <c r="AY125" s="20" t="s">
        <v>141</v>
      </c>
      <c r="BE125" s="193">
        <f t="shared" si="4"/>
        <v>0</v>
      </c>
      <c r="BF125" s="193">
        <f t="shared" si="5"/>
        <v>0</v>
      </c>
      <c r="BG125" s="193">
        <f t="shared" si="6"/>
        <v>0</v>
      </c>
      <c r="BH125" s="193">
        <f t="shared" si="7"/>
        <v>0</v>
      </c>
      <c r="BI125" s="193">
        <f t="shared" si="8"/>
        <v>0</v>
      </c>
      <c r="BJ125" s="20" t="s">
        <v>79</v>
      </c>
      <c r="BK125" s="193">
        <f t="shared" si="9"/>
        <v>0</v>
      </c>
      <c r="BL125" s="20" t="s">
        <v>573</v>
      </c>
      <c r="BM125" s="192" t="s">
        <v>8</v>
      </c>
    </row>
    <row r="126" spans="1:65" s="2" customFormat="1" ht="16.5" customHeight="1">
      <c r="A126" s="37"/>
      <c r="B126" s="38"/>
      <c r="C126" s="181" t="s">
        <v>205</v>
      </c>
      <c r="D126" s="181" t="s">
        <v>146</v>
      </c>
      <c r="E126" s="182" t="s">
        <v>746</v>
      </c>
      <c r="F126" s="183" t="s">
        <v>747</v>
      </c>
      <c r="G126" s="184" t="s">
        <v>741</v>
      </c>
      <c r="H126" s="185">
        <v>2</v>
      </c>
      <c r="I126" s="186"/>
      <c r="J126" s="187">
        <f t="shared" si="0"/>
        <v>0</v>
      </c>
      <c r="K126" s="183" t="s">
        <v>19</v>
      </c>
      <c r="L126" s="42"/>
      <c r="M126" s="188" t="s">
        <v>19</v>
      </c>
      <c r="N126" s="189" t="s">
        <v>43</v>
      </c>
      <c r="O126" s="67"/>
      <c r="P126" s="190">
        <f t="shared" si="1"/>
        <v>0</v>
      </c>
      <c r="Q126" s="190">
        <v>0</v>
      </c>
      <c r="R126" s="190">
        <f t="shared" si="2"/>
        <v>0</v>
      </c>
      <c r="S126" s="190">
        <v>0</v>
      </c>
      <c r="T126" s="191">
        <f t="shared" si="3"/>
        <v>0</v>
      </c>
      <c r="U126" s="37"/>
      <c r="V126" s="37"/>
      <c r="W126" s="37"/>
      <c r="X126" s="37"/>
      <c r="Y126" s="37"/>
      <c r="Z126" s="37"/>
      <c r="AA126" s="37"/>
      <c r="AB126" s="37"/>
      <c r="AC126" s="37"/>
      <c r="AD126" s="37"/>
      <c r="AE126" s="37"/>
      <c r="AR126" s="192" t="s">
        <v>573</v>
      </c>
      <c r="AT126" s="192" t="s">
        <v>146</v>
      </c>
      <c r="AU126" s="192" t="s">
        <v>152</v>
      </c>
      <c r="AY126" s="20" t="s">
        <v>141</v>
      </c>
      <c r="BE126" s="193">
        <f t="shared" si="4"/>
        <v>0</v>
      </c>
      <c r="BF126" s="193">
        <f t="shared" si="5"/>
        <v>0</v>
      </c>
      <c r="BG126" s="193">
        <f t="shared" si="6"/>
        <v>0</v>
      </c>
      <c r="BH126" s="193">
        <f t="shared" si="7"/>
        <v>0</v>
      </c>
      <c r="BI126" s="193">
        <f t="shared" si="8"/>
        <v>0</v>
      </c>
      <c r="BJ126" s="20" t="s">
        <v>79</v>
      </c>
      <c r="BK126" s="193">
        <f t="shared" si="9"/>
        <v>0</v>
      </c>
      <c r="BL126" s="20" t="s">
        <v>573</v>
      </c>
      <c r="BM126" s="192" t="s">
        <v>254</v>
      </c>
    </row>
    <row r="127" spans="1:65" s="2" customFormat="1" ht="16.5" customHeight="1">
      <c r="A127" s="37"/>
      <c r="B127" s="38"/>
      <c r="C127" s="181" t="s">
        <v>214</v>
      </c>
      <c r="D127" s="181" t="s">
        <v>146</v>
      </c>
      <c r="E127" s="182" t="s">
        <v>748</v>
      </c>
      <c r="F127" s="183" t="s">
        <v>749</v>
      </c>
      <c r="G127" s="184" t="s">
        <v>741</v>
      </c>
      <c r="H127" s="185">
        <v>8</v>
      </c>
      <c r="I127" s="186"/>
      <c r="J127" s="187">
        <f t="shared" si="0"/>
        <v>0</v>
      </c>
      <c r="K127" s="183" t="s">
        <v>19</v>
      </c>
      <c r="L127" s="42"/>
      <c r="M127" s="188" t="s">
        <v>19</v>
      </c>
      <c r="N127" s="189" t="s">
        <v>43</v>
      </c>
      <c r="O127" s="67"/>
      <c r="P127" s="190">
        <f t="shared" si="1"/>
        <v>0</v>
      </c>
      <c r="Q127" s="190">
        <v>0</v>
      </c>
      <c r="R127" s="190">
        <f t="shared" si="2"/>
        <v>0</v>
      </c>
      <c r="S127" s="190">
        <v>0</v>
      </c>
      <c r="T127" s="191">
        <f t="shared" si="3"/>
        <v>0</v>
      </c>
      <c r="U127" s="37"/>
      <c r="V127" s="37"/>
      <c r="W127" s="37"/>
      <c r="X127" s="37"/>
      <c r="Y127" s="37"/>
      <c r="Z127" s="37"/>
      <c r="AA127" s="37"/>
      <c r="AB127" s="37"/>
      <c r="AC127" s="37"/>
      <c r="AD127" s="37"/>
      <c r="AE127" s="37"/>
      <c r="AR127" s="192" t="s">
        <v>573</v>
      </c>
      <c r="AT127" s="192" t="s">
        <v>146</v>
      </c>
      <c r="AU127" s="192" t="s">
        <v>152</v>
      </c>
      <c r="AY127" s="20" t="s">
        <v>141</v>
      </c>
      <c r="BE127" s="193">
        <f t="shared" si="4"/>
        <v>0</v>
      </c>
      <c r="BF127" s="193">
        <f t="shared" si="5"/>
        <v>0</v>
      </c>
      <c r="BG127" s="193">
        <f t="shared" si="6"/>
        <v>0</v>
      </c>
      <c r="BH127" s="193">
        <f t="shared" si="7"/>
        <v>0</v>
      </c>
      <c r="BI127" s="193">
        <f t="shared" si="8"/>
        <v>0</v>
      </c>
      <c r="BJ127" s="20" t="s">
        <v>79</v>
      </c>
      <c r="BK127" s="193">
        <f t="shared" si="9"/>
        <v>0</v>
      </c>
      <c r="BL127" s="20" t="s">
        <v>573</v>
      </c>
      <c r="BM127" s="192" t="s">
        <v>182</v>
      </c>
    </row>
    <row r="128" spans="1:65" s="2" customFormat="1" ht="16.5" customHeight="1">
      <c r="A128" s="37"/>
      <c r="B128" s="38"/>
      <c r="C128" s="181" t="s">
        <v>170</v>
      </c>
      <c r="D128" s="181" t="s">
        <v>146</v>
      </c>
      <c r="E128" s="182" t="s">
        <v>750</v>
      </c>
      <c r="F128" s="183" t="s">
        <v>751</v>
      </c>
      <c r="G128" s="184" t="s">
        <v>741</v>
      </c>
      <c r="H128" s="185">
        <v>1</v>
      </c>
      <c r="I128" s="186"/>
      <c r="J128" s="187">
        <f t="shared" si="0"/>
        <v>0</v>
      </c>
      <c r="K128" s="183" t="s">
        <v>19</v>
      </c>
      <c r="L128" s="42"/>
      <c r="M128" s="188" t="s">
        <v>19</v>
      </c>
      <c r="N128" s="189" t="s">
        <v>43</v>
      </c>
      <c r="O128" s="67"/>
      <c r="P128" s="190">
        <f t="shared" si="1"/>
        <v>0</v>
      </c>
      <c r="Q128" s="190">
        <v>0</v>
      </c>
      <c r="R128" s="190">
        <f t="shared" si="2"/>
        <v>0</v>
      </c>
      <c r="S128" s="190">
        <v>0</v>
      </c>
      <c r="T128" s="191">
        <f t="shared" si="3"/>
        <v>0</v>
      </c>
      <c r="U128" s="37"/>
      <c r="V128" s="37"/>
      <c r="W128" s="37"/>
      <c r="X128" s="37"/>
      <c r="Y128" s="37"/>
      <c r="Z128" s="37"/>
      <c r="AA128" s="37"/>
      <c r="AB128" s="37"/>
      <c r="AC128" s="37"/>
      <c r="AD128" s="37"/>
      <c r="AE128" s="37"/>
      <c r="AR128" s="192" t="s">
        <v>573</v>
      </c>
      <c r="AT128" s="192" t="s">
        <v>146</v>
      </c>
      <c r="AU128" s="192" t="s">
        <v>152</v>
      </c>
      <c r="AY128" s="20" t="s">
        <v>141</v>
      </c>
      <c r="BE128" s="193">
        <f t="shared" si="4"/>
        <v>0</v>
      </c>
      <c r="BF128" s="193">
        <f t="shared" si="5"/>
        <v>0</v>
      </c>
      <c r="BG128" s="193">
        <f t="shared" si="6"/>
        <v>0</v>
      </c>
      <c r="BH128" s="193">
        <f t="shared" si="7"/>
        <v>0</v>
      </c>
      <c r="BI128" s="193">
        <f t="shared" si="8"/>
        <v>0</v>
      </c>
      <c r="BJ128" s="20" t="s">
        <v>79</v>
      </c>
      <c r="BK128" s="193">
        <f t="shared" si="9"/>
        <v>0</v>
      </c>
      <c r="BL128" s="20" t="s">
        <v>573</v>
      </c>
      <c r="BM128" s="192" t="s">
        <v>281</v>
      </c>
    </row>
    <row r="129" spans="1:65" s="2" customFormat="1" ht="16.5" customHeight="1">
      <c r="A129" s="37"/>
      <c r="B129" s="38"/>
      <c r="C129" s="181" t="s">
        <v>227</v>
      </c>
      <c r="D129" s="181" t="s">
        <v>146</v>
      </c>
      <c r="E129" s="182" t="s">
        <v>752</v>
      </c>
      <c r="F129" s="183" t="s">
        <v>753</v>
      </c>
      <c r="G129" s="184" t="s">
        <v>741</v>
      </c>
      <c r="H129" s="185">
        <v>5</v>
      </c>
      <c r="I129" s="186"/>
      <c r="J129" s="187">
        <f t="shared" si="0"/>
        <v>0</v>
      </c>
      <c r="K129" s="183" t="s">
        <v>19</v>
      </c>
      <c r="L129" s="42"/>
      <c r="M129" s="188" t="s">
        <v>19</v>
      </c>
      <c r="N129" s="189" t="s">
        <v>43</v>
      </c>
      <c r="O129" s="67"/>
      <c r="P129" s="190">
        <f t="shared" si="1"/>
        <v>0</v>
      </c>
      <c r="Q129" s="190">
        <v>0</v>
      </c>
      <c r="R129" s="190">
        <f t="shared" si="2"/>
        <v>0</v>
      </c>
      <c r="S129" s="190">
        <v>0</v>
      </c>
      <c r="T129" s="191">
        <f t="shared" si="3"/>
        <v>0</v>
      </c>
      <c r="U129" s="37"/>
      <c r="V129" s="37"/>
      <c r="W129" s="37"/>
      <c r="X129" s="37"/>
      <c r="Y129" s="37"/>
      <c r="Z129" s="37"/>
      <c r="AA129" s="37"/>
      <c r="AB129" s="37"/>
      <c r="AC129" s="37"/>
      <c r="AD129" s="37"/>
      <c r="AE129" s="37"/>
      <c r="AR129" s="192" t="s">
        <v>573</v>
      </c>
      <c r="AT129" s="192" t="s">
        <v>146</v>
      </c>
      <c r="AU129" s="192" t="s">
        <v>152</v>
      </c>
      <c r="AY129" s="20" t="s">
        <v>141</v>
      </c>
      <c r="BE129" s="193">
        <f t="shared" si="4"/>
        <v>0</v>
      </c>
      <c r="BF129" s="193">
        <f t="shared" si="5"/>
        <v>0</v>
      </c>
      <c r="BG129" s="193">
        <f t="shared" si="6"/>
        <v>0</v>
      </c>
      <c r="BH129" s="193">
        <f t="shared" si="7"/>
        <v>0</v>
      </c>
      <c r="BI129" s="193">
        <f t="shared" si="8"/>
        <v>0</v>
      </c>
      <c r="BJ129" s="20" t="s">
        <v>79</v>
      </c>
      <c r="BK129" s="193">
        <f t="shared" si="9"/>
        <v>0</v>
      </c>
      <c r="BL129" s="20" t="s">
        <v>573</v>
      </c>
      <c r="BM129" s="192" t="s">
        <v>292</v>
      </c>
    </row>
    <row r="130" spans="1:65" s="12" customFormat="1" ht="20.85" customHeight="1">
      <c r="B130" s="165"/>
      <c r="C130" s="166"/>
      <c r="D130" s="167" t="s">
        <v>71</v>
      </c>
      <c r="E130" s="179" t="s">
        <v>754</v>
      </c>
      <c r="F130" s="179" t="s">
        <v>755</v>
      </c>
      <c r="G130" s="166"/>
      <c r="H130" s="166"/>
      <c r="I130" s="169"/>
      <c r="J130" s="180">
        <f>BK130</f>
        <v>0</v>
      </c>
      <c r="K130" s="166"/>
      <c r="L130" s="171"/>
      <c r="M130" s="172"/>
      <c r="N130" s="173"/>
      <c r="O130" s="173"/>
      <c r="P130" s="174">
        <f>SUM(P131:P132)</f>
        <v>0</v>
      </c>
      <c r="Q130" s="173"/>
      <c r="R130" s="174">
        <f>SUM(R131:R132)</f>
        <v>0</v>
      </c>
      <c r="S130" s="173"/>
      <c r="T130" s="175">
        <f>SUM(T131:T132)</f>
        <v>0</v>
      </c>
      <c r="AR130" s="176" t="s">
        <v>79</v>
      </c>
      <c r="AT130" s="177" t="s">
        <v>71</v>
      </c>
      <c r="AU130" s="177" t="s">
        <v>81</v>
      </c>
      <c r="AY130" s="176" t="s">
        <v>141</v>
      </c>
      <c r="BK130" s="178">
        <f>SUM(BK131:BK132)</f>
        <v>0</v>
      </c>
    </row>
    <row r="131" spans="1:65" s="2" customFormat="1" ht="16.5" customHeight="1">
      <c r="A131" s="37"/>
      <c r="B131" s="38"/>
      <c r="C131" s="181" t="s">
        <v>233</v>
      </c>
      <c r="D131" s="181" t="s">
        <v>146</v>
      </c>
      <c r="E131" s="182" t="s">
        <v>756</v>
      </c>
      <c r="F131" s="183" t="s">
        <v>757</v>
      </c>
      <c r="G131" s="184" t="s">
        <v>741</v>
      </c>
      <c r="H131" s="185">
        <v>130</v>
      </c>
      <c r="I131" s="186"/>
      <c r="J131" s="187">
        <f>ROUND(I131*H131,2)</f>
        <v>0</v>
      </c>
      <c r="K131" s="183" t="s">
        <v>19</v>
      </c>
      <c r="L131" s="42"/>
      <c r="M131" s="188" t="s">
        <v>19</v>
      </c>
      <c r="N131" s="189" t="s">
        <v>43</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573</v>
      </c>
      <c r="AT131" s="192" t="s">
        <v>146</v>
      </c>
      <c r="AU131" s="192" t="s">
        <v>152</v>
      </c>
      <c r="AY131" s="20" t="s">
        <v>141</v>
      </c>
      <c r="BE131" s="193">
        <f>IF(N131="základní",J131,0)</f>
        <v>0</v>
      </c>
      <c r="BF131" s="193">
        <f>IF(N131="snížená",J131,0)</f>
        <v>0</v>
      </c>
      <c r="BG131" s="193">
        <f>IF(N131="zákl. přenesená",J131,0)</f>
        <v>0</v>
      </c>
      <c r="BH131" s="193">
        <f>IF(N131="sníž. přenesená",J131,0)</f>
        <v>0</v>
      </c>
      <c r="BI131" s="193">
        <f>IF(N131="nulová",J131,0)</f>
        <v>0</v>
      </c>
      <c r="BJ131" s="20" t="s">
        <v>79</v>
      </c>
      <c r="BK131" s="193">
        <f>ROUND(I131*H131,2)</f>
        <v>0</v>
      </c>
      <c r="BL131" s="20" t="s">
        <v>573</v>
      </c>
      <c r="BM131" s="192" t="s">
        <v>303</v>
      </c>
    </row>
    <row r="132" spans="1:65" s="2" customFormat="1" ht="16.5" customHeight="1">
      <c r="A132" s="37"/>
      <c r="B132" s="38"/>
      <c r="C132" s="181" t="s">
        <v>8</v>
      </c>
      <c r="D132" s="181" t="s">
        <v>146</v>
      </c>
      <c r="E132" s="182" t="s">
        <v>758</v>
      </c>
      <c r="F132" s="183" t="s">
        <v>759</v>
      </c>
      <c r="G132" s="184" t="s">
        <v>741</v>
      </c>
      <c r="H132" s="185">
        <v>30</v>
      </c>
      <c r="I132" s="186"/>
      <c r="J132" s="187">
        <f>ROUND(I132*H132,2)</f>
        <v>0</v>
      </c>
      <c r="K132" s="183" t="s">
        <v>19</v>
      </c>
      <c r="L132" s="42"/>
      <c r="M132" s="188" t="s">
        <v>19</v>
      </c>
      <c r="N132" s="189" t="s">
        <v>43</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573</v>
      </c>
      <c r="AT132" s="192" t="s">
        <v>146</v>
      </c>
      <c r="AU132" s="192" t="s">
        <v>152</v>
      </c>
      <c r="AY132" s="20" t="s">
        <v>141</v>
      </c>
      <c r="BE132" s="193">
        <f>IF(N132="základní",J132,0)</f>
        <v>0</v>
      </c>
      <c r="BF132" s="193">
        <f>IF(N132="snížená",J132,0)</f>
        <v>0</v>
      </c>
      <c r="BG132" s="193">
        <f>IF(N132="zákl. přenesená",J132,0)</f>
        <v>0</v>
      </c>
      <c r="BH132" s="193">
        <f>IF(N132="sníž. přenesená",J132,0)</f>
        <v>0</v>
      </c>
      <c r="BI132" s="193">
        <f>IF(N132="nulová",J132,0)</f>
        <v>0</v>
      </c>
      <c r="BJ132" s="20" t="s">
        <v>79</v>
      </c>
      <c r="BK132" s="193">
        <f>ROUND(I132*H132,2)</f>
        <v>0</v>
      </c>
      <c r="BL132" s="20" t="s">
        <v>573</v>
      </c>
      <c r="BM132" s="192" t="s">
        <v>319</v>
      </c>
    </row>
    <row r="133" spans="1:65" s="12" customFormat="1" ht="20.85" customHeight="1">
      <c r="B133" s="165"/>
      <c r="C133" s="166"/>
      <c r="D133" s="167" t="s">
        <v>71</v>
      </c>
      <c r="E133" s="179" t="s">
        <v>760</v>
      </c>
      <c r="F133" s="179" t="s">
        <v>761</v>
      </c>
      <c r="G133" s="166"/>
      <c r="H133" s="166"/>
      <c r="I133" s="169"/>
      <c r="J133" s="180">
        <f>BK133</f>
        <v>0</v>
      </c>
      <c r="K133" s="166"/>
      <c r="L133" s="171"/>
      <c r="M133" s="172"/>
      <c r="N133" s="173"/>
      <c r="O133" s="173"/>
      <c r="P133" s="174">
        <f>P134</f>
        <v>0</v>
      </c>
      <c r="Q133" s="173"/>
      <c r="R133" s="174">
        <f>R134</f>
        <v>0</v>
      </c>
      <c r="S133" s="173"/>
      <c r="T133" s="175">
        <f>T134</f>
        <v>0</v>
      </c>
      <c r="AR133" s="176" t="s">
        <v>79</v>
      </c>
      <c r="AT133" s="177" t="s">
        <v>71</v>
      </c>
      <c r="AU133" s="177" t="s">
        <v>81</v>
      </c>
      <c r="AY133" s="176" t="s">
        <v>141</v>
      </c>
      <c r="BK133" s="178">
        <f>BK134</f>
        <v>0</v>
      </c>
    </row>
    <row r="134" spans="1:65" s="2" customFormat="1" ht="16.5" customHeight="1">
      <c r="A134" s="37"/>
      <c r="B134" s="38"/>
      <c r="C134" s="181" t="s">
        <v>248</v>
      </c>
      <c r="D134" s="181" t="s">
        <v>146</v>
      </c>
      <c r="E134" s="182" t="s">
        <v>762</v>
      </c>
      <c r="F134" s="183" t="s">
        <v>763</v>
      </c>
      <c r="G134" s="184" t="s">
        <v>741</v>
      </c>
      <c r="H134" s="185">
        <v>9</v>
      </c>
      <c r="I134" s="186"/>
      <c r="J134" s="187">
        <f>ROUND(I134*H134,2)</f>
        <v>0</v>
      </c>
      <c r="K134" s="183" t="s">
        <v>19</v>
      </c>
      <c r="L134" s="42"/>
      <c r="M134" s="188" t="s">
        <v>19</v>
      </c>
      <c r="N134" s="189" t="s">
        <v>43</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573</v>
      </c>
      <c r="AT134" s="192" t="s">
        <v>146</v>
      </c>
      <c r="AU134" s="192" t="s">
        <v>152</v>
      </c>
      <c r="AY134" s="20" t="s">
        <v>141</v>
      </c>
      <c r="BE134" s="193">
        <f>IF(N134="základní",J134,0)</f>
        <v>0</v>
      </c>
      <c r="BF134" s="193">
        <f>IF(N134="snížená",J134,0)</f>
        <v>0</v>
      </c>
      <c r="BG134" s="193">
        <f>IF(N134="zákl. přenesená",J134,0)</f>
        <v>0</v>
      </c>
      <c r="BH134" s="193">
        <f>IF(N134="sníž. přenesená",J134,0)</f>
        <v>0</v>
      </c>
      <c r="BI134" s="193">
        <f>IF(N134="nulová",J134,0)</f>
        <v>0</v>
      </c>
      <c r="BJ134" s="20" t="s">
        <v>79</v>
      </c>
      <c r="BK134" s="193">
        <f>ROUND(I134*H134,2)</f>
        <v>0</v>
      </c>
      <c r="BL134" s="20" t="s">
        <v>573</v>
      </c>
      <c r="BM134" s="192" t="s">
        <v>330</v>
      </c>
    </row>
    <row r="135" spans="1:65" s="12" customFormat="1" ht="20.85" customHeight="1">
      <c r="B135" s="165"/>
      <c r="C135" s="166"/>
      <c r="D135" s="167" t="s">
        <v>71</v>
      </c>
      <c r="E135" s="179" t="s">
        <v>764</v>
      </c>
      <c r="F135" s="179" t="s">
        <v>765</v>
      </c>
      <c r="G135" s="166"/>
      <c r="H135" s="166"/>
      <c r="I135" s="169"/>
      <c r="J135" s="180">
        <f>BK135</f>
        <v>0</v>
      </c>
      <c r="K135" s="166"/>
      <c r="L135" s="171"/>
      <c r="M135" s="172"/>
      <c r="N135" s="173"/>
      <c r="O135" s="173"/>
      <c r="P135" s="174">
        <f>P136</f>
        <v>0</v>
      </c>
      <c r="Q135" s="173"/>
      <c r="R135" s="174">
        <f>R136</f>
        <v>0</v>
      </c>
      <c r="S135" s="173"/>
      <c r="T135" s="175">
        <f>T136</f>
        <v>0</v>
      </c>
      <c r="AR135" s="176" t="s">
        <v>79</v>
      </c>
      <c r="AT135" s="177" t="s">
        <v>71</v>
      </c>
      <c r="AU135" s="177" t="s">
        <v>81</v>
      </c>
      <c r="AY135" s="176" t="s">
        <v>141</v>
      </c>
      <c r="BK135" s="178">
        <f>BK136</f>
        <v>0</v>
      </c>
    </row>
    <row r="136" spans="1:65" s="2" customFormat="1" ht="16.5" customHeight="1">
      <c r="A136" s="37"/>
      <c r="B136" s="38"/>
      <c r="C136" s="181" t="s">
        <v>254</v>
      </c>
      <c r="D136" s="181" t="s">
        <v>146</v>
      </c>
      <c r="E136" s="182" t="s">
        <v>766</v>
      </c>
      <c r="F136" s="183" t="s">
        <v>767</v>
      </c>
      <c r="G136" s="184" t="s">
        <v>741</v>
      </c>
      <c r="H136" s="185">
        <v>2</v>
      </c>
      <c r="I136" s="186"/>
      <c r="J136" s="187">
        <f>ROUND(I136*H136,2)</f>
        <v>0</v>
      </c>
      <c r="K136" s="183" t="s">
        <v>19</v>
      </c>
      <c r="L136" s="42"/>
      <c r="M136" s="188" t="s">
        <v>19</v>
      </c>
      <c r="N136" s="189" t="s">
        <v>43</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573</v>
      </c>
      <c r="AT136" s="192" t="s">
        <v>146</v>
      </c>
      <c r="AU136" s="192" t="s">
        <v>152</v>
      </c>
      <c r="AY136" s="20" t="s">
        <v>141</v>
      </c>
      <c r="BE136" s="193">
        <f>IF(N136="základní",J136,0)</f>
        <v>0</v>
      </c>
      <c r="BF136" s="193">
        <f>IF(N136="snížená",J136,0)</f>
        <v>0</v>
      </c>
      <c r="BG136" s="193">
        <f>IF(N136="zákl. přenesená",J136,0)</f>
        <v>0</v>
      </c>
      <c r="BH136" s="193">
        <f>IF(N136="sníž. přenesená",J136,0)</f>
        <v>0</v>
      </c>
      <c r="BI136" s="193">
        <f>IF(N136="nulová",J136,0)</f>
        <v>0</v>
      </c>
      <c r="BJ136" s="20" t="s">
        <v>79</v>
      </c>
      <c r="BK136" s="193">
        <f>ROUND(I136*H136,2)</f>
        <v>0</v>
      </c>
      <c r="BL136" s="20" t="s">
        <v>573</v>
      </c>
      <c r="BM136" s="192" t="s">
        <v>339</v>
      </c>
    </row>
    <row r="137" spans="1:65" s="12" customFormat="1" ht="20.85" customHeight="1">
      <c r="B137" s="165"/>
      <c r="C137" s="166"/>
      <c r="D137" s="167" t="s">
        <v>71</v>
      </c>
      <c r="E137" s="179" t="s">
        <v>768</v>
      </c>
      <c r="F137" s="179" t="s">
        <v>769</v>
      </c>
      <c r="G137" s="166"/>
      <c r="H137" s="166"/>
      <c r="I137" s="169"/>
      <c r="J137" s="180">
        <f>BK137</f>
        <v>0</v>
      </c>
      <c r="K137" s="166"/>
      <c r="L137" s="171"/>
      <c r="M137" s="172"/>
      <c r="N137" s="173"/>
      <c r="O137" s="173"/>
      <c r="P137" s="174">
        <f>SUM(P138:P139)</f>
        <v>0</v>
      </c>
      <c r="Q137" s="173"/>
      <c r="R137" s="174">
        <f>SUM(R138:R139)</f>
        <v>0</v>
      </c>
      <c r="S137" s="173"/>
      <c r="T137" s="175">
        <f>SUM(T138:T139)</f>
        <v>0</v>
      </c>
      <c r="AR137" s="176" t="s">
        <v>79</v>
      </c>
      <c r="AT137" s="177" t="s">
        <v>71</v>
      </c>
      <c r="AU137" s="177" t="s">
        <v>81</v>
      </c>
      <c r="AY137" s="176" t="s">
        <v>141</v>
      </c>
      <c r="BK137" s="178">
        <f>SUM(BK138:BK139)</f>
        <v>0</v>
      </c>
    </row>
    <row r="138" spans="1:65" s="2" customFormat="1" ht="16.5" customHeight="1">
      <c r="A138" s="37"/>
      <c r="B138" s="38"/>
      <c r="C138" s="181" t="s">
        <v>260</v>
      </c>
      <c r="D138" s="181" t="s">
        <v>146</v>
      </c>
      <c r="E138" s="182" t="s">
        <v>770</v>
      </c>
      <c r="F138" s="183" t="s">
        <v>771</v>
      </c>
      <c r="G138" s="184" t="s">
        <v>741</v>
      </c>
      <c r="H138" s="185">
        <v>2</v>
      </c>
      <c r="I138" s="186"/>
      <c r="J138" s="187">
        <f>ROUND(I138*H138,2)</f>
        <v>0</v>
      </c>
      <c r="K138" s="183" t="s">
        <v>19</v>
      </c>
      <c r="L138" s="42"/>
      <c r="M138" s="188" t="s">
        <v>19</v>
      </c>
      <c r="N138" s="189" t="s">
        <v>43</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573</v>
      </c>
      <c r="AT138" s="192" t="s">
        <v>146</v>
      </c>
      <c r="AU138" s="192" t="s">
        <v>152</v>
      </c>
      <c r="AY138" s="20" t="s">
        <v>141</v>
      </c>
      <c r="BE138" s="193">
        <f>IF(N138="základní",J138,0)</f>
        <v>0</v>
      </c>
      <c r="BF138" s="193">
        <f>IF(N138="snížená",J138,0)</f>
        <v>0</v>
      </c>
      <c r="BG138" s="193">
        <f>IF(N138="zákl. přenesená",J138,0)</f>
        <v>0</v>
      </c>
      <c r="BH138" s="193">
        <f>IF(N138="sníž. přenesená",J138,0)</f>
        <v>0</v>
      </c>
      <c r="BI138" s="193">
        <f>IF(N138="nulová",J138,0)</f>
        <v>0</v>
      </c>
      <c r="BJ138" s="20" t="s">
        <v>79</v>
      </c>
      <c r="BK138" s="193">
        <f>ROUND(I138*H138,2)</f>
        <v>0</v>
      </c>
      <c r="BL138" s="20" t="s">
        <v>573</v>
      </c>
      <c r="BM138" s="192" t="s">
        <v>358</v>
      </c>
    </row>
    <row r="139" spans="1:65" s="2" customFormat="1" ht="16.5" customHeight="1">
      <c r="A139" s="37"/>
      <c r="B139" s="38"/>
      <c r="C139" s="181" t="s">
        <v>182</v>
      </c>
      <c r="D139" s="181" t="s">
        <v>146</v>
      </c>
      <c r="E139" s="182" t="s">
        <v>772</v>
      </c>
      <c r="F139" s="183" t="s">
        <v>773</v>
      </c>
      <c r="G139" s="184" t="s">
        <v>741</v>
      </c>
      <c r="H139" s="185">
        <v>2</v>
      </c>
      <c r="I139" s="186"/>
      <c r="J139" s="187">
        <f>ROUND(I139*H139,2)</f>
        <v>0</v>
      </c>
      <c r="K139" s="183" t="s">
        <v>19</v>
      </c>
      <c r="L139" s="42"/>
      <c r="M139" s="188" t="s">
        <v>19</v>
      </c>
      <c r="N139" s="189" t="s">
        <v>43</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573</v>
      </c>
      <c r="AT139" s="192" t="s">
        <v>146</v>
      </c>
      <c r="AU139" s="192" t="s">
        <v>152</v>
      </c>
      <c r="AY139" s="20" t="s">
        <v>141</v>
      </c>
      <c r="BE139" s="193">
        <f>IF(N139="základní",J139,0)</f>
        <v>0</v>
      </c>
      <c r="BF139" s="193">
        <f>IF(N139="snížená",J139,0)</f>
        <v>0</v>
      </c>
      <c r="BG139" s="193">
        <f>IF(N139="zákl. přenesená",J139,0)</f>
        <v>0</v>
      </c>
      <c r="BH139" s="193">
        <f>IF(N139="sníž. přenesená",J139,0)</f>
        <v>0</v>
      </c>
      <c r="BI139" s="193">
        <f>IF(N139="nulová",J139,0)</f>
        <v>0</v>
      </c>
      <c r="BJ139" s="20" t="s">
        <v>79</v>
      </c>
      <c r="BK139" s="193">
        <f>ROUND(I139*H139,2)</f>
        <v>0</v>
      </c>
      <c r="BL139" s="20" t="s">
        <v>573</v>
      </c>
      <c r="BM139" s="192" t="s">
        <v>355</v>
      </c>
    </row>
    <row r="140" spans="1:65" s="12" customFormat="1" ht="20.85" customHeight="1">
      <c r="B140" s="165"/>
      <c r="C140" s="166"/>
      <c r="D140" s="167" t="s">
        <v>71</v>
      </c>
      <c r="E140" s="179" t="s">
        <v>774</v>
      </c>
      <c r="F140" s="179" t="s">
        <v>775</v>
      </c>
      <c r="G140" s="166"/>
      <c r="H140" s="166"/>
      <c r="I140" s="169"/>
      <c r="J140" s="180">
        <f>BK140</f>
        <v>0</v>
      </c>
      <c r="K140" s="166"/>
      <c r="L140" s="171"/>
      <c r="M140" s="172"/>
      <c r="N140" s="173"/>
      <c r="O140" s="173"/>
      <c r="P140" s="174">
        <f>SUM(P141:P142)</f>
        <v>0</v>
      </c>
      <c r="Q140" s="173"/>
      <c r="R140" s="174">
        <f>SUM(R141:R142)</f>
        <v>0</v>
      </c>
      <c r="S140" s="173"/>
      <c r="T140" s="175">
        <f>SUM(T141:T142)</f>
        <v>0</v>
      </c>
      <c r="AR140" s="176" t="s">
        <v>79</v>
      </c>
      <c r="AT140" s="177" t="s">
        <v>71</v>
      </c>
      <c r="AU140" s="177" t="s">
        <v>81</v>
      </c>
      <c r="AY140" s="176" t="s">
        <v>141</v>
      </c>
      <c r="BK140" s="178">
        <f>SUM(BK141:BK142)</f>
        <v>0</v>
      </c>
    </row>
    <row r="141" spans="1:65" s="2" customFormat="1" ht="16.5" customHeight="1">
      <c r="A141" s="37"/>
      <c r="B141" s="38"/>
      <c r="C141" s="181" t="s">
        <v>272</v>
      </c>
      <c r="D141" s="181" t="s">
        <v>146</v>
      </c>
      <c r="E141" s="182" t="s">
        <v>776</v>
      </c>
      <c r="F141" s="183" t="s">
        <v>777</v>
      </c>
      <c r="G141" s="184" t="s">
        <v>741</v>
      </c>
      <c r="H141" s="185">
        <v>3</v>
      </c>
      <c r="I141" s="186"/>
      <c r="J141" s="187">
        <f>ROUND(I141*H141,2)</f>
        <v>0</v>
      </c>
      <c r="K141" s="183" t="s">
        <v>19</v>
      </c>
      <c r="L141" s="42"/>
      <c r="M141" s="188" t="s">
        <v>19</v>
      </c>
      <c r="N141" s="189" t="s">
        <v>43</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573</v>
      </c>
      <c r="AT141" s="192" t="s">
        <v>146</v>
      </c>
      <c r="AU141" s="192" t="s">
        <v>152</v>
      </c>
      <c r="AY141" s="20" t="s">
        <v>141</v>
      </c>
      <c r="BE141" s="193">
        <f>IF(N141="základní",J141,0)</f>
        <v>0</v>
      </c>
      <c r="BF141" s="193">
        <f>IF(N141="snížená",J141,0)</f>
        <v>0</v>
      </c>
      <c r="BG141" s="193">
        <f>IF(N141="zákl. přenesená",J141,0)</f>
        <v>0</v>
      </c>
      <c r="BH141" s="193">
        <f>IF(N141="sníž. přenesená",J141,0)</f>
        <v>0</v>
      </c>
      <c r="BI141" s="193">
        <f>IF(N141="nulová",J141,0)</f>
        <v>0</v>
      </c>
      <c r="BJ141" s="20" t="s">
        <v>79</v>
      </c>
      <c r="BK141" s="193">
        <f>ROUND(I141*H141,2)</f>
        <v>0</v>
      </c>
      <c r="BL141" s="20" t="s">
        <v>573</v>
      </c>
      <c r="BM141" s="192" t="s">
        <v>382</v>
      </c>
    </row>
    <row r="142" spans="1:65" s="2" customFormat="1" ht="16.5" customHeight="1">
      <c r="A142" s="37"/>
      <c r="B142" s="38"/>
      <c r="C142" s="181" t="s">
        <v>281</v>
      </c>
      <c r="D142" s="181" t="s">
        <v>146</v>
      </c>
      <c r="E142" s="182" t="s">
        <v>778</v>
      </c>
      <c r="F142" s="183" t="s">
        <v>779</v>
      </c>
      <c r="G142" s="184" t="s">
        <v>741</v>
      </c>
      <c r="H142" s="185">
        <v>6</v>
      </c>
      <c r="I142" s="186"/>
      <c r="J142" s="187">
        <f>ROUND(I142*H142,2)</f>
        <v>0</v>
      </c>
      <c r="K142" s="183" t="s">
        <v>19</v>
      </c>
      <c r="L142" s="42"/>
      <c r="M142" s="188" t="s">
        <v>19</v>
      </c>
      <c r="N142" s="189" t="s">
        <v>43</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573</v>
      </c>
      <c r="AT142" s="192" t="s">
        <v>146</v>
      </c>
      <c r="AU142" s="192" t="s">
        <v>152</v>
      </c>
      <c r="AY142" s="20" t="s">
        <v>141</v>
      </c>
      <c r="BE142" s="193">
        <f>IF(N142="základní",J142,0)</f>
        <v>0</v>
      </c>
      <c r="BF142" s="193">
        <f>IF(N142="snížená",J142,0)</f>
        <v>0</v>
      </c>
      <c r="BG142" s="193">
        <f>IF(N142="zákl. přenesená",J142,0)</f>
        <v>0</v>
      </c>
      <c r="BH142" s="193">
        <f>IF(N142="sníž. přenesená",J142,0)</f>
        <v>0</v>
      </c>
      <c r="BI142" s="193">
        <f>IF(N142="nulová",J142,0)</f>
        <v>0</v>
      </c>
      <c r="BJ142" s="20" t="s">
        <v>79</v>
      </c>
      <c r="BK142" s="193">
        <f>ROUND(I142*H142,2)</f>
        <v>0</v>
      </c>
      <c r="BL142" s="20" t="s">
        <v>573</v>
      </c>
      <c r="BM142" s="192" t="s">
        <v>391</v>
      </c>
    </row>
    <row r="143" spans="1:65" s="12" customFormat="1" ht="20.85" customHeight="1">
      <c r="B143" s="165"/>
      <c r="C143" s="166"/>
      <c r="D143" s="167" t="s">
        <v>71</v>
      </c>
      <c r="E143" s="179" t="s">
        <v>780</v>
      </c>
      <c r="F143" s="179" t="s">
        <v>781</v>
      </c>
      <c r="G143" s="166"/>
      <c r="H143" s="166"/>
      <c r="I143" s="169"/>
      <c r="J143" s="180">
        <f>BK143</f>
        <v>0</v>
      </c>
      <c r="K143" s="166"/>
      <c r="L143" s="171"/>
      <c r="M143" s="172"/>
      <c r="N143" s="173"/>
      <c r="O143" s="173"/>
      <c r="P143" s="174">
        <f>SUM(P144:P145)</f>
        <v>0</v>
      </c>
      <c r="Q143" s="173"/>
      <c r="R143" s="174">
        <f>SUM(R144:R145)</f>
        <v>0</v>
      </c>
      <c r="S143" s="173"/>
      <c r="T143" s="175">
        <f>SUM(T144:T145)</f>
        <v>0</v>
      </c>
      <c r="AR143" s="176" t="s">
        <v>79</v>
      </c>
      <c r="AT143" s="177" t="s">
        <v>71</v>
      </c>
      <c r="AU143" s="177" t="s">
        <v>81</v>
      </c>
      <c r="AY143" s="176" t="s">
        <v>141</v>
      </c>
      <c r="BK143" s="178">
        <f>SUM(BK144:BK145)</f>
        <v>0</v>
      </c>
    </row>
    <row r="144" spans="1:65" s="2" customFormat="1" ht="16.5" customHeight="1">
      <c r="A144" s="37"/>
      <c r="B144" s="38"/>
      <c r="C144" s="181" t="s">
        <v>287</v>
      </c>
      <c r="D144" s="181" t="s">
        <v>146</v>
      </c>
      <c r="E144" s="182" t="s">
        <v>782</v>
      </c>
      <c r="F144" s="183" t="s">
        <v>783</v>
      </c>
      <c r="G144" s="184" t="s">
        <v>784</v>
      </c>
      <c r="H144" s="185">
        <v>1</v>
      </c>
      <c r="I144" s="186"/>
      <c r="J144" s="187">
        <f>ROUND(I144*H144,2)</f>
        <v>0</v>
      </c>
      <c r="K144" s="183" t="s">
        <v>19</v>
      </c>
      <c r="L144" s="42"/>
      <c r="M144" s="188" t="s">
        <v>19</v>
      </c>
      <c r="N144" s="189" t="s">
        <v>43</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573</v>
      </c>
      <c r="AT144" s="192" t="s">
        <v>146</v>
      </c>
      <c r="AU144" s="192" t="s">
        <v>152</v>
      </c>
      <c r="AY144" s="20" t="s">
        <v>141</v>
      </c>
      <c r="BE144" s="193">
        <f>IF(N144="základní",J144,0)</f>
        <v>0</v>
      </c>
      <c r="BF144" s="193">
        <f>IF(N144="snížená",J144,0)</f>
        <v>0</v>
      </c>
      <c r="BG144" s="193">
        <f>IF(N144="zákl. přenesená",J144,0)</f>
        <v>0</v>
      </c>
      <c r="BH144" s="193">
        <f>IF(N144="sníž. přenesená",J144,0)</f>
        <v>0</v>
      </c>
      <c r="BI144" s="193">
        <f>IF(N144="nulová",J144,0)</f>
        <v>0</v>
      </c>
      <c r="BJ144" s="20" t="s">
        <v>79</v>
      </c>
      <c r="BK144" s="193">
        <f>ROUND(I144*H144,2)</f>
        <v>0</v>
      </c>
      <c r="BL144" s="20" t="s">
        <v>573</v>
      </c>
      <c r="BM144" s="192" t="s">
        <v>407</v>
      </c>
    </row>
    <row r="145" spans="1:65" s="2" customFormat="1" ht="16.5" customHeight="1">
      <c r="A145" s="37"/>
      <c r="B145" s="38"/>
      <c r="C145" s="181" t="s">
        <v>292</v>
      </c>
      <c r="D145" s="181" t="s">
        <v>146</v>
      </c>
      <c r="E145" s="182" t="s">
        <v>785</v>
      </c>
      <c r="F145" s="183" t="s">
        <v>786</v>
      </c>
      <c r="G145" s="184" t="s">
        <v>741</v>
      </c>
      <c r="H145" s="185">
        <v>2</v>
      </c>
      <c r="I145" s="186"/>
      <c r="J145" s="187">
        <f>ROUND(I145*H145,2)</f>
        <v>0</v>
      </c>
      <c r="K145" s="183" t="s">
        <v>19</v>
      </c>
      <c r="L145" s="42"/>
      <c r="M145" s="188" t="s">
        <v>19</v>
      </c>
      <c r="N145" s="189" t="s">
        <v>43</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573</v>
      </c>
      <c r="AT145" s="192" t="s">
        <v>146</v>
      </c>
      <c r="AU145" s="192" t="s">
        <v>152</v>
      </c>
      <c r="AY145" s="20" t="s">
        <v>141</v>
      </c>
      <c r="BE145" s="193">
        <f>IF(N145="základní",J145,0)</f>
        <v>0</v>
      </c>
      <c r="BF145" s="193">
        <f>IF(N145="snížená",J145,0)</f>
        <v>0</v>
      </c>
      <c r="BG145" s="193">
        <f>IF(N145="zákl. přenesená",J145,0)</f>
        <v>0</v>
      </c>
      <c r="BH145" s="193">
        <f>IF(N145="sníž. přenesená",J145,0)</f>
        <v>0</v>
      </c>
      <c r="BI145" s="193">
        <f>IF(N145="nulová",J145,0)</f>
        <v>0</v>
      </c>
      <c r="BJ145" s="20" t="s">
        <v>79</v>
      </c>
      <c r="BK145" s="193">
        <f>ROUND(I145*H145,2)</f>
        <v>0</v>
      </c>
      <c r="BL145" s="20" t="s">
        <v>573</v>
      </c>
      <c r="BM145" s="192" t="s">
        <v>424</v>
      </c>
    </row>
    <row r="146" spans="1:65" s="12" customFormat="1" ht="20.85" customHeight="1">
      <c r="B146" s="165"/>
      <c r="C146" s="166"/>
      <c r="D146" s="167" t="s">
        <v>71</v>
      </c>
      <c r="E146" s="179" t="s">
        <v>787</v>
      </c>
      <c r="F146" s="179" t="s">
        <v>788</v>
      </c>
      <c r="G146" s="166"/>
      <c r="H146" s="166"/>
      <c r="I146" s="169"/>
      <c r="J146" s="180">
        <f>BK146</f>
        <v>0</v>
      </c>
      <c r="K146" s="166"/>
      <c r="L146" s="171"/>
      <c r="M146" s="172"/>
      <c r="N146" s="173"/>
      <c r="O146" s="173"/>
      <c r="P146" s="174">
        <f>SUM(P147:P148)</f>
        <v>0</v>
      </c>
      <c r="Q146" s="173"/>
      <c r="R146" s="174">
        <f>SUM(R147:R148)</f>
        <v>0</v>
      </c>
      <c r="S146" s="173"/>
      <c r="T146" s="175">
        <f>SUM(T147:T148)</f>
        <v>0</v>
      </c>
      <c r="AR146" s="176" t="s">
        <v>79</v>
      </c>
      <c r="AT146" s="177" t="s">
        <v>71</v>
      </c>
      <c r="AU146" s="177" t="s">
        <v>81</v>
      </c>
      <c r="AY146" s="176" t="s">
        <v>141</v>
      </c>
      <c r="BK146" s="178">
        <f>SUM(BK147:BK148)</f>
        <v>0</v>
      </c>
    </row>
    <row r="147" spans="1:65" s="2" customFormat="1" ht="16.5" customHeight="1">
      <c r="A147" s="37"/>
      <c r="B147" s="38"/>
      <c r="C147" s="181" t="s">
        <v>7</v>
      </c>
      <c r="D147" s="181" t="s">
        <v>146</v>
      </c>
      <c r="E147" s="182" t="s">
        <v>789</v>
      </c>
      <c r="F147" s="183" t="s">
        <v>790</v>
      </c>
      <c r="G147" s="184" t="s">
        <v>741</v>
      </c>
      <c r="H147" s="185">
        <v>3</v>
      </c>
      <c r="I147" s="186"/>
      <c r="J147" s="187">
        <f>ROUND(I147*H147,2)</f>
        <v>0</v>
      </c>
      <c r="K147" s="183" t="s">
        <v>19</v>
      </c>
      <c r="L147" s="42"/>
      <c r="M147" s="188" t="s">
        <v>19</v>
      </c>
      <c r="N147" s="189" t="s">
        <v>43</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573</v>
      </c>
      <c r="AT147" s="192" t="s">
        <v>146</v>
      </c>
      <c r="AU147" s="192" t="s">
        <v>152</v>
      </c>
      <c r="AY147" s="20" t="s">
        <v>141</v>
      </c>
      <c r="BE147" s="193">
        <f>IF(N147="základní",J147,0)</f>
        <v>0</v>
      </c>
      <c r="BF147" s="193">
        <f>IF(N147="snížená",J147,0)</f>
        <v>0</v>
      </c>
      <c r="BG147" s="193">
        <f>IF(N147="zákl. přenesená",J147,0)</f>
        <v>0</v>
      </c>
      <c r="BH147" s="193">
        <f>IF(N147="sníž. přenesená",J147,0)</f>
        <v>0</v>
      </c>
      <c r="BI147" s="193">
        <f>IF(N147="nulová",J147,0)</f>
        <v>0</v>
      </c>
      <c r="BJ147" s="20" t="s">
        <v>79</v>
      </c>
      <c r="BK147" s="193">
        <f>ROUND(I147*H147,2)</f>
        <v>0</v>
      </c>
      <c r="BL147" s="20" t="s">
        <v>573</v>
      </c>
      <c r="BM147" s="192" t="s">
        <v>435</v>
      </c>
    </row>
    <row r="148" spans="1:65" s="2" customFormat="1" ht="16.5" customHeight="1">
      <c r="A148" s="37"/>
      <c r="B148" s="38"/>
      <c r="C148" s="181" t="s">
        <v>303</v>
      </c>
      <c r="D148" s="181" t="s">
        <v>146</v>
      </c>
      <c r="E148" s="182" t="s">
        <v>791</v>
      </c>
      <c r="F148" s="183" t="s">
        <v>792</v>
      </c>
      <c r="G148" s="184" t="s">
        <v>741</v>
      </c>
      <c r="H148" s="185">
        <v>3</v>
      </c>
      <c r="I148" s="186"/>
      <c r="J148" s="187">
        <f>ROUND(I148*H148,2)</f>
        <v>0</v>
      </c>
      <c r="K148" s="183" t="s">
        <v>19</v>
      </c>
      <c r="L148" s="42"/>
      <c r="M148" s="188" t="s">
        <v>19</v>
      </c>
      <c r="N148" s="189" t="s">
        <v>43</v>
      </c>
      <c r="O148" s="67"/>
      <c r="P148" s="190">
        <f>O148*H148</f>
        <v>0</v>
      </c>
      <c r="Q148" s="190">
        <v>0</v>
      </c>
      <c r="R148" s="190">
        <f>Q148*H148</f>
        <v>0</v>
      </c>
      <c r="S148" s="190">
        <v>0</v>
      </c>
      <c r="T148" s="191">
        <f>S148*H148</f>
        <v>0</v>
      </c>
      <c r="U148" s="37"/>
      <c r="V148" s="37"/>
      <c r="W148" s="37"/>
      <c r="X148" s="37"/>
      <c r="Y148" s="37"/>
      <c r="Z148" s="37"/>
      <c r="AA148" s="37"/>
      <c r="AB148" s="37"/>
      <c r="AC148" s="37"/>
      <c r="AD148" s="37"/>
      <c r="AE148" s="37"/>
      <c r="AR148" s="192" t="s">
        <v>573</v>
      </c>
      <c r="AT148" s="192" t="s">
        <v>146</v>
      </c>
      <c r="AU148" s="192" t="s">
        <v>152</v>
      </c>
      <c r="AY148" s="20" t="s">
        <v>141</v>
      </c>
      <c r="BE148" s="193">
        <f>IF(N148="základní",J148,0)</f>
        <v>0</v>
      </c>
      <c r="BF148" s="193">
        <f>IF(N148="snížená",J148,0)</f>
        <v>0</v>
      </c>
      <c r="BG148" s="193">
        <f>IF(N148="zákl. přenesená",J148,0)</f>
        <v>0</v>
      </c>
      <c r="BH148" s="193">
        <f>IF(N148="sníž. přenesená",J148,0)</f>
        <v>0</v>
      </c>
      <c r="BI148" s="193">
        <f>IF(N148="nulová",J148,0)</f>
        <v>0</v>
      </c>
      <c r="BJ148" s="20" t="s">
        <v>79</v>
      </c>
      <c r="BK148" s="193">
        <f>ROUND(I148*H148,2)</f>
        <v>0</v>
      </c>
      <c r="BL148" s="20" t="s">
        <v>573</v>
      </c>
      <c r="BM148" s="192" t="s">
        <v>447</v>
      </c>
    </row>
    <row r="149" spans="1:65" s="12" customFormat="1" ht="20.85" customHeight="1">
      <c r="B149" s="165"/>
      <c r="C149" s="166"/>
      <c r="D149" s="167" t="s">
        <v>71</v>
      </c>
      <c r="E149" s="179" t="s">
        <v>793</v>
      </c>
      <c r="F149" s="179" t="s">
        <v>794</v>
      </c>
      <c r="G149" s="166"/>
      <c r="H149" s="166"/>
      <c r="I149" s="169"/>
      <c r="J149" s="180">
        <f>BK149</f>
        <v>0</v>
      </c>
      <c r="K149" s="166"/>
      <c r="L149" s="171"/>
      <c r="M149" s="172"/>
      <c r="N149" s="173"/>
      <c r="O149" s="173"/>
      <c r="P149" s="174">
        <f>P150</f>
        <v>0</v>
      </c>
      <c r="Q149" s="173"/>
      <c r="R149" s="174">
        <f>R150</f>
        <v>0</v>
      </c>
      <c r="S149" s="173"/>
      <c r="T149" s="175">
        <f>T150</f>
        <v>0</v>
      </c>
      <c r="AR149" s="176" t="s">
        <v>79</v>
      </c>
      <c r="AT149" s="177" t="s">
        <v>71</v>
      </c>
      <c r="AU149" s="177" t="s">
        <v>81</v>
      </c>
      <c r="AY149" s="176" t="s">
        <v>141</v>
      </c>
      <c r="BK149" s="178">
        <f>BK150</f>
        <v>0</v>
      </c>
    </row>
    <row r="150" spans="1:65" s="2" customFormat="1" ht="16.5" customHeight="1">
      <c r="A150" s="37"/>
      <c r="B150" s="38"/>
      <c r="C150" s="181" t="s">
        <v>310</v>
      </c>
      <c r="D150" s="181" t="s">
        <v>146</v>
      </c>
      <c r="E150" s="182" t="s">
        <v>795</v>
      </c>
      <c r="F150" s="183" t="s">
        <v>796</v>
      </c>
      <c r="G150" s="184" t="s">
        <v>208</v>
      </c>
      <c r="H150" s="185">
        <v>0.6</v>
      </c>
      <c r="I150" s="186"/>
      <c r="J150" s="187">
        <f>ROUND(I150*H150,2)</f>
        <v>0</v>
      </c>
      <c r="K150" s="183" t="s">
        <v>19</v>
      </c>
      <c r="L150" s="42"/>
      <c r="M150" s="188" t="s">
        <v>19</v>
      </c>
      <c r="N150" s="189" t="s">
        <v>43</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573</v>
      </c>
      <c r="AT150" s="192" t="s">
        <v>146</v>
      </c>
      <c r="AU150" s="192" t="s">
        <v>152</v>
      </c>
      <c r="AY150" s="20" t="s">
        <v>141</v>
      </c>
      <c r="BE150" s="193">
        <f>IF(N150="základní",J150,0)</f>
        <v>0</v>
      </c>
      <c r="BF150" s="193">
        <f>IF(N150="snížená",J150,0)</f>
        <v>0</v>
      </c>
      <c r="BG150" s="193">
        <f>IF(N150="zákl. přenesená",J150,0)</f>
        <v>0</v>
      </c>
      <c r="BH150" s="193">
        <f>IF(N150="sníž. přenesená",J150,0)</f>
        <v>0</v>
      </c>
      <c r="BI150" s="193">
        <f>IF(N150="nulová",J150,0)</f>
        <v>0</v>
      </c>
      <c r="BJ150" s="20" t="s">
        <v>79</v>
      </c>
      <c r="BK150" s="193">
        <f>ROUND(I150*H150,2)</f>
        <v>0</v>
      </c>
      <c r="BL150" s="20" t="s">
        <v>573</v>
      </c>
      <c r="BM150" s="192" t="s">
        <v>457</v>
      </c>
    </row>
    <row r="151" spans="1:65" s="12" customFormat="1" ht="22.9" customHeight="1">
      <c r="B151" s="165"/>
      <c r="C151" s="166"/>
      <c r="D151" s="167" t="s">
        <v>71</v>
      </c>
      <c r="E151" s="179" t="s">
        <v>797</v>
      </c>
      <c r="F151" s="179" t="s">
        <v>804</v>
      </c>
      <c r="G151" s="166"/>
      <c r="H151" s="166"/>
      <c r="I151" s="169"/>
      <c r="J151" s="180">
        <f>BK151</f>
        <v>0</v>
      </c>
      <c r="K151" s="166"/>
      <c r="L151" s="171"/>
      <c r="M151" s="172"/>
      <c r="N151" s="173"/>
      <c r="O151" s="173"/>
      <c r="P151" s="174">
        <f>P152+SUM(P153:P157)+P159</f>
        <v>0</v>
      </c>
      <c r="Q151" s="173"/>
      <c r="R151" s="174">
        <f>R152+SUM(R153:R157)+R159</f>
        <v>0</v>
      </c>
      <c r="S151" s="173"/>
      <c r="T151" s="175">
        <f>T152+SUM(T153:T157)+T159</f>
        <v>0</v>
      </c>
      <c r="AR151" s="176" t="s">
        <v>79</v>
      </c>
      <c r="AT151" s="177" t="s">
        <v>71</v>
      </c>
      <c r="AU151" s="177" t="s">
        <v>79</v>
      </c>
      <c r="AY151" s="176" t="s">
        <v>141</v>
      </c>
      <c r="BK151" s="178">
        <f>BK152+SUM(BK153:BK157)+BK159</f>
        <v>0</v>
      </c>
    </row>
    <row r="152" spans="1:65" s="2" customFormat="1" ht="16.5" customHeight="1">
      <c r="A152" s="37"/>
      <c r="B152" s="38"/>
      <c r="C152" s="181" t="s">
        <v>319</v>
      </c>
      <c r="D152" s="181" t="s">
        <v>146</v>
      </c>
      <c r="E152" s="182" t="s">
        <v>799</v>
      </c>
      <c r="F152" s="183" t="s">
        <v>806</v>
      </c>
      <c r="G152" s="184" t="s">
        <v>784</v>
      </c>
      <c r="H152" s="185">
        <v>1</v>
      </c>
      <c r="I152" s="186"/>
      <c r="J152" s="187">
        <f>ROUND(I152*H152,2)</f>
        <v>0</v>
      </c>
      <c r="K152" s="183" t="s">
        <v>19</v>
      </c>
      <c r="L152" s="42"/>
      <c r="M152" s="188" t="s">
        <v>19</v>
      </c>
      <c r="N152" s="189" t="s">
        <v>43</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573</v>
      </c>
      <c r="AT152" s="192" t="s">
        <v>146</v>
      </c>
      <c r="AU152" s="192" t="s">
        <v>81</v>
      </c>
      <c r="AY152" s="20" t="s">
        <v>141</v>
      </c>
      <c r="BE152" s="193">
        <f>IF(N152="základní",J152,0)</f>
        <v>0</v>
      </c>
      <c r="BF152" s="193">
        <f>IF(N152="snížená",J152,0)</f>
        <v>0</v>
      </c>
      <c r="BG152" s="193">
        <f>IF(N152="zákl. přenesená",J152,0)</f>
        <v>0</v>
      </c>
      <c r="BH152" s="193">
        <f>IF(N152="sníž. přenesená",J152,0)</f>
        <v>0</v>
      </c>
      <c r="BI152" s="193">
        <f>IF(N152="nulová",J152,0)</f>
        <v>0</v>
      </c>
      <c r="BJ152" s="20" t="s">
        <v>79</v>
      </c>
      <c r="BK152" s="193">
        <f>ROUND(I152*H152,2)</f>
        <v>0</v>
      </c>
      <c r="BL152" s="20" t="s">
        <v>573</v>
      </c>
      <c r="BM152" s="192" t="s">
        <v>466</v>
      </c>
    </row>
    <row r="153" spans="1:65" s="2" customFormat="1" ht="16.5" customHeight="1">
      <c r="A153" s="37"/>
      <c r="B153" s="38"/>
      <c r="C153" s="181" t="s">
        <v>325</v>
      </c>
      <c r="D153" s="181" t="s">
        <v>146</v>
      </c>
      <c r="E153" s="182" t="s">
        <v>801</v>
      </c>
      <c r="F153" s="183" t="s">
        <v>808</v>
      </c>
      <c r="G153" s="184" t="s">
        <v>284</v>
      </c>
      <c r="H153" s="185">
        <v>0.25</v>
      </c>
      <c r="I153" s="186"/>
      <c r="J153" s="187">
        <f>ROUND(I153*H153,2)</f>
        <v>0</v>
      </c>
      <c r="K153" s="183" t="s">
        <v>19</v>
      </c>
      <c r="L153" s="42"/>
      <c r="M153" s="188" t="s">
        <v>19</v>
      </c>
      <c r="N153" s="189" t="s">
        <v>43</v>
      </c>
      <c r="O153" s="67"/>
      <c r="P153" s="190">
        <f>O153*H153</f>
        <v>0</v>
      </c>
      <c r="Q153" s="190">
        <v>0</v>
      </c>
      <c r="R153" s="190">
        <f>Q153*H153</f>
        <v>0</v>
      </c>
      <c r="S153" s="190">
        <v>0</v>
      </c>
      <c r="T153" s="191">
        <f>S153*H153</f>
        <v>0</v>
      </c>
      <c r="U153" s="37"/>
      <c r="V153" s="37"/>
      <c r="W153" s="37"/>
      <c r="X153" s="37"/>
      <c r="Y153" s="37"/>
      <c r="Z153" s="37"/>
      <c r="AA153" s="37"/>
      <c r="AB153" s="37"/>
      <c r="AC153" s="37"/>
      <c r="AD153" s="37"/>
      <c r="AE153" s="37"/>
      <c r="AR153" s="192" t="s">
        <v>573</v>
      </c>
      <c r="AT153" s="192" t="s">
        <v>146</v>
      </c>
      <c r="AU153" s="192" t="s">
        <v>81</v>
      </c>
      <c r="AY153" s="20" t="s">
        <v>141</v>
      </c>
      <c r="BE153" s="193">
        <f>IF(N153="základní",J153,0)</f>
        <v>0</v>
      </c>
      <c r="BF153" s="193">
        <f>IF(N153="snížená",J153,0)</f>
        <v>0</v>
      </c>
      <c r="BG153" s="193">
        <f>IF(N153="zákl. přenesená",J153,0)</f>
        <v>0</v>
      </c>
      <c r="BH153" s="193">
        <f>IF(N153="sníž. přenesená",J153,0)</f>
        <v>0</v>
      </c>
      <c r="BI153" s="193">
        <f>IF(N153="nulová",J153,0)</f>
        <v>0</v>
      </c>
      <c r="BJ153" s="20" t="s">
        <v>79</v>
      </c>
      <c r="BK153" s="193">
        <f>ROUND(I153*H153,2)</f>
        <v>0</v>
      </c>
      <c r="BL153" s="20" t="s">
        <v>573</v>
      </c>
      <c r="BM153" s="192" t="s">
        <v>475</v>
      </c>
    </row>
    <row r="154" spans="1:65" s="2" customFormat="1" ht="16.5" customHeight="1">
      <c r="A154" s="37"/>
      <c r="B154" s="38"/>
      <c r="C154" s="181" t="s">
        <v>330</v>
      </c>
      <c r="D154" s="181" t="s">
        <v>146</v>
      </c>
      <c r="E154" s="182" t="s">
        <v>805</v>
      </c>
      <c r="F154" s="183" t="s">
        <v>810</v>
      </c>
      <c r="G154" s="184" t="s">
        <v>784</v>
      </c>
      <c r="H154" s="185">
        <v>1</v>
      </c>
      <c r="I154" s="186"/>
      <c r="J154" s="187">
        <f>ROUND(I154*H154,2)</f>
        <v>0</v>
      </c>
      <c r="K154" s="183" t="s">
        <v>19</v>
      </c>
      <c r="L154" s="42"/>
      <c r="M154" s="188" t="s">
        <v>19</v>
      </c>
      <c r="N154" s="189" t="s">
        <v>43</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573</v>
      </c>
      <c r="AT154" s="192" t="s">
        <v>146</v>
      </c>
      <c r="AU154" s="192" t="s">
        <v>81</v>
      </c>
      <c r="AY154" s="20" t="s">
        <v>141</v>
      </c>
      <c r="BE154" s="193">
        <f>IF(N154="základní",J154,0)</f>
        <v>0</v>
      </c>
      <c r="BF154" s="193">
        <f>IF(N154="snížená",J154,0)</f>
        <v>0</v>
      </c>
      <c r="BG154" s="193">
        <f>IF(N154="zákl. přenesená",J154,0)</f>
        <v>0</v>
      </c>
      <c r="BH154" s="193">
        <f>IF(N154="sníž. přenesená",J154,0)</f>
        <v>0</v>
      </c>
      <c r="BI154" s="193">
        <f>IF(N154="nulová",J154,0)</f>
        <v>0</v>
      </c>
      <c r="BJ154" s="20" t="s">
        <v>79</v>
      </c>
      <c r="BK154" s="193">
        <f>ROUND(I154*H154,2)</f>
        <v>0</v>
      </c>
      <c r="BL154" s="20" t="s">
        <v>573</v>
      </c>
      <c r="BM154" s="192" t="s">
        <v>496</v>
      </c>
    </row>
    <row r="155" spans="1:65" s="2" customFormat="1" ht="16.5" customHeight="1">
      <c r="A155" s="37"/>
      <c r="B155" s="38"/>
      <c r="C155" s="181" t="s">
        <v>335</v>
      </c>
      <c r="D155" s="181" t="s">
        <v>146</v>
      </c>
      <c r="E155" s="182" t="s">
        <v>807</v>
      </c>
      <c r="F155" s="183" t="s">
        <v>812</v>
      </c>
      <c r="G155" s="184" t="s">
        <v>784</v>
      </c>
      <c r="H155" s="185">
        <v>1</v>
      </c>
      <c r="I155" s="186"/>
      <c r="J155" s="187">
        <f>ROUND(I155*H155,2)</f>
        <v>0</v>
      </c>
      <c r="K155" s="183" t="s">
        <v>19</v>
      </c>
      <c r="L155" s="42"/>
      <c r="M155" s="188" t="s">
        <v>19</v>
      </c>
      <c r="N155" s="189" t="s">
        <v>43</v>
      </c>
      <c r="O155" s="67"/>
      <c r="P155" s="190">
        <f>O155*H155</f>
        <v>0</v>
      </c>
      <c r="Q155" s="190">
        <v>0</v>
      </c>
      <c r="R155" s="190">
        <f>Q155*H155</f>
        <v>0</v>
      </c>
      <c r="S155" s="190">
        <v>0</v>
      </c>
      <c r="T155" s="191">
        <f>S155*H155</f>
        <v>0</v>
      </c>
      <c r="U155" s="37"/>
      <c r="V155" s="37"/>
      <c r="W155" s="37"/>
      <c r="X155" s="37"/>
      <c r="Y155" s="37"/>
      <c r="Z155" s="37"/>
      <c r="AA155" s="37"/>
      <c r="AB155" s="37"/>
      <c r="AC155" s="37"/>
      <c r="AD155" s="37"/>
      <c r="AE155" s="37"/>
      <c r="AR155" s="192" t="s">
        <v>573</v>
      </c>
      <c r="AT155" s="192" t="s">
        <v>146</v>
      </c>
      <c r="AU155" s="192" t="s">
        <v>81</v>
      </c>
      <c r="AY155" s="20" t="s">
        <v>141</v>
      </c>
      <c r="BE155" s="193">
        <f>IF(N155="základní",J155,0)</f>
        <v>0</v>
      </c>
      <c r="BF155" s="193">
        <f>IF(N155="snížená",J155,0)</f>
        <v>0</v>
      </c>
      <c r="BG155" s="193">
        <f>IF(N155="zákl. přenesená",J155,0)</f>
        <v>0</v>
      </c>
      <c r="BH155" s="193">
        <f>IF(N155="sníž. přenesená",J155,0)</f>
        <v>0</v>
      </c>
      <c r="BI155" s="193">
        <f>IF(N155="nulová",J155,0)</f>
        <v>0</v>
      </c>
      <c r="BJ155" s="20" t="s">
        <v>79</v>
      </c>
      <c r="BK155" s="193">
        <f>ROUND(I155*H155,2)</f>
        <v>0</v>
      </c>
      <c r="BL155" s="20" t="s">
        <v>573</v>
      </c>
      <c r="BM155" s="192" t="s">
        <v>510</v>
      </c>
    </row>
    <row r="156" spans="1:65" s="2" customFormat="1" ht="24.2" customHeight="1">
      <c r="A156" s="37"/>
      <c r="B156" s="38"/>
      <c r="C156" s="181" t="s">
        <v>339</v>
      </c>
      <c r="D156" s="181" t="s">
        <v>146</v>
      </c>
      <c r="E156" s="182" t="s">
        <v>809</v>
      </c>
      <c r="F156" s="183" t="s">
        <v>814</v>
      </c>
      <c r="G156" s="184" t="s">
        <v>784</v>
      </c>
      <c r="H156" s="185">
        <v>0</v>
      </c>
      <c r="I156" s="186"/>
      <c r="J156" s="187">
        <f>ROUND(I156*H156,2)</f>
        <v>0</v>
      </c>
      <c r="K156" s="183" t="s">
        <v>19</v>
      </c>
      <c r="L156" s="42"/>
      <c r="M156" s="188" t="s">
        <v>19</v>
      </c>
      <c r="N156" s="189" t="s">
        <v>43</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573</v>
      </c>
      <c r="AT156" s="192" t="s">
        <v>146</v>
      </c>
      <c r="AU156" s="192" t="s">
        <v>81</v>
      </c>
      <c r="AY156" s="20" t="s">
        <v>141</v>
      </c>
      <c r="BE156" s="193">
        <f>IF(N156="základní",J156,0)</f>
        <v>0</v>
      </c>
      <c r="BF156" s="193">
        <f>IF(N156="snížená",J156,0)</f>
        <v>0</v>
      </c>
      <c r="BG156" s="193">
        <f>IF(N156="zákl. přenesená",J156,0)</f>
        <v>0</v>
      </c>
      <c r="BH156" s="193">
        <f>IF(N156="sníž. přenesená",J156,0)</f>
        <v>0</v>
      </c>
      <c r="BI156" s="193">
        <f>IF(N156="nulová",J156,0)</f>
        <v>0</v>
      </c>
      <c r="BJ156" s="20" t="s">
        <v>79</v>
      </c>
      <c r="BK156" s="193">
        <f>ROUND(I156*H156,2)</f>
        <v>0</v>
      </c>
      <c r="BL156" s="20" t="s">
        <v>573</v>
      </c>
      <c r="BM156" s="192" t="s">
        <v>522</v>
      </c>
    </row>
    <row r="157" spans="1:65" s="12" customFormat="1" ht="20.85" customHeight="1">
      <c r="B157" s="165"/>
      <c r="C157" s="166"/>
      <c r="D157" s="167" t="s">
        <v>71</v>
      </c>
      <c r="E157" s="179" t="s">
        <v>803</v>
      </c>
      <c r="F157" s="179" t="s">
        <v>818</v>
      </c>
      <c r="G157" s="166"/>
      <c r="H157" s="166"/>
      <c r="I157" s="169"/>
      <c r="J157" s="180">
        <f>BK157</f>
        <v>0</v>
      </c>
      <c r="K157" s="166"/>
      <c r="L157" s="171"/>
      <c r="M157" s="172"/>
      <c r="N157" s="173"/>
      <c r="O157" s="173"/>
      <c r="P157" s="174">
        <f>P158</f>
        <v>0</v>
      </c>
      <c r="Q157" s="173"/>
      <c r="R157" s="174">
        <f>R158</f>
        <v>0</v>
      </c>
      <c r="S157" s="173"/>
      <c r="T157" s="175">
        <f>T158</f>
        <v>0</v>
      </c>
      <c r="AR157" s="176" t="s">
        <v>79</v>
      </c>
      <c r="AT157" s="177" t="s">
        <v>71</v>
      </c>
      <c r="AU157" s="177" t="s">
        <v>81</v>
      </c>
      <c r="AY157" s="176" t="s">
        <v>141</v>
      </c>
      <c r="BK157" s="178">
        <f>BK158</f>
        <v>0</v>
      </c>
    </row>
    <row r="158" spans="1:65" s="2" customFormat="1" ht="16.5" customHeight="1">
      <c r="A158" s="37"/>
      <c r="B158" s="38"/>
      <c r="C158" s="181" t="s">
        <v>351</v>
      </c>
      <c r="D158" s="181" t="s">
        <v>146</v>
      </c>
      <c r="E158" s="182" t="s">
        <v>811</v>
      </c>
      <c r="F158" s="183" t="s">
        <v>820</v>
      </c>
      <c r="G158" s="184" t="s">
        <v>784</v>
      </c>
      <c r="H158" s="185">
        <v>1</v>
      </c>
      <c r="I158" s="186"/>
      <c r="J158" s="187">
        <f>ROUND(I158*H158,2)</f>
        <v>0</v>
      </c>
      <c r="K158" s="183" t="s">
        <v>19</v>
      </c>
      <c r="L158" s="42"/>
      <c r="M158" s="188" t="s">
        <v>19</v>
      </c>
      <c r="N158" s="189" t="s">
        <v>43</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573</v>
      </c>
      <c r="AT158" s="192" t="s">
        <v>146</v>
      </c>
      <c r="AU158" s="192" t="s">
        <v>152</v>
      </c>
      <c r="AY158" s="20" t="s">
        <v>141</v>
      </c>
      <c r="BE158" s="193">
        <f>IF(N158="základní",J158,0)</f>
        <v>0</v>
      </c>
      <c r="BF158" s="193">
        <f>IF(N158="snížená",J158,0)</f>
        <v>0</v>
      </c>
      <c r="BG158" s="193">
        <f>IF(N158="zákl. přenesená",J158,0)</f>
        <v>0</v>
      </c>
      <c r="BH158" s="193">
        <f>IF(N158="sníž. přenesená",J158,0)</f>
        <v>0</v>
      </c>
      <c r="BI158" s="193">
        <f>IF(N158="nulová",J158,0)</f>
        <v>0</v>
      </c>
      <c r="BJ158" s="20" t="s">
        <v>79</v>
      </c>
      <c r="BK158" s="193">
        <f>ROUND(I158*H158,2)</f>
        <v>0</v>
      </c>
      <c r="BL158" s="20" t="s">
        <v>573</v>
      </c>
      <c r="BM158" s="192" t="s">
        <v>536</v>
      </c>
    </row>
    <row r="159" spans="1:65" s="12" customFormat="1" ht="20.85" customHeight="1">
      <c r="B159" s="165"/>
      <c r="C159" s="166"/>
      <c r="D159" s="167" t="s">
        <v>71</v>
      </c>
      <c r="E159" s="179" t="s">
        <v>817</v>
      </c>
      <c r="F159" s="179" t="s">
        <v>822</v>
      </c>
      <c r="G159" s="166"/>
      <c r="H159" s="166"/>
      <c r="I159" s="169"/>
      <c r="J159" s="180">
        <f>BK159</f>
        <v>0</v>
      </c>
      <c r="K159" s="166"/>
      <c r="L159" s="171"/>
      <c r="M159" s="172"/>
      <c r="N159" s="173"/>
      <c r="O159" s="173"/>
      <c r="P159" s="174">
        <f>SUM(P160:P161)</f>
        <v>0</v>
      </c>
      <c r="Q159" s="173"/>
      <c r="R159" s="174">
        <f>SUM(R160:R161)</f>
        <v>0</v>
      </c>
      <c r="S159" s="173"/>
      <c r="T159" s="175">
        <f>SUM(T160:T161)</f>
        <v>0</v>
      </c>
      <c r="AR159" s="176" t="s">
        <v>79</v>
      </c>
      <c r="AT159" s="177" t="s">
        <v>71</v>
      </c>
      <c r="AU159" s="177" t="s">
        <v>81</v>
      </c>
      <c r="AY159" s="176" t="s">
        <v>141</v>
      </c>
      <c r="BK159" s="178">
        <f>SUM(BK160:BK161)</f>
        <v>0</v>
      </c>
    </row>
    <row r="160" spans="1:65" s="2" customFormat="1" ht="16.5" customHeight="1">
      <c r="A160" s="37"/>
      <c r="B160" s="38"/>
      <c r="C160" s="181" t="s">
        <v>358</v>
      </c>
      <c r="D160" s="181" t="s">
        <v>146</v>
      </c>
      <c r="E160" s="182" t="s">
        <v>813</v>
      </c>
      <c r="F160" s="183" t="s">
        <v>824</v>
      </c>
      <c r="G160" s="184" t="s">
        <v>825</v>
      </c>
      <c r="H160" s="185">
        <v>8</v>
      </c>
      <c r="I160" s="186"/>
      <c r="J160" s="187">
        <f>ROUND(I160*H160,2)</f>
        <v>0</v>
      </c>
      <c r="K160" s="183" t="s">
        <v>19</v>
      </c>
      <c r="L160" s="42"/>
      <c r="M160" s="188" t="s">
        <v>19</v>
      </c>
      <c r="N160" s="189" t="s">
        <v>43</v>
      </c>
      <c r="O160" s="67"/>
      <c r="P160" s="190">
        <f>O160*H160</f>
        <v>0</v>
      </c>
      <c r="Q160" s="190">
        <v>0</v>
      </c>
      <c r="R160" s="190">
        <f>Q160*H160</f>
        <v>0</v>
      </c>
      <c r="S160" s="190">
        <v>0</v>
      </c>
      <c r="T160" s="191">
        <f>S160*H160</f>
        <v>0</v>
      </c>
      <c r="U160" s="37"/>
      <c r="V160" s="37"/>
      <c r="W160" s="37"/>
      <c r="X160" s="37"/>
      <c r="Y160" s="37"/>
      <c r="Z160" s="37"/>
      <c r="AA160" s="37"/>
      <c r="AB160" s="37"/>
      <c r="AC160" s="37"/>
      <c r="AD160" s="37"/>
      <c r="AE160" s="37"/>
      <c r="AR160" s="192" t="s">
        <v>573</v>
      </c>
      <c r="AT160" s="192" t="s">
        <v>146</v>
      </c>
      <c r="AU160" s="192" t="s">
        <v>152</v>
      </c>
      <c r="AY160" s="20" t="s">
        <v>141</v>
      </c>
      <c r="BE160" s="193">
        <f>IF(N160="základní",J160,0)</f>
        <v>0</v>
      </c>
      <c r="BF160" s="193">
        <f>IF(N160="snížená",J160,0)</f>
        <v>0</v>
      </c>
      <c r="BG160" s="193">
        <f>IF(N160="zákl. přenesená",J160,0)</f>
        <v>0</v>
      </c>
      <c r="BH160" s="193">
        <f>IF(N160="sníž. přenesená",J160,0)</f>
        <v>0</v>
      </c>
      <c r="BI160" s="193">
        <f>IF(N160="nulová",J160,0)</f>
        <v>0</v>
      </c>
      <c r="BJ160" s="20" t="s">
        <v>79</v>
      </c>
      <c r="BK160" s="193">
        <f>ROUND(I160*H160,2)</f>
        <v>0</v>
      </c>
      <c r="BL160" s="20" t="s">
        <v>573</v>
      </c>
      <c r="BM160" s="192" t="s">
        <v>552</v>
      </c>
    </row>
    <row r="161" spans="1:65" s="2" customFormat="1" ht="16.5" customHeight="1">
      <c r="A161" s="37"/>
      <c r="B161" s="38"/>
      <c r="C161" s="181" t="s">
        <v>366</v>
      </c>
      <c r="D161" s="181" t="s">
        <v>146</v>
      </c>
      <c r="E161" s="182" t="s">
        <v>815</v>
      </c>
      <c r="F161" s="183" t="s">
        <v>827</v>
      </c>
      <c r="G161" s="184" t="s">
        <v>825</v>
      </c>
      <c r="H161" s="185">
        <v>2</v>
      </c>
      <c r="I161" s="186"/>
      <c r="J161" s="187">
        <f>ROUND(I161*H161,2)</f>
        <v>0</v>
      </c>
      <c r="K161" s="183" t="s">
        <v>19</v>
      </c>
      <c r="L161" s="42"/>
      <c r="M161" s="188" t="s">
        <v>19</v>
      </c>
      <c r="N161" s="189" t="s">
        <v>43</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573</v>
      </c>
      <c r="AT161" s="192" t="s">
        <v>146</v>
      </c>
      <c r="AU161" s="192" t="s">
        <v>152</v>
      </c>
      <c r="AY161" s="20" t="s">
        <v>141</v>
      </c>
      <c r="BE161" s="193">
        <f>IF(N161="základní",J161,0)</f>
        <v>0</v>
      </c>
      <c r="BF161" s="193">
        <f>IF(N161="snížená",J161,0)</f>
        <v>0</v>
      </c>
      <c r="BG161" s="193">
        <f>IF(N161="zákl. přenesená",J161,0)</f>
        <v>0</v>
      </c>
      <c r="BH161" s="193">
        <f>IF(N161="sníž. přenesená",J161,0)</f>
        <v>0</v>
      </c>
      <c r="BI161" s="193">
        <f>IF(N161="nulová",J161,0)</f>
        <v>0</v>
      </c>
      <c r="BJ161" s="20" t="s">
        <v>79</v>
      </c>
      <c r="BK161" s="193">
        <f>ROUND(I161*H161,2)</f>
        <v>0</v>
      </c>
      <c r="BL161" s="20" t="s">
        <v>573</v>
      </c>
      <c r="BM161" s="192" t="s">
        <v>144</v>
      </c>
    </row>
    <row r="162" spans="1:65" s="12" customFormat="1" ht="25.9" customHeight="1">
      <c r="B162" s="165"/>
      <c r="C162" s="166"/>
      <c r="D162" s="167" t="s">
        <v>71</v>
      </c>
      <c r="E162" s="168" t="s">
        <v>821</v>
      </c>
      <c r="F162" s="168" t="s">
        <v>829</v>
      </c>
      <c r="G162" s="166"/>
      <c r="H162" s="166"/>
      <c r="I162" s="169"/>
      <c r="J162" s="170">
        <f>BK162</f>
        <v>0</v>
      </c>
      <c r="K162" s="166"/>
      <c r="L162" s="171"/>
      <c r="M162" s="172"/>
      <c r="N162" s="173"/>
      <c r="O162" s="173"/>
      <c r="P162" s="174">
        <f>P163</f>
        <v>0</v>
      </c>
      <c r="Q162" s="173"/>
      <c r="R162" s="174">
        <f>R163</f>
        <v>0</v>
      </c>
      <c r="S162" s="173"/>
      <c r="T162" s="175">
        <f>T163</f>
        <v>0</v>
      </c>
      <c r="AR162" s="176" t="s">
        <v>79</v>
      </c>
      <c r="AT162" s="177" t="s">
        <v>71</v>
      </c>
      <c r="AU162" s="177" t="s">
        <v>72</v>
      </c>
      <c r="AY162" s="176" t="s">
        <v>141</v>
      </c>
      <c r="BK162" s="178">
        <f>BK163</f>
        <v>0</v>
      </c>
    </row>
    <row r="163" spans="1:65" s="12" customFormat="1" ht="22.9" customHeight="1">
      <c r="B163" s="165"/>
      <c r="C163" s="166"/>
      <c r="D163" s="167" t="s">
        <v>71</v>
      </c>
      <c r="E163" s="179" t="s">
        <v>828</v>
      </c>
      <c r="F163" s="179" t="s">
        <v>831</v>
      </c>
      <c r="G163" s="166"/>
      <c r="H163" s="166"/>
      <c r="I163" s="169"/>
      <c r="J163" s="180">
        <f>BK163</f>
        <v>0</v>
      </c>
      <c r="K163" s="166"/>
      <c r="L163" s="171"/>
      <c r="M163" s="172"/>
      <c r="N163" s="173"/>
      <c r="O163" s="173"/>
      <c r="P163" s="174">
        <f>P164+P165+P166+P168+P170+P172+P174+P176+P178</f>
        <v>0</v>
      </c>
      <c r="Q163" s="173"/>
      <c r="R163" s="174">
        <f>R164+R165+R166+R168+R170+R172+R174+R176+R178</f>
        <v>0</v>
      </c>
      <c r="S163" s="173"/>
      <c r="T163" s="175">
        <f>T164+T165+T166+T168+T170+T172+T174+T176+T178</f>
        <v>0</v>
      </c>
      <c r="AR163" s="176" t="s">
        <v>79</v>
      </c>
      <c r="AT163" s="177" t="s">
        <v>71</v>
      </c>
      <c r="AU163" s="177" t="s">
        <v>79</v>
      </c>
      <c r="AY163" s="176" t="s">
        <v>141</v>
      </c>
      <c r="BK163" s="178">
        <f>BK164+BK165+BK166+BK168+BK170+BK172+BK174+BK176+BK178</f>
        <v>0</v>
      </c>
    </row>
    <row r="164" spans="1:65" s="2" customFormat="1" ht="16.5" customHeight="1">
      <c r="A164" s="37"/>
      <c r="B164" s="38"/>
      <c r="C164" s="181" t="s">
        <v>355</v>
      </c>
      <c r="D164" s="181" t="s">
        <v>146</v>
      </c>
      <c r="E164" s="182" t="s">
        <v>819</v>
      </c>
      <c r="F164" s="183" t="s">
        <v>833</v>
      </c>
      <c r="G164" s="184" t="s">
        <v>834</v>
      </c>
      <c r="H164" s="185">
        <v>0.04</v>
      </c>
      <c r="I164" s="186"/>
      <c r="J164" s="187">
        <f>ROUND(I164*H164,2)</f>
        <v>0</v>
      </c>
      <c r="K164" s="183" t="s">
        <v>19</v>
      </c>
      <c r="L164" s="42"/>
      <c r="M164" s="188" t="s">
        <v>19</v>
      </c>
      <c r="N164" s="189" t="s">
        <v>43</v>
      </c>
      <c r="O164" s="67"/>
      <c r="P164" s="190">
        <f>O164*H164</f>
        <v>0</v>
      </c>
      <c r="Q164" s="190">
        <v>0</v>
      </c>
      <c r="R164" s="190">
        <f>Q164*H164</f>
        <v>0</v>
      </c>
      <c r="S164" s="190">
        <v>0</v>
      </c>
      <c r="T164" s="191">
        <f>S164*H164</f>
        <v>0</v>
      </c>
      <c r="U164" s="37"/>
      <c r="V164" s="37"/>
      <c r="W164" s="37"/>
      <c r="X164" s="37"/>
      <c r="Y164" s="37"/>
      <c r="Z164" s="37"/>
      <c r="AA164" s="37"/>
      <c r="AB164" s="37"/>
      <c r="AC164" s="37"/>
      <c r="AD164" s="37"/>
      <c r="AE164" s="37"/>
      <c r="AR164" s="192" t="s">
        <v>573</v>
      </c>
      <c r="AT164" s="192" t="s">
        <v>146</v>
      </c>
      <c r="AU164" s="192" t="s">
        <v>81</v>
      </c>
      <c r="AY164" s="20" t="s">
        <v>141</v>
      </c>
      <c r="BE164" s="193">
        <f>IF(N164="základní",J164,0)</f>
        <v>0</v>
      </c>
      <c r="BF164" s="193">
        <f>IF(N164="snížená",J164,0)</f>
        <v>0</v>
      </c>
      <c r="BG164" s="193">
        <f>IF(N164="zákl. přenesená",J164,0)</f>
        <v>0</v>
      </c>
      <c r="BH164" s="193">
        <f>IF(N164="sníž. přenesená",J164,0)</f>
        <v>0</v>
      </c>
      <c r="BI164" s="193">
        <f>IF(N164="nulová",J164,0)</f>
        <v>0</v>
      </c>
      <c r="BJ164" s="20" t="s">
        <v>79</v>
      </c>
      <c r="BK164" s="193">
        <f>ROUND(I164*H164,2)</f>
        <v>0</v>
      </c>
      <c r="BL164" s="20" t="s">
        <v>573</v>
      </c>
      <c r="BM164" s="192" t="s">
        <v>573</v>
      </c>
    </row>
    <row r="165" spans="1:65" s="2" customFormat="1" ht="16.5" customHeight="1">
      <c r="A165" s="37"/>
      <c r="B165" s="38"/>
      <c r="C165" s="181" t="s">
        <v>377</v>
      </c>
      <c r="D165" s="181" t="s">
        <v>146</v>
      </c>
      <c r="E165" s="182" t="s">
        <v>823</v>
      </c>
      <c r="F165" s="183" t="s">
        <v>836</v>
      </c>
      <c r="G165" s="184" t="s">
        <v>834</v>
      </c>
      <c r="H165" s="185">
        <v>0.04</v>
      </c>
      <c r="I165" s="186"/>
      <c r="J165" s="187">
        <f>ROUND(I165*H165,2)</f>
        <v>0</v>
      </c>
      <c r="K165" s="183" t="s">
        <v>19</v>
      </c>
      <c r="L165" s="42"/>
      <c r="M165" s="188" t="s">
        <v>19</v>
      </c>
      <c r="N165" s="189" t="s">
        <v>43</v>
      </c>
      <c r="O165" s="67"/>
      <c r="P165" s="190">
        <f>O165*H165</f>
        <v>0</v>
      </c>
      <c r="Q165" s="190">
        <v>0</v>
      </c>
      <c r="R165" s="190">
        <f>Q165*H165</f>
        <v>0</v>
      </c>
      <c r="S165" s="190">
        <v>0</v>
      </c>
      <c r="T165" s="191">
        <f>S165*H165</f>
        <v>0</v>
      </c>
      <c r="U165" s="37"/>
      <c r="V165" s="37"/>
      <c r="W165" s="37"/>
      <c r="X165" s="37"/>
      <c r="Y165" s="37"/>
      <c r="Z165" s="37"/>
      <c r="AA165" s="37"/>
      <c r="AB165" s="37"/>
      <c r="AC165" s="37"/>
      <c r="AD165" s="37"/>
      <c r="AE165" s="37"/>
      <c r="AR165" s="192" t="s">
        <v>573</v>
      </c>
      <c r="AT165" s="192" t="s">
        <v>146</v>
      </c>
      <c r="AU165" s="192" t="s">
        <v>81</v>
      </c>
      <c r="AY165" s="20" t="s">
        <v>141</v>
      </c>
      <c r="BE165" s="193">
        <f>IF(N165="základní",J165,0)</f>
        <v>0</v>
      </c>
      <c r="BF165" s="193">
        <f>IF(N165="snížená",J165,0)</f>
        <v>0</v>
      </c>
      <c r="BG165" s="193">
        <f>IF(N165="zákl. přenesená",J165,0)</f>
        <v>0</v>
      </c>
      <c r="BH165" s="193">
        <f>IF(N165="sníž. přenesená",J165,0)</f>
        <v>0</v>
      </c>
      <c r="BI165" s="193">
        <f>IF(N165="nulová",J165,0)</f>
        <v>0</v>
      </c>
      <c r="BJ165" s="20" t="s">
        <v>79</v>
      </c>
      <c r="BK165" s="193">
        <f>ROUND(I165*H165,2)</f>
        <v>0</v>
      </c>
      <c r="BL165" s="20" t="s">
        <v>573</v>
      </c>
      <c r="BM165" s="192" t="s">
        <v>584</v>
      </c>
    </row>
    <row r="166" spans="1:65" s="12" customFormat="1" ht="20.85" customHeight="1">
      <c r="B166" s="165"/>
      <c r="C166" s="166"/>
      <c r="D166" s="167" t="s">
        <v>71</v>
      </c>
      <c r="E166" s="179" t="s">
        <v>830</v>
      </c>
      <c r="F166" s="179" t="s">
        <v>851</v>
      </c>
      <c r="G166" s="166"/>
      <c r="H166" s="166"/>
      <c r="I166" s="169"/>
      <c r="J166" s="180">
        <f>BK166</f>
        <v>0</v>
      </c>
      <c r="K166" s="166"/>
      <c r="L166" s="171"/>
      <c r="M166" s="172"/>
      <c r="N166" s="173"/>
      <c r="O166" s="173"/>
      <c r="P166" s="174">
        <f>P167</f>
        <v>0</v>
      </c>
      <c r="Q166" s="173"/>
      <c r="R166" s="174">
        <f>R167</f>
        <v>0</v>
      </c>
      <c r="S166" s="173"/>
      <c r="T166" s="175">
        <f>T167</f>
        <v>0</v>
      </c>
      <c r="AR166" s="176" t="s">
        <v>79</v>
      </c>
      <c r="AT166" s="177" t="s">
        <v>71</v>
      </c>
      <c r="AU166" s="177" t="s">
        <v>81</v>
      </c>
      <c r="AY166" s="176" t="s">
        <v>141</v>
      </c>
      <c r="BK166" s="178">
        <f>BK167</f>
        <v>0</v>
      </c>
    </row>
    <row r="167" spans="1:65" s="2" customFormat="1" ht="16.5" customHeight="1">
      <c r="A167" s="37"/>
      <c r="B167" s="38"/>
      <c r="C167" s="181" t="s">
        <v>382</v>
      </c>
      <c r="D167" s="181" t="s">
        <v>146</v>
      </c>
      <c r="E167" s="182" t="s">
        <v>826</v>
      </c>
      <c r="F167" s="183" t="s">
        <v>853</v>
      </c>
      <c r="G167" s="184" t="s">
        <v>149</v>
      </c>
      <c r="H167" s="185">
        <v>14</v>
      </c>
      <c r="I167" s="186"/>
      <c r="J167" s="187">
        <f>ROUND(I167*H167,2)</f>
        <v>0</v>
      </c>
      <c r="K167" s="183" t="s">
        <v>19</v>
      </c>
      <c r="L167" s="42"/>
      <c r="M167" s="188" t="s">
        <v>19</v>
      </c>
      <c r="N167" s="189" t="s">
        <v>43</v>
      </c>
      <c r="O167" s="67"/>
      <c r="P167" s="190">
        <f>O167*H167</f>
        <v>0</v>
      </c>
      <c r="Q167" s="190">
        <v>0</v>
      </c>
      <c r="R167" s="190">
        <f>Q167*H167</f>
        <v>0</v>
      </c>
      <c r="S167" s="190">
        <v>0</v>
      </c>
      <c r="T167" s="191">
        <f>S167*H167</f>
        <v>0</v>
      </c>
      <c r="U167" s="37"/>
      <c r="V167" s="37"/>
      <c r="W167" s="37"/>
      <c r="X167" s="37"/>
      <c r="Y167" s="37"/>
      <c r="Z167" s="37"/>
      <c r="AA167" s="37"/>
      <c r="AB167" s="37"/>
      <c r="AC167" s="37"/>
      <c r="AD167" s="37"/>
      <c r="AE167" s="37"/>
      <c r="AR167" s="192" t="s">
        <v>573</v>
      </c>
      <c r="AT167" s="192" t="s">
        <v>146</v>
      </c>
      <c r="AU167" s="192" t="s">
        <v>152</v>
      </c>
      <c r="AY167" s="20" t="s">
        <v>141</v>
      </c>
      <c r="BE167" s="193">
        <f>IF(N167="základní",J167,0)</f>
        <v>0</v>
      </c>
      <c r="BF167" s="193">
        <f>IF(N167="snížená",J167,0)</f>
        <v>0</v>
      </c>
      <c r="BG167" s="193">
        <f>IF(N167="zákl. přenesená",J167,0)</f>
        <v>0</v>
      </c>
      <c r="BH167" s="193">
        <f>IF(N167="sníž. přenesená",J167,0)</f>
        <v>0</v>
      </c>
      <c r="BI167" s="193">
        <f>IF(N167="nulová",J167,0)</f>
        <v>0</v>
      </c>
      <c r="BJ167" s="20" t="s">
        <v>79</v>
      </c>
      <c r="BK167" s="193">
        <f>ROUND(I167*H167,2)</f>
        <v>0</v>
      </c>
      <c r="BL167" s="20" t="s">
        <v>573</v>
      </c>
      <c r="BM167" s="192" t="s">
        <v>597</v>
      </c>
    </row>
    <row r="168" spans="1:65" s="12" customFormat="1" ht="20.85" customHeight="1">
      <c r="B168" s="165"/>
      <c r="C168" s="166"/>
      <c r="D168" s="167" t="s">
        <v>71</v>
      </c>
      <c r="E168" s="179" t="s">
        <v>837</v>
      </c>
      <c r="F168" s="179" t="s">
        <v>855</v>
      </c>
      <c r="G168" s="166"/>
      <c r="H168" s="166"/>
      <c r="I168" s="169"/>
      <c r="J168" s="180">
        <f>BK168</f>
        <v>0</v>
      </c>
      <c r="K168" s="166"/>
      <c r="L168" s="171"/>
      <c r="M168" s="172"/>
      <c r="N168" s="173"/>
      <c r="O168" s="173"/>
      <c r="P168" s="174">
        <f>P169</f>
        <v>0</v>
      </c>
      <c r="Q168" s="173"/>
      <c r="R168" s="174">
        <f>R169</f>
        <v>0</v>
      </c>
      <c r="S168" s="173"/>
      <c r="T168" s="175">
        <f>T169</f>
        <v>0</v>
      </c>
      <c r="AR168" s="176" t="s">
        <v>79</v>
      </c>
      <c r="AT168" s="177" t="s">
        <v>71</v>
      </c>
      <c r="AU168" s="177" t="s">
        <v>81</v>
      </c>
      <c r="AY168" s="176" t="s">
        <v>141</v>
      </c>
      <c r="BK168" s="178">
        <f>BK169</f>
        <v>0</v>
      </c>
    </row>
    <row r="169" spans="1:65" s="2" customFormat="1" ht="16.5" customHeight="1">
      <c r="A169" s="37"/>
      <c r="B169" s="38"/>
      <c r="C169" s="181" t="s">
        <v>386</v>
      </c>
      <c r="D169" s="181" t="s">
        <v>146</v>
      </c>
      <c r="E169" s="182" t="s">
        <v>832</v>
      </c>
      <c r="F169" s="183" t="s">
        <v>857</v>
      </c>
      <c r="G169" s="184" t="s">
        <v>236</v>
      </c>
      <c r="H169" s="185">
        <v>2.1</v>
      </c>
      <c r="I169" s="186"/>
      <c r="J169" s="187">
        <f>ROUND(I169*H169,2)</f>
        <v>0</v>
      </c>
      <c r="K169" s="183" t="s">
        <v>19</v>
      </c>
      <c r="L169" s="42"/>
      <c r="M169" s="188" t="s">
        <v>19</v>
      </c>
      <c r="N169" s="189" t="s">
        <v>43</v>
      </c>
      <c r="O169" s="67"/>
      <c r="P169" s="190">
        <f>O169*H169</f>
        <v>0</v>
      </c>
      <c r="Q169" s="190">
        <v>0</v>
      </c>
      <c r="R169" s="190">
        <f>Q169*H169</f>
        <v>0</v>
      </c>
      <c r="S169" s="190">
        <v>0</v>
      </c>
      <c r="T169" s="191">
        <f>S169*H169</f>
        <v>0</v>
      </c>
      <c r="U169" s="37"/>
      <c r="V169" s="37"/>
      <c r="W169" s="37"/>
      <c r="X169" s="37"/>
      <c r="Y169" s="37"/>
      <c r="Z169" s="37"/>
      <c r="AA169" s="37"/>
      <c r="AB169" s="37"/>
      <c r="AC169" s="37"/>
      <c r="AD169" s="37"/>
      <c r="AE169" s="37"/>
      <c r="AR169" s="192" t="s">
        <v>573</v>
      </c>
      <c r="AT169" s="192" t="s">
        <v>146</v>
      </c>
      <c r="AU169" s="192" t="s">
        <v>152</v>
      </c>
      <c r="AY169" s="20" t="s">
        <v>141</v>
      </c>
      <c r="BE169" s="193">
        <f>IF(N169="základní",J169,0)</f>
        <v>0</v>
      </c>
      <c r="BF169" s="193">
        <f>IF(N169="snížená",J169,0)</f>
        <v>0</v>
      </c>
      <c r="BG169" s="193">
        <f>IF(N169="zákl. přenesená",J169,0)</f>
        <v>0</v>
      </c>
      <c r="BH169" s="193">
        <f>IF(N169="sníž. přenesená",J169,0)</f>
        <v>0</v>
      </c>
      <c r="BI169" s="193">
        <f>IF(N169="nulová",J169,0)</f>
        <v>0</v>
      </c>
      <c r="BJ169" s="20" t="s">
        <v>79</v>
      </c>
      <c r="BK169" s="193">
        <f>ROUND(I169*H169,2)</f>
        <v>0</v>
      </c>
      <c r="BL169" s="20" t="s">
        <v>573</v>
      </c>
      <c r="BM169" s="192" t="s">
        <v>609</v>
      </c>
    </row>
    <row r="170" spans="1:65" s="12" customFormat="1" ht="20.85" customHeight="1">
      <c r="B170" s="165"/>
      <c r="C170" s="166"/>
      <c r="D170" s="167" t="s">
        <v>71</v>
      </c>
      <c r="E170" s="179" t="s">
        <v>841</v>
      </c>
      <c r="F170" s="179" t="s">
        <v>838</v>
      </c>
      <c r="G170" s="166"/>
      <c r="H170" s="166"/>
      <c r="I170" s="169"/>
      <c r="J170" s="180">
        <f>BK170</f>
        <v>0</v>
      </c>
      <c r="K170" s="166"/>
      <c r="L170" s="171"/>
      <c r="M170" s="172"/>
      <c r="N170" s="173"/>
      <c r="O170" s="173"/>
      <c r="P170" s="174">
        <f>P171</f>
        <v>0</v>
      </c>
      <c r="Q170" s="173"/>
      <c r="R170" s="174">
        <f>R171</f>
        <v>0</v>
      </c>
      <c r="S170" s="173"/>
      <c r="T170" s="175">
        <f>T171</f>
        <v>0</v>
      </c>
      <c r="AR170" s="176" t="s">
        <v>79</v>
      </c>
      <c r="AT170" s="177" t="s">
        <v>71</v>
      </c>
      <c r="AU170" s="177" t="s">
        <v>81</v>
      </c>
      <c r="AY170" s="176" t="s">
        <v>141</v>
      </c>
      <c r="BK170" s="178">
        <f>BK171</f>
        <v>0</v>
      </c>
    </row>
    <row r="171" spans="1:65" s="2" customFormat="1" ht="55.5" customHeight="1">
      <c r="A171" s="37"/>
      <c r="B171" s="38"/>
      <c r="C171" s="181" t="s">
        <v>391</v>
      </c>
      <c r="D171" s="181" t="s">
        <v>146</v>
      </c>
      <c r="E171" s="182" t="s">
        <v>835</v>
      </c>
      <c r="F171" s="183" t="s">
        <v>840</v>
      </c>
      <c r="G171" s="184" t="s">
        <v>741</v>
      </c>
      <c r="H171" s="185">
        <v>2</v>
      </c>
      <c r="I171" s="186"/>
      <c r="J171" s="187">
        <f>ROUND(I171*H171,2)</f>
        <v>0</v>
      </c>
      <c r="K171" s="183" t="s">
        <v>19</v>
      </c>
      <c r="L171" s="42"/>
      <c r="M171" s="188" t="s">
        <v>19</v>
      </c>
      <c r="N171" s="189" t="s">
        <v>43</v>
      </c>
      <c r="O171" s="67"/>
      <c r="P171" s="190">
        <f>O171*H171</f>
        <v>0</v>
      </c>
      <c r="Q171" s="190">
        <v>0</v>
      </c>
      <c r="R171" s="190">
        <f>Q171*H171</f>
        <v>0</v>
      </c>
      <c r="S171" s="190">
        <v>0</v>
      </c>
      <c r="T171" s="191">
        <f>S171*H171</f>
        <v>0</v>
      </c>
      <c r="U171" s="37"/>
      <c r="V171" s="37"/>
      <c r="W171" s="37"/>
      <c r="X171" s="37"/>
      <c r="Y171" s="37"/>
      <c r="Z171" s="37"/>
      <c r="AA171" s="37"/>
      <c r="AB171" s="37"/>
      <c r="AC171" s="37"/>
      <c r="AD171" s="37"/>
      <c r="AE171" s="37"/>
      <c r="AR171" s="192" t="s">
        <v>573</v>
      </c>
      <c r="AT171" s="192" t="s">
        <v>146</v>
      </c>
      <c r="AU171" s="192" t="s">
        <v>152</v>
      </c>
      <c r="AY171" s="20" t="s">
        <v>141</v>
      </c>
      <c r="BE171" s="193">
        <f>IF(N171="základní",J171,0)</f>
        <v>0</v>
      </c>
      <c r="BF171" s="193">
        <f>IF(N171="snížená",J171,0)</f>
        <v>0</v>
      </c>
      <c r="BG171" s="193">
        <f>IF(N171="zákl. přenesená",J171,0)</f>
        <v>0</v>
      </c>
      <c r="BH171" s="193">
        <f>IF(N171="sníž. přenesená",J171,0)</f>
        <v>0</v>
      </c>
      <c r="BI171" s="193">
        <f>IF(N171="nulová",J171,0)</f>
        <v>0</v>
      </c>
      <c r="BJ171" s="20" t="s">
        <v>79</v>
      </c>
      <c r="BK171" s="193">
        <f>ROUND(I171*H171,2)</f>
        <v>0</v>
      </c>
      <c r="BL171" s="20" t="s">
        <v>573</v>
      </c>
      <c r="BM171" s="192" t="s">
        <v>620</v>
      </c>
    </row>
    <row r="172" spans="1:65" s="12" customFormat="1" ht="20.85" customHeight="1">
      <c r="B172" s="165"/>
      <c r="C172" s="166"/>
      <c r="D172" s="167" t="s">
        <v>71</v>
      </c>
      <c r="E172" s="179" t="s">
        <v>845</v>
      </c>
      <c r="F172" s="179" t="s">
        <v>842</v>
      </c>
      <c r="G172" s="166"/>
      <c r="H172" s="166"/>
      <c r="I172" s="169"/>
      <c r="J172" s="180">
        <f>BK172</f>
        <v>0</v>
      </c>
      <c r="K172" s="166"/>
      <c r="L172" s="171"/>
      <c r="M172" s="172"/>
      <c r="N172" s="173"/>
      <c r="O172" s="173"/>
      <c r="P172" s="174">
        <f>P173</f>
        <v>0</v>
      </c>
      <c r="Q172" s="173"/>
      <c r="R172" s="174">
        <f>R173</f>
        <v>0</v>
      </c>
      <c r="S172" s="173"/>
      <c r="T172" s="175">
        <f>T173</f>
        <v>0</v>
      </c>
      <c r="AR172" s="176" t="s">
        <v>79</v>
      </c>
      <c r="AT172" s="177" t="s">
        <v>71</v>
      </c>
      <c r="AU172" s="177" t="s">
        <v>81</v>
      </c>
      <c r="AY172" s="176" t="s">
        <v>141</v>
      </c>
      <c r="BK172" s="178">
        <f>BK173</f>
        <v>0</v>
      </c>
    </row>
    <row r="173" spans="1:65" s="2" customFormat="1" ht="16.5" customHeight="1">
      <c r="A173" s="37"/>
      <c r="B173" s="38"/>
      <c r="C173" s="181" t="s">
        <v>403</v>
      </c>
      <c r="D173" s="181" t="s">
        <v>146</v>
      </c>
      <c r="E173" s="182" t="s">
        <v>839</v>
      </c>
      <c r="F173" s="183" t="s">
        <v>844</v>
      </c>
      <c r="G173" s="184" t="s">
        <v>208</v>
      </c>
      <c r="H173" s="185">
        <v>0.6</v>
      </c>
      <c r="I173" s="186"/>
      <c r="J173" s="187">
        <f>ROUND(I173*H173,2)</f>
        <v>0</v>
      </c>
      <c r="K173" s="183" t="s">
        <v>19</v>
      </c>
      <c r="L173" s="42"/>
      <c r="M173" s="188" t="s">
        <v>19</v>
      </c>
      <c r="N173" s="189" t="s">
        <v>43</v>
      </c>
      <c r="O173" s="67"/>
      <c r="P173" s="190">
        <f>O173*H173</f>
        <v>0</v>
      </c>
      <c r="Q173" s="190">
        <v>0</v>
      </c>
      <c r="R173" s="190">
        <f>Q173*H173</f>
        <v>0</v>
      </c>
      <c r="S173" s="190">
        <v>0</v>
      </c>
      <c r="T173" s="191">
        <f>S173*H173</f>
        <v>0</v>
      </c>
      <c r="U173" s="37"/>
      <c r="V173" s="37"/>
      <c r="W173" s="37"/>
      <c r="X173" s="37"/>
      <c r="Y173" s="37"/>
      <c r="Z173" s="37"/>
      <c r="AA173" s="37"/>
      <c r="AB173" s="37"/>
      <c r="AC173" s="37"/>
      <c r="AD173" s="37"/>
      <c r="AE173" s="37"/>
      <c r="AR173" s="192" t="s">
        <v>573</v>
      </c>
      <c r="AT173" s="192" t="s">
        <v>146</v>
      </c>
      <c r="AU173" s="192" t="s">
        <v>152</v>
      </c>
      <c r="AY173" s="20" t="s">
        <v>141</v>
      </c>
      <c r="BE173" s="193">
        <f>IF(N173="základní",J173,0)</f>
        <v>0</v>
      </c>
      <c r="BF173" s="193">
        <f>IF(N173="snížená",J173,0)</f>
        <v>0</v>
      </c>
      <c r="BG173" s="193">
        <f>IF(N173="zákl. přenesená",J173,0)</f>
        <v>0</v>
      </c>
      <c r="BH173" s="193">
        <f>IF(N173="sníž. přenesená",J173,0)</f>
        <v>0</v>
      </c>
      <c r="BI173" s="193">
        <f>IF(N173="nulová",J173,0)</f>
        <v>0</v>
      </c>
      <c r="BJ173" s="20" t="s">
        <v>79</v>
      </c>
      <c r="BK173" s="193">
        <f>ROUND(I173*H173,2)</f>
        <v>0</v>
      </c>
      <c r="BL173" s="20" t="s">
        <v>573</v>
      </c>
      <c r="BM173" s="192" t="s">
        <v>633</v>
      </c>
    </row>
    <row r="174" spans="1:65" s="12" customFormat="1" ht="20.85" customHeight="1">
      <c r="B174" s="165"/>
      <c r="C174" s="166"/>
      <c r="D174" s="167" t="s">
        <v>71</v>
      </c>
      <c r="E174" s="179" t="s">
        <v>850</v>
      </c>
      <c r="F174" s="179" t="s">
        <v>859</v>
      </c>
      <c r="G174" s="166"/>
      <c r="H174" s="166"/>
      <c r="I174" s="169"/>
      <c r="J174" s="180">
        <f>BK174</f>
        <v>0</v>
      </c>
      <c r="K174" s="166"/>
      <c r="L174" s="171"/>
      <c r="M174" s="172"/>
      <c r="N174" s="173"/>
      <c r="O174" s="173"/>
      <c r="P174" s="174">
        <f>P175</f>
        <v>0</v>
      </c>
      <c r="Q174" s="173"/>
      <c r="R174" s="174">
        <f>R175</f>
        <v>0</v>
      </c>
      <c r="S174" s="173"/>
      <c r="T174" s="175">
        <f>T175</f>
        <v>0</v>
      </c>
      <c r="AR174" s="176" t="s">
        <v>79</v>
      </c>
      <c r="AT174" s="177" t="s">
        <v>71</v>
      </c>
      <c r="AU174" s="177" t="s">
        <v>81</v>
      </c>
      <c r="AY174" s="176" t="s">
        <v>141</v>
      </c>
      <c r="BK174" s="178">
        <f>BK175</f>
        <v>0</v>
      </c>
    </row>
    <row r="175" spans="1:65" s="2" customFormat="1" ht="16.5" customHeight="1">
      <c r="A175" s="37"/>
      <c r="B175" s="38"/>
      <c r="C175" s="181" t="s">
        <v>407</v>
      </c>
      <c r="D175" s="181" t="s">
        <v>146</v>
      </c>
      <c r="E175" s="182" t="s">
        <v>843</v>
      </c>
      <c r="F175" s="183" t="s">
        <v>861</v>
      </c>
      <c r="G175" s="184" t="s">
        <v>208</v>
      </c>
      <c r="H175" s="185">
        <v>40</v>
      </c>
      <c r="I175" s="186"/>
      <c r="J175" s="187">
        <f>ROUND(I175*H175,2)</f>
        <v>0</v>
      </c>
      <c r="K175" s="183" t="s">
        <v>19</v>
      </c>
      <c r="L175" s="42"/>
      <c r="M175" s="188" t="s">
        <v>19</v>
      </c>
      <c r="N175" s="189" t="s">
        <v>43</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573</v>
      </c>
      <c r="AT175" s="192" t="s">
        <v>146</v>
      </c>
      <c r="AU175" s="192" t="s">
        <v>152</v>
      </c>
      <c r="AY175" s="20" t="s">
        <v>141</v>
      </c>
      <c r="BE175" s="193">
        <f>IF(N175="základní",J175,0)</f>
        <v>0</v>
      </c>
      <c r="BF175" s="193">
        <f>IF(N175="snížená",J175,0)</f>
        <v>0</v>
      </c>
      <c r="BG175" s="193">
        <f>IF(N175="zákl. přenesená",J175,0)</f>
        <v>0</v>
      </c>
      <c r="BH175" s="193">
        <f>IF(N175="sníž. přenesená",J175,0)</f>
        <v>0</v>
      </c>
      <c r="BI175" s="193">
        <f>IF(N175="nulová",J175,0)</f>
        <v>0</v>
      </c>
      <c r="BJ175" s="20" t="s">
        <v>79</v>
      </c>
      <c r="BK175" s="193">
        <f>ROUND(I175*H175,2)</f>
        <v>0</v>
      </c>
      <c r="BL175" s="20" t="s">
        <v>573</v>
      </c>
      <c r="BM175" s="192" t="s">
        <v>643</v>
      </c>
    </row>
    <row r="176" spans="1:65" s="12" customFormat="1" ht="20.85" customHeight="1">
      <c r="B176" s="165"/>
      <c r="C176" s="166"/>
      <c r="D176" s="167" t="s">
        <v>71</v>
      </c>
      <c r="E176" s="179" t="s">
        <v>854</v>
      </c>
      <c r="F176" s="179" t="s">
        <v>863</v>
      </c>
      <c r="G176" s="166"/>
      <c r="H176" s="166"/>
      <c r="I176" s="169"/>
      <c r="J176" s="180">
        <f>BK176</f>
        <v>0</v>
      </c>
      <c r="K176" s="166"/>
      <c r="L176" s="171"/>
      <c r="M176" s="172"/>
      <c r="N176" s="173"/>
      <c r="O176" s="173"/>
      <c r="P176" s="174">
        <f>P177</f>
        <v>0</v>
      </c>
      <c r="Q176" s="173"/>
      <c r="R176" s="174">
        <f>R177</f>
        <v>0</v>
      </c>
      <c r="S176" s="173"/>
      <c r="T176" s="175">
        <f>T177</f>
        <v>0</v>
      </c>
      <c r="AR176" s="176" t="s">
        <v>79</v>
      </c>
      <c r="AT176" s="177" t="s">
        <v>71</v>
      </c>
      <c r="AU176" s="177" t="s">
        <v>81</v>
      </c>
      <c r="AY176" s="176" t="s">
        <v>141</v>
      </c>
      <c r="BK176" s="178">
        <f>BK177</f>
        <v>0</v>
      </c>
    </row>
    <row r="177" spans="1:65" s="2" customFormat="1" ht="16.5" customHeight="1">
      <c r="A177" s="37"/>
      <c r="B177" s="38"/>
      <c r="C177" s="181" t="s">
        <v>847</v>
      </c>
      <c r="D177" s="181" t="s">
        <v>146</v>
      </c>
      <c r="E177" s="182" t="s">
        <v>848</v>
      </c>
      <c r="F177" s="183" t="s">
        <v>861</v>
      </c>
      <c r="G177" s="184" t="s">
        <v>208</v>
      </c>
      <c r="H177" s="185">
        <v>40</v>
      </c>
      <c r="I177" s="186"/>
      <c r="J177" s="187">
        <f>ROUND(I177*H177,2)</f>
        <v>0</v>
      </c>
      <c r="K177" s="183" t="s">
        <v>19</v>
      </c>
      <c r="L177" s="42"/>
      <c r="M177" s="188" t="s">
        <v>19</v>
      </c>
      <c r="N177" s="189" t="s">
        <v>43</v>
      </c>
      <c r="O177" s="67"/>
      <c r="P177" s="190">
        <f>O177*H177</f>
        <v>0</v>
      </c>
      <c r="Q177" s="190">
        <v>0</v>
      </c>
      <c r="R177" s="190">
        <f>Q177*H177</f>
        <v>0</v>
      </c>
      <c r="S177" s="190">
        <v>0</v>
      </c>
      <c r="T177" s="191">
        <f>S177*H177</f>
        <v>0</v>
      </c>
      <c r="U177" s="37"/>
      <c r="V177" s="37"/>
      <c r="W177" s="37"/>
      <c r="X177" s="37"/>
      <c r="Y177" s="37"/>
      <c r="Z177" s="37"/>
      <c r="AA177" s="37"/>
      <c r="AB177" s="37"/>
      <c r="AC177" s="37"/>
      <c r="AD177" s="37"/>
      <c r="AE177" s="37"/>
      <c r="AR177" s="192" t="s">
        <v>573</v>
      </c>
      <c r="AT177" s="192" t="s">
        <v>146</v>
      </c>
      <c r="AU177" s="192" t="s">
        <v>152</v>
      </c>
      <c r="AY177" s="20" t="s">
        <v>141</v>
      </c>
      <c r="BE177" s="193">
        <f>IF(N177="základní",J177,0)</f>
        <v>0</v>
      </c>
      <c r="BF177" s="193">
        <f>IF(N177="snížená",J177,0)</f>
        <v>0</v>
      </c>
      <c r="BG177" s="193">
        <f>IF(N177="zákl. přenesená",J177,0)</f>
        <v>0</v>
      </c>
      <c r="BH177" s="193">
        <f>IF(N177="sníž. přenesená",J177,0)</f>
        <v>0</v>
      </c>
      <c r="BI177" s="193">
        <f>IF(N177="nulová",J177,0)</f>
        <v>0</v>
      </c>
      <c r="BJ177" s="20" t="s">
        <v>79</v>
      </c>
      <c r="BK177" s="193">
        <f>ROUND(I177*H177,2)</f>
        <v>0</v>
      </c>
      <c r="BL177" s="20" t="s">
        <v>573</v>
      </c>
      <c r="BM177" s="192" t="s">
        <v>655</v>
      </c>
    </row>
    <row r="178" spans="1:65" s="12" customFormat="1" ht="20.85" customHeight="1">
      <c r="B178" s="165"/>
      <c r="C178" s="166"/>
      <c r="D178" s="167" t="s">
        <v>71</v>
      </c>
      <c r="E178" s="179" t="s">
        <v>858</v>
      </c>
      <c r="F178" s="179" t="s">
        <v>867</v>
      </c>
      <c r="G178" s="166"/>
      <c r="H178" s="166"/>
      <c r="I178" s="169"/>
      <c r="J178" s="180">
        <f>BK178</f>
        <v>0</v>
      </c>
      <c r="K178" s="166"/>
      <c r="L178" s="171"/>
      <c r="M178" s="172"/>
      <c r="N178" s="173"/>
      <c r="O178" s="173"/>
      <c r="P178" s="174">
        <f>SUM(P179:P181)</f>
        <v>0</v>
      </c>
      <c r="Q178" s="173"/>
      <c r="R178" s="174">
        <f>SUM(R179:R181)</f>
        <v>0</v>
      </c>
      <c r="S178" s="173"/>
      <c r="T178" s="175">
        <f>SUM(T179:T181)</f>
        <v>0</v>
      </c>
      <c r="AR178" s="176" t="s">
        <v>79</v>
      </c>
      <c r="AT178" s="177" t="s">
        <v>71</v>
      </c>
      <c r="AU178" s="177" t="s">
        <v>81</v>
      </c>
      <c r="AY178" s="176" t="s">
        <v>141</v>
      </c>
      <c r="BK178" s="178">
        <f>SUM(BK179:BK181)</f>
        <v>0</v>
      </c>
    </row>
    <row r="179" spans="1:65" s="2" customFormat="1" ht="16.5" customHeight="1">
      <c r="A179" s="37"/>
      <c r="B179" s="38"/>
      <c r="C179" s="181" t="s">
        <v>424</v>
      </c>
      <c r="D179" s="181" t="s">
        <v>146</v>
      </c>
      <c r="E179" s="182" t="s">
        <v>852</v>
      </c>
      <c r="F179" s="183" t="s">
        <v>869</v>
      </c>
      <c r="G179" s="184" t="s">
        <v>149</v>
      </c>
      <c r="H179" s="185">
        <v>14</v>
      </c>
      <c r="I179" s="186"/>
      <c r="J179" s="187">
        <f>ROUND(I179*H179,2)</f>
        <v>0</v>
      </c>
      <c r="K179" s="183" t="s">
        <v>19</v>
      </c>
      <c r="L179" s="42"/>
      <c r="M179" s="188" t="s">
        <v>19</v>
      </c>
      <c r="N179" s="189" t="s">
        <v>43</v>
      </c>
      <c r="O179" s="67"/>
      <c r="P179" s="190">
        <f>O179*H179</f>
        <v>0</v>
      </c>
      <c r="Q179" s="190">
        <v>0</v>
      </c>
      <c r="R179" s="190">
        <f>Q179*H179</f>
        <v>0</v>
      </c>
      <c r="S179" s="190">
        <v>0</v>
      </c>
      <c r="T179" s="191">
        <f>S179*H179</f>
        <v>0</v>
      </c>
      <c r="U179" s="37"/>
      <c r="V179" s="37"/>
      <c r="W179" s="37"/>
      <c r="X179" s="37"/>
      <c r="Y179" s="37"/>
      <c r="Z179" s="37"/>
      <c r="AA179" s="37"/>
      <c r="AB179" s="37"/>
      <c r="AC179" s="37"/>
      <c r="AD179" s="37"/>
      <c r="AE179" s="37"/>
      <c r="AR179" s="192" t="s">
        <v>573</v>
      </c>
      <c r="AT179" s="192" t="s">
        <v>146</v>
      </c>
      <c r="AU179" s="192" t="s">
        <v>152</v>
      </c>
      <c r="AY179" s="20" t="s">
        <v>141</v>
      </c>
      <c r="BE179" s="193">
        <f>IF(N179="základní",J179,0)</f>
        <v>0</v>
      </c>
      <c r="BF179" s="193">
        <f>IF(N179="snížená",J179,0)</f>
        <v>0</v>
      </c>
      <c r="BG179" s="193">
        <f>IF(N179="zákl. přenesená",J179,0)</f>
        <v>0</v>
      </c>
      <c r="BH179" s="193">
        <f>IF(N179="sníž. přenesená",J179,0)</f>
        <v>0</v>
      </c>
      <c r="BI179" s="193">
        <f>IF(N179="nulová",J179,0)</f>
        <v>0</v>
      </c>
      <c r="BJ179" s="20" t="s">
        <v>79</v>
      </c>
      <c r="BK179" s="193">
        <f>ROUND(I179*H179,2)</f>
        <v>0</v>
      </c>
      <c r="BL179" s="20" t="s">
        <v>573</v>
      </c>
      <c r="BM179" s="192" t="s">
        <v>667</v>
      </c>
    </row>
    <row r="180" spans="1:65" s="2" customFormat="1" ht="16.5" customHeight="1">
      <c r="A180" s="37"/>
      <c r="B180" s="38"/>
      <c r="C180" s="181" t="s">
        <v>430</v>
      </c>
      <c r="D180" s="181" t="s">
        <v>146</v>
      </c>
      <c r="E180" s="182" t="s">
        <v>856</v>
      </c>
      <c r="F180" s="183" t="s">
        <v>872</v>
      </c>
      <c r="G180" s="184" t="s">
        <v>149</v>
      </c>
      <c r="H180" s="185">
        <v>18</v>
      </c>
      <c r="I180" s="186"/>
      <c r="J180" s="187">
        <f>ROUND(I180*H180,2)</f>
        <v>0</v>
      </c>
      <c r="K180" s="183" t="s">
        <v>19</v>
      </c>
      <c r="L180" s="42"/>
      <c r="M180" s="188" t="s">
        <v>19</v>
      </c>
      <c r="N180" s="189" t="s">
        <v>43</v>
      </c>
      <c r="O180" s="67"/>
      <c r="P180" s="190">
        <f>O180*H180</f>
        <v>0</v>
      </c>
      <c r="Q180" s="190">
        <v>0</v>
      </c>
      <c r="R180" s="190">
        <f>Q180*H180</f>
        <v>0</v>
      </c>
      <c r="S180" s="190">
        <v>0</v>
      </c>
      <c r="T180" s="191">
        <f>S180*H180</f>
        <v>0</v>
      </c>
      <c r="U180" s="37"/>
      <c r="V180" s="37"/>
      <c r="W180" s="37"/>
      <c r="X180" s="37"/>
      <c r="Y180" s="37"/>
      <c r="Z180" s="37"/>
      <c r="AA180" s="37"/>
      <c r="AB180" s="37"/>
      <c r="AC180" s="37"/>
      <c r="AD180" s="37"/>
      <c r="AE180" s="37"/>
      <c r="AR180" s="192" t="s">
        <v>573</v>
      </c>
      <c r="AT180" s="192" t="s">
        <v>146</v>
      </c>
      <c r="AU180" s="192" t="s">
        <v>152</v>
      </c>
      <c r="AY180" s="20" t="s">
        <v>141</v>
      </c>
      <c r="BE180" s="193">
        <f>IF(N180="základní",J180,0)</f>
        <v>0</v>
      </c>
      <c r="BF180" s="193">
        <f>IF(N180="snížená",J180,0)</f>
        <v>0</v>
      </c>
      <c r="BG180" s="193">
        <f>IF(N180="zákl. přenesená",J180,0)</f>
        <v>0</v>
      </c>
      <c r="BH180" s="193">
        <f>IF(N180="sníž. přenesená",J180,0)</f>
        <v>0</v>
      </c>
      <c r="BI180" s="193">
        <f>IF(N180="nulová",J180,0)</f>
        <v>0</v>
      </c>
      <c r="BJ180" s="20" t="s">
        <v>79</v>
      </c>
      <c r="BK180" s="193">
        <f>ROUND(I180*H180,2)</f>
        <v>0</v>
      </c>
      <c r="BL180" s="20" t="s">
        <v>573</v>
      </c>
      <c r="BM180" s="192" t="s">
        <v>678</v>
      </c>
    </row>
    <row r="181" spans="1:65" s="2" customFormat="1" ht="16.5" customHeight="1">
      <c r="A181" s="37"/>
      <c r="B181" s="38"/>
      <c r="C181" s="181" t="s">
        <v>435</v>
      </c>
      <c r="D181" s="181" t="s">
        <v>146</v>
      </c>
      <c r="E181" s="182" t="s">
        <v>860</v>
      </c>
      <c r="F181" s="183" t="s">
        <v>875</v>
      </c>
      <c r="G181" s="184" t="s">
        <v>149</v>
      </c>
      <c r="H181" s="185">
        <v>18</v>
      </c>
      <c r="I181" s="186"/>
      <c r="J181" s="187">
        <f>ROUND(I181*H181,2)</f>
        <v>0</v>
      </c>
      <c r="K181" s="183" t="s">
        <v>19</v>
      </c>
      <c r="L181" s="42"/>
      <c r="M181" s="188" t="s">
        <v>19</v>
      </c>
      <c r="N181" s="189" t="s">
        <v>43</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573</v>
      </c>
      <c r="AT181" s="192" t="s">
        <v>146</v>
      </c>
      <c r="AU181" s="192" t="s">
        <v>152</v>
      </c>
      <c r="AY181" s="20" t="s">
        <v>141</v>
      </c>
      <c r="BE181" s="193">
        <f>IF(N181="základní",J181,0)</f>
        <v>0</v>
      </c>
      <c r="BF181" s="193">
        <f>IF(N181="snížená",J181,0)</f>
        <v>0</v>
      </c>
      <c r="BG181" s="193">
        <f>IF(N181="zákl. přenesená",J181,0)</f>
        <v>0</v>
      </c>
      <c r="BH181" s="193">
        <f>IF(N181="sníž. přenesená",J181,0)</f>
        <v>0</v>
      </c>
      <c r="BI181" s="193">
        <f>IF(N181="nulová",J181,0)</f>
        <v>0</v>
      </c>
      <c r="BJ181" s="20" t="s">
        <v>79</v>
      </c>
      <c r="BK181" s="193">
        <f>ROUND(I181*H181,2)</f>
        <v>0</v>
      </c>
      <c r="BL181" s="20" t="s">
        <v>573</v>
      </c>
      <c r="BM181" s="192" t="s">
        <v>419</v>
      </c>
    </row>
    <row r="182" spans="1:65" s="12" customFormat="1" ht="25.9" customHeight="1">
      <c r="B182" s="165"/>
      <c r="C182" s="166"/>
      <c r="D182" s="167" t="s">
        <v>71</v>
      </c>
      <c r="E182" s="168" t="s">
        <v>862</v>
      </c>
      <c r="F182" s="168" t="s">
        <v>878</v>
      </c>
      <c r="G182" s="166"/>
      <c r="H182" s="166"/>
      <c r="I182" s="169"/>
      <c r="J182" s="170">
        <f>BK182</f>
        <v>0</v>
      </c>
      <c r="K182" s="166"/>
      <c r="L182" s="171"/>
      <c r="M182" s="172"/>
      <c r="N182" s="173"/>
      <c r="O182" s="173"/>
      <c r="P182" s="174">
        <f>P183</f>
        <v>0</v>
      </c>
      <c r="Q182" s="173"/>
      <c r="R182" s="174">
        <f>R183</f>
        <v>0</v>
      </c>
      <c r="S182" s="173"/>
      <c r="T182" s="175">
        <f>T183</f>
        <v>0</v>
      </c>
      <c r="AR182" s="176" t="s">
        <v>79</v>
      </c>
      <c r="AT182" s="177" t="s">
        <v>71</v>
      </c>
      <c r="AU182" s="177" t="s">
        <v>72</v>
      </c>
      <c r="AY182" s="176" t="s">
        <v>141</v>
      </c>
      <c r="BK182" s="178">
        <f>BK183</f>
        <v>0</v>
      </c>
    </row>
    <row r="183" spans="1:65" s="2" customFormat="1" ht="16.5" customHeight="1">
      <c r="A183" s="37"/>
      <c r="B183" s="38"/>
      <c r="C183" s="181" t="s">
        <v>444</v>
      </c>
      <c r="D183" s="181" t="s">
        <v>146</v>
      </c>
      <c r="E183" s="182" t="s">
        <v>864</v>
      </c>
      <c r="F183" s="183" t="s">
        <v>880</v>
      </c>
      <c r="G183" s="184" t="s">
        <v>284</v>
      </c>
      <c r="H183" s="185">
        <v>0.2</v>
      </c>
      <c r="I183" s="186"/>
      <c r="J183" s="187">
        <f>ROUND(I183*H183,2)</f>
        <v>0</v>
      </c>
      <c r="K183" s="183" t="s">
        <v>19</v>
      </c>
      <c r="L183" s="42"/>
      <c r="M183" s="188" t="s">
        <v>19</v>
      </c>
      <c r="N183" s="189" t="s">
        <v>43</v>
      </c>
      <c r="O183" s="67"/>
      <c r="P183" s="190">
        <f>O183*H183</f>
        <v>0</v>
      </c>
      <c r="Q183" s="190">
        <v>0</v>
      </c>
      <c r="R183" s="190">
        <f>Q183*H183</f>
        <v>0</v>
      </c>
      <c r="S183" s="190">
        <v>0</v>
      </c>
      <c r="T183" s="191">
        <f>S183*H183</f>
        <v>0</v>
      </c>
      <c r="U183" s="37"/>
      <c r="V183" s="37"/>
      <c r="W183" s="37"/>
      <c r="X183" s="37"/>
      <c r="Y183" s="37"/>
      <c r="Z183" s="37"/>
      <c r="AA183" s="37"/>
      <c r="AB183" s="37"/>
      <c r="AC183" s="37"/>
      <c r="AD183" s="37"/>
      <c r="AE183" s="37"/>
      <c r="AR183" s="192" t="s">
        <v>573</v>
      </c>
      <c r="AT183" s="192" t="s">
        <v>146</v>
      </c>
      <c r="AU183" s="192" t="s">
        <v>79</v>
      </c>
      <c r="AY183" s="20" t="s">
        <v>141</v>
      </c>
      <c r="BE183" s="193">
        <f>IF(N183="základní",J183,0)</f>
        <v>0</v>
      </c>
      <c r="BF183" s="193">
        <f>IF(N183="snížená",J183,0)</f>
        <v>0</v>
      </c>
      <c r="BG183" s="193">
        <f>IF(N183="zákl. přenesená",J183,0)</f>
        <v>0</v>
      </c>
      <c r="BH183" s="193">
        <f>IF(N183="sníž. přenesená",J183,0)</f>
        <v>0</v>
      </c>
      <c r="BI183" s="193">
        <f>IF(N183="nulová",J183,0)</f>
        <v>0</v>
      </c>
      <c r="BJ183" s="20" t="s">
        <v>79</v>
      </c>
      <c r="BK183" s="193">
        <f>ROUND(I183*H183,2)</f>
        <v>0</v>
      </c>
      <c r="BL183" s="20" t="s">
        <v>573</v>
      </c>
      <c r="BM183" s="192" t="s">
        <v>865</v>
      </c>
    </row>
    <row r="184" spans="1:65" s="12" customFormat="1" ht="25.9" customHeight="1">
      <c r="B184" s="165"/>
      <c r="C184" s="166"/>
      <c r="D184" s="167" t="s">
        <v>71</v>
      </c>
      <c r="E184" s="168" t="s">
        <v>866</v>
      </c>
      <c r="F184" s="168" t="s">
        <v>882</v>
      </c>
      <c r="G184" s="166"/>
      <c r="H184" s="166"/>
      <c r="I184" s="169"/>
      <c r="J184" s="170">
        <f>BK184</f>
        <v>0</v>
      </c>
      <c r="K184" s="166"/>
      <c r="L184" s="171"/>
      <c r="M184" s="172"/>
      <c r="N184" s="173"/>
      <c r="O184" s="173"/>
      <c r="P184" s="174">
        <f>SUM(P185:P186)</f>
        <v>0</v>
      </c>
      <c r="Q184" s="173"/>
      <c r="R184" s="174">
        <f>SUM(R185:R186)</f>
        <v>0</v>
      </c>
      <c r="S184" s="173"/>
      <c r="T184" s="175">
        <f>SUM(T185:T186)</f>
        <v>0</v>
      </c>
      <c r="AR184" s="176" t="s">
        <v>79</v>
      </c>
      <c r="AT184" s="177" t="s">
        <v>71</v>
      </c>
      <c r="AU184" s="177" t="s">
        <v>72</v>
      </c>
      <c r="AY184" s="176" t="s">
        <v>141</v>
      </c>
      <c r="BK184" s="178">
        <f>SUM(BK185:BK186)</f>
        <v>0</v>
      </c>
    </row>
    <row r="185" spans="1:65" s="2" customFormat="1" ht="16.5" customHeight="1">
      <c r="A185" s="37"/>
      <c r="B185" s="38"/>
      <c r="C185" s="181" t="s">
        <v>447</v>
      </c>
      <c r="D185" s="181" t="s">
        <v>146</v>
      </c>
      <c r="E185" s="182" t="s">
        <v>868</v>
      </c>
      <c r="F185" s="183" t="s">
        <v>884</v>
      </c>
      <c r="G185" s="184" t="s">
        <v>251</v>
      </c>
      <c r="H185" s="185">
        <v>1</v>
      </c>
      <c r="I185" s="186"/>
      <c r="J185" s="187">
        <f>ROUND(I185*H185,2)</f>
        <v>0</v>
      </c>
      <c r="K185" s="183" t="s">
        <v>19</v>
      </c>
      <c r="L185" s="42"/>
      <c r="M185" s="188" t="s">
        <v>19</v>
      </c>
      <c r="N185" s="189" t="s">
        <v>43</v>
      </c>
      <c r="O185" s="67"/>
      <c r="P185" s="190">
        <f>O185*H185</f>
        <v>0</v>
      </c>
      <c r="Q185" s="190">
        <v>0</v>
      </c>
      <c r="R185" s="190">
        <f>Q185*H185</f>
        <v>0</v>
      </c>
      <c r="S185" s="190">
        <v>0</v>
      </c>
      <c r="T185" s="191">
        <f>S185*H185</f>
        <v>0</v>
      </c>
      <c r="U185" s="37"/>
      <c r="V185" s="37"/>
      <c r="W185" s="37"/>
      <c r="X185" s="37"/>
      <c r="Y185" s="37"/>
      <c r="Z185" s="37"/>
      <c r="AA185" s="37"/>
      <c r="AB185" s="37"/>
      <c r="AC185" s="37"/>
      <c r="AD185" s="37"/>
      <c r="AE185" s="37"/>
      <c r="AR185" s="192" t="s">
        <v>573</v>
      </c>
      <c r="AT185" s="192" t="s">
        <v>146</v>
      </c>
      <c r="AU185" s="192" t="s">
        <v>79</v>
      </c>
      <c r="AY185" s="20" t="s">
        <v>141</v>
      </c>
      <c r="BE185" s="193">
        <f>IF(N185="základní",J185,0)</f>
        <v>0</v>
      </c>
      <c r="BF185" s="193">
        <f>IF(N185="snížená",J185,0)</f>
        <v>0</v>
      </c>
      <c r="BG185" s="193">
        <f>IF(N185="zákl. přenesená",J185,0)</f>
        <v>0</v>
      </c>
      <c r="BH185" s="193">
        <f>IF(N185="sníž. přenesená",J185,0)</f>
        <v>0</v>
      </c>
      <c r="BI185" s="193">
        <f>IF(N185="nulová",J185,0)</f>
        <v>0</v>
      </c>
      <c r="BJ185" s="20" t="s">
        <v>79</v>
      </c>
      <c r="BK185" s="193">
        <f>ROUND(I185*H185,2)</f>
        <v>0</v>
      </c>
      <c r="BL185" s="20" t="s">
        <v>573</v>
      </c>
      <c r="BM185" s="192" t="s">
        <v>870</v>
      </c>
    </row>
    <row r="186" spans="1:65" s="2" customFormat="1" ht="212.25" customHeight="1">
      <c r="A186" s="37"/>
      <c r="B186" s="38"/>
      <c r="C186" s="181" t="s">
        <v>454</v>
      </c>
      <c r="D186" s="181" t="s">
        <v>146</v>
      </c>
      <c r="E186" s="182" t="s">
        <v>871</v>
      </c>
      <c r="F186" s="183" t="s">
        <v>886</v>
      </c>
      <c r="G186" s="184" t="s">
        <v>251</v>
      </c>
      <c r="H186" s="185">
        <v>1</v>
      </c>
      <c r="I186" s="186"/>
      <c r="J186" s="187">
        <f>ROUND(I186*H186,2)</f>
        <v>0</v>
      </c>
      <c r="K186" s="183" t="s">
        <v>19</v>
      </c>
      <c r="L186" s="42"/>
      <c r="M186" s="257" t="s">
        <v>19</v>
      </c>
      <c r="N186" s="258" t="s">
        <v>43</v>
      </c>
      <c r="O186" s="255"/>
      <c r="P186" s="259">
        <f>O186*H186</f>
        <v>0</v>
      </c>
      <c r="Q186" s="259">
        <v>0</v>
      </c>
      <c r="R186" s="259">
        <f>Q186*H186</f>
        <v>0</v>
      </c>
      <c r="S186" s="259">
        <v>0</v>
      </c>
      <c r="T186" s="260">
        <f>S186*H186</f>
        <v>0</v>
      </c>
      <c r="U186" s="37"/>
      <c r="V186" s="37"/>
      <c r="W186" s="37"/>
      <c r="X186" s="37"/>
      <c r="Y186" s="37"/>
      <c r="Z186" s="37"/>
      <c r="AA186" s="37"/>
      <c r="AB186" s="37"/>
      <c r="AC186" s="37"/>
      <c r="AD186" s="37"/>
      <c r="AE186" s="37"/>
      <c r="AR186" s="192" t="s">
        <v>573</v>
      </c>
      <c r="AT186" s="192" t="s">
        <v>146</v>
      </c>
      <c r="AU186" s="192" t="s">
        <v>79</v>
      </c>
      <c r="AY186" s="20" t="s">
        <v>141</v>
      </c>
      <c r="BE186" s="193">
        <f>IF(N186="základní",J186,0)</f>
        <v>0</v>
      </c>
      <c r="BF186" s="193">
        <f>IF(N186="snížená",J186,0)</f>
        <v>0</v>
      </c>
      <c r="BG186" s="193">
        <f>IF(N186="zákl. přenesená",J186,0)</f>
        <v>0</v>
      </c>
      <c r="BH186" s="193">
        <f>IF(N186="sníž. přenesená",J186,0)</f>
        <v>0</v>
      </c>
      <c r="BI186" s="193">
        <f>IF(N186="nulová",J186,0)</f>
        <v>0</v>
      </c>
      <c r="BJ186" s="20" t="s">
        <v>79</v>
      </c>
      <c r="BK186" s="193">
        <f>ROUND(I186*H186,2)</f>
        <v>0</v>
      </c>
      <c r="BL186" s="20" t="s">
        <v>573</v>
      </c>
      <c r="BM186" s="192" t="s">
        <v>873</v>
      </c>
    </row>
    <row r="187" spans="1:65" s="2" customFormat="1" ht="6.95" customHeight="1">
      <c r="A187" s="37"/>
      <c r="B187" s="50"/>
      <c r="C187" s="51"/>
      <c r="D187" s="51"/>
      <c r="E187" s="51"/>
      <c r="F187" s="51"/>
      <c r="G187" s="51"/>
      <c r="H187" s="51"/>
      <c r="I187" s="51"/>
      <c r="J187" s="51"/>
      <c r="K187" s="51"/>
      <c r="L187" s="42"/>
      <c r="M187" s="37"/>
      <c r="O187" s="37"/>
      <c r="P187" s="37"/>
      <c r="Q187" s="37"/>
      <c r="R187" s="37"/>
      <c r="S187" s="37"/>
      <c r="T187" s="37"/>
      <c r="U187" s="37"/>
      <c r="V187" s="37"/>
      <c r="W187" s="37"/>
      <c r="X187" s="37"/>
      <c r="Y187" s="37"/>
      <c r="Z187" s="37"/>
      <c r="AA187" s="37"/>
      <c r="AB187" s="37"/>
      <c r="AC187" s="37"/>
      <c r="AD187" s="37"/>
      <c r="AE187" s="37"/>
    </row>
  </sheetData>
  <sheetProtection algorithmName="SHA-512" hashValue="0qE29C6m9/wNr7t2xhdIm0VXxuEuylasWRDJ/L8C/WOfUDKkypb4dT+L/GffhRaTs/4L6I+4JAVGtRZ4MvpMng==" saltValue="f5xCSGuqNf+xBkg1smMBXCsGY8tMMQ2nYm2lmDR+lNc6Z+pDrcbuR3hWkbelHDpwrz9vkVnYcCr3ycWVHTqt9g==" spinCount="100000" sheet="1" objects="1" scenarios="1" formatColumns="0" formatRows="0" autoFilter="0"/>
  <autoFilter ref="C112:K186"/>
  <mergeCells count="12">
    <mergeCell ref="E105:H105"/>
    <mergeCell ref="L2:V2"/>
    <mergeCell ref="E50:H50"/>
    <mergeCell ref="E52:H52"/>
    <mergeCell ref="E54:H54"/>
    <mergeCell ref="E101:H101"/>
    <mergeCell ref="E103:H10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20" t="s">
        <v>101</v>
      </c>
    </row>
    <row r="3" spans="1:46" s="1" customFormat="1" ht="6.95" customHeight="1">
      <c r="B3" s="111"/>
      <c r="C3" s="112"/>
      <c r="D3" s="112"/>
      <c r="E3" s="112"/>
      <c r="F3" s="112"/>
      <c r="G3" s="112"/>
      <c r="H3" s="112"/>
      <c r="I3" s="112"/>
      <c r="J3" s="112"/>
      <c r="K3" s="112"/>
      <c r="L3" s="23"/>
      <c r="AT3" s="20" t="s">
        <v>81</v>
      </c>
    </row>
    <row r="4" spans="1:46" s="1" customFormat="1" ht="24.95" customHeight="1">
      <c r="B4" s="23"/>
      <c r="D4" s="113" t="s">
        <v>103</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392" t="str">
        <f>'Rekapitulace stavby'!K6</f>
        <v>Smrčenská 80, Jihlava - oprava střech objektů krematoria (SO_02 a SO_03)</v>
      </c>
      <c r="F7" s="393"/>
      <c r="G7" s="393"/>
      <c r="H7" s="393"/>
      <c r="L7" s="23"/>
    </row>
    <row r="8" spans="1:46" s="2" customFormat="1" ht="12" customHeight="1">
      <c r="A8" s="37"/>
      <c r="B8" s="42"/>
      <c r="C8" s="37"/>
      <c r="D8" s="115" t="s">
        <v>104</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395" t="s">
        <v>1098</v>
      </c>
      <c r="F9" s="394"/>
      <c r="G9" s="394"/>
      <c r="H9" s="394"/>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102</v>
      </c>
      <c r="G11" s="37"/>
      <c r="H11" s="37"/>
      <c r="I11" s="115" t="s">
        <v>20</v>
      </c>
      <c r="J11" s="106" t="s">
        <v>19</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21</v>
      </c>
      <c r="E12" s="37"/>
      <c r="F12" s="106" t="s">
        <v>22</v>
      </c>
      <c r="G12" s="37"/>
      <c r="H12" s="37"/>
      <c r="I12" s="115" t="s">
        <v>23</v>
      </c>
      <c r="J12" s="117" t="str">
        <f>'Rekapitulace stavby'!AN8</f>
        <v>10. 2. 2025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25</v>
      </c>
      <c r="E14" s="37"/>
      <c r="F14" s="37"/>
      <c r="G14" s="37"/>
      <c r="H14" s="37"/>
      <c r="I14" s="115" t="s">
        <v>26</v>
      </c>
      <c r="J14" s="106" t="s">
        <v>19</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27</v>
      </c>
      <c r="F15" s="37"/>
      <c r="G15" s="37"/>
      <c r="H15" s="37"/>
      <c r="I15" s="115" t="s">
        <v>28</v>
      </c>
      <c r="J15" s="106" t="s">
        <v>19</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29</v>
      </c>
      <c r="E17" s="37"/>
      <c r="F17" s="37"/>
      <c r="G17" s="37"/>
      <c r="H17" s="37"/>
      <c r="I17" s="115" t="s">
        <v>26</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396" t="str">
        <f>'Rekapitulace stavby'!E14</f>
        <v>Vyplň údaj</v>
      </c>
      <c r="F18" s="397"/>
      <c r="G18" s="397"/>
      <c r="H18" s="397"/>
      <c r="I18" s="115" t="s">
        <v>28</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31</v>
      </c>
      <c r="E20" s="37"/>
      <c r="F20" s="37"/>
      <c r="G20" s="37"/>
      <c r="H20" s="37"/>
      <c r="I20" s="115" t="s">
        <v>26</v>
      </c>
      <c r="J20" s="106" t="s">
        <v>19</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32</v>
      </c>
      <c r="F21" s="37"/>
      <c r="G21" s="37"/>
      <c r="H21" s="37"/>
      <c r="I21" s="115" t="s">
        <v>28</v>
      </c>
      <c r="J21" s="106" t="s">
        <v>19</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34</v>
      </c>
      <c r="E23" s="37"/>
      <c r="F23" s="37"/>
      <c r="G23" s="37"/>
      <c r="H23" s="37"/>
      <c r="I23" s="115" t="s">
        <v>26</v>
      </c>
      <c r="J23" s="106" t="s">
        <v>19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35</v>
      </c>
      <c r="F24" s="37"/>
      <c r="G24" s="37"/>
      <c r="H24" s="37"/>
      <c r="I24" s="115" t="s">
        <v>28</v>
      </c>
      <c r="J24" s="106" t="s">
        <v>19</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36</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398" t="s">
        <v>19</v>
      </c>
      <c r="F27" s="398"/>
      <c r="G27" s="398"/>
      <c r="H27" s="398"/>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38</v>
      </c>
      <c r="E30" s="37"/>
      <c r="F30" s="37"/>
      <c r="G30" s="37"/>
      <c r="H30" s="37"/>
      <c r="I30" s="37"/>
      <c r="J30" s="123">
        <f>ROUND(J80,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40</v>
      </c>
      <c r="G32" s="37"/>
      <c r="H32" s="37"/>
      <c r="I32" s="124" t="s">
        <v>39</v>
      </c>
      <c r="J32" s="124" t="s">
        <v>41</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42</v>
      </c>
      <c r="E33" s="115" t="s">
        <v>43</v>
      </c>
      <c r="F33" s="126">
        <f>ROUND((SUM(BE80:BE86)),  2)</f>
        <v>0</v>
      </c>
      <c r="G33" s="37"/>
      <c r="H33" s="37"/>
      <c r="I33" s="127">
        <v>0.21</v>
      </c>
      <c r="J33" s="126">
        <f>ROUND(((SUM(BE80:BE86))*I33),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44</v>
      </c>
      <c r="F34" s="126">
        <f>ROUND((SUM(BF80:BF86)),  2)</f>
        <v>0</v>
      </c>
      <c r="G34" s="37"/>
      <c r="H34" s="37"/>
      <c r="I34" s="127">
        <v>0.12</v>
      </c>
      <c r="J34" s="126">
        <f>ROUND(((SUM(BF80:BF86))*I34),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45</v>
      </c>
      <c r="F35" s="126">
        <f>ROUND((SUM(BG80:BG86)),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46</v>
      </c>
      <c r="F36" s="126">
        <f>ROUND((SUM(BH80:BH86)),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ROUND((SUM(BI80:BI86)),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48</v>
      </c>
      <c r="E39" s="130"/>
      <c r="F39" s="130"/>
      <c r="G39" s="131" t="s">
        <v>49</v>
      </c>
      <c r="H39" s="132" t="s">
        <v>50</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108</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399" t="str">
        <f>E7</f>
        <v>Smrčenská 80, Jihlava - oprava střech objektů krematoria (SO_02 a SO_03)</v>
      </c>
      <c r="F48" s="400"/>
      <c r="G48" s="400"/>
      <c r="H48" s="400"/>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104</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48" t="str">
        <f>E9</f>
        <v>VON - Vedlejší a ostatní náklady</v>
      </c>
      <c r="F50" s="401"/>
      <c r="G50" s="401"/>
      <c r="H50" s="401"/>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Jihlava</v>
      </c>
      <c r="G52" s="39"/>
      <c r="H52" s="39"/>
      <c r="I52" s="32" t="s">
        <v>23</v>
      </c>
      <c r="J52" s="62" t="str">
        <f>IF(J12="","",J12)</f>
        <v>10. 2. 2025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40.15" customHeight="1">
      <c r="A54" s="37"/>
      <c r="B54" s="38"/>
      <c r="C54" s="32" t="s">
        <v>25</v>
      </c>
      <c r="D54" s="39"/>
      <c r="E54" s="39"/>
      <c r="F54" s="30" t="str">
        <f>E15</f>
        <v>Statutární město Jihlava, Masarykovo náměstí 97/1</v>
      </c>
      <c r="G54" s="39"/>
      <c r="H54" s="39"/>
      <c r="I54" s="32" t="s">
        <v>31</v>
      </c>
      <c r="J54" s="35" t="str">
        <f>E21</f>
        <v>SPA spol.s r.o., Jihlava, Havlíčkova 46, 58601</v>
      </c>
      <c r="K54" s="39"/>
      <c r="L54" s="116"/>
      <c r="S54" s="37"/>
      <c r="T54" s="37"/>
      <c r="U54" s="37"/>
      <c r="V54" s="37"/>
      <c r="W54" s="37"/>
      <c r="X54" s="37"/>
      <c r="Y54" s="37"/>
      <c r="Z54" s="37"/>
      <c r="AA54" s="37"/>
      <c r="AB54" s="37"/>
      <c r="AC54" s="37"/>
      <c r="AD54" s="37"/>
      <c r="AE54" s="37"/>
    </row>
    <row r="55" spans="1:47" s="2" customFormat="1" ht="15.2" customHeight="1">
      <c r="A55" s="37"/>
      <c r="B55" s="38"/>
      <c r="C55" s="32" t="s">
        <v>29</v>
      </c>
      <c r="D55" s="39"/>
      <c r="E55" s="39"/>
      <c r="F55" s="30" t="str">
        <f>IF(E18="","",E18)</f>
        <v>Vyplň údaj</v>
      </c>
      <c r="G55" s="39"/>
      <c r="H55" s="39"/>
      <c r="I55" s="32" t="s">
        <v>34</v>
      </c>
      <c r="J55" s="35" t="str">
        <f>E24</f>
        <v>Fr.Neuwirth</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109</v>
      </c>
      <c r="D57" s="140"/>
      <c r="E57" s="140"/>
      <c r="F57" s="140"/>
      <c r="G57" s="140"/>
      <c r="H57" s="140"/>
      <c r="I57" s="140"/>
      <c r="J57" s="141" t="s">
        <v>110</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70</v>
      </c>
      <c r="D59" s="39"/>
      <c r="E59" s="39"/>
      <c r="F59" s="39"/>
      <c r="G59" s="39"/>
      <c r="H59" s="39"/>
      <c r="I59" s="39"/>
      <c r="J59" s="80">
        <f>J80</f>
        <v>0</v>
      </c>
      <c r="K59" s="39"/>
      <c r="L59" s="116"/>
      <c r="S59" s="37"/>
      <c r="T59" s="37"/>
      <c r="U59" s="37"/>
      <c r="V59" s="37"/>
      <c r="W59" s="37"/>
      <c r="X59" s="37"/>
      <c r="Y59" s="37"/>
      <c r="Z59" s="37"/>
      <c r="AA59" s="37"/>
      <c r="AB59" s="37"/>
      <c r="AC59" s="37"/>
      <c r="AD59" s="37"/>
      <c r="AE59" s="37"/>
      <c r="AU59" s="20" t="s">
        <v>111</v>
      </c>
    </row>
    <row r="60" spans="1:47" s="9" customFormat="1" ht="24.95" customHeight="1">
      <c r="B60" s="143"/>
      <c r="C60" s="144"/>
      <c r="D60" s="145" t="s">
        <v>1099</v>
      </c>
      <c r="E60" s="146"/>
      <c r="F60" s="146"/>
      <c r="G60" s="146"/>
      <c r="H60" s="146"/>
      <c r="I60" s="146"/>
      <c r="J60" s="147">
        <f>J81</f>
        <v>0</v>
      </c>
      <c r="K60" s="144"/>
      <c r="L60" s="148"/>
    </row>
    <row r="61" spans="1:47" s="2" customFormat="1" ht="21.75" customHeight="1">
      <c r="A61" s="37"/>
      <c r="B61" s="38"/>
      <c r="C61" s="39"/>
      <c r="D61" s="39"/>
      <c r="E61" s="39"/>
      <c r="F61" s="39"/>
      <c r="G61" s="39"/>
      <c r="H61" s="39"/>
      <c r="I61" s="39"/>
      <c r="J61" s="39"/>
      <c r="K61" s="39"/>
      <c r="L61" s="116"/>
      <c r="S61" s="37"/>
      <c r="T61" s="37"/>
      <c r="U61" s="37"/>
      <c r="V61" s="37"/>
      <c r="W61" s="37"/>
      <c r="X61" s="37"/>
      <c r="Y61" s="37"/>
      <c r="Z61" s="37"/>
      <c r="AA61" s="37"/>
      <c r="AB61" s="37"/>
      <c r="AC61" s="37"/>
      <c r="AD61" s="37"/>
      <c r="AE61" s="37"/>
    </row>
    <row r="62" spans="1:47" s="2" customFormat="1" ht="6.95" customHeight="1">
      <c r="A62" s="37"/>
      <c r="B62" s="50"/>
      <c r="C62" s="51"/>
      <c r="D62" s="51"/>
      <c r="E62" s="51"/>
      <c r="F62" s="51"/>
      <c r="G62" s="51"/>
      <c r="H62" s="51"/>
      <c r="I62" s="51"/>
      <c r="J62" s="51"/>
      <c r="K62" s="51"/>
      <c r="L62" s="116"/>
      <c r="S62" s="37"/>
      <c r="T62" s="37"/>
      <c r="U62" s="37"/>
      <c r="V62" s="37"/>
      <c r="W62" s="37"/>
      <c r="X62" s="37"/>
      <c r="Y62" s="37"/>
      <c r="Z62" s="37"/>
      <c r="AA62" s="37"/>
      <c r="AB62" s="37"/>
      <c r="AC62" s="37"/>
      <c r="AD62" s="37"/>
      <c r="AE62" s="37"/>
    </row>
    <row r="66" spans="1:63" s="2" customFormat="1" ht="6.95" customHeight="1">
      <c r="A66" s="37"/>
      <c r="B66" s="52"/>
      <c r="C66" s="53"/>
      <c r="D66" s="53"/>
      <c r="E66" s="53"/>
      <c r="F66" s="53"/>
      <c r="G66" s="53"/>
      <c r="H66" s="53"/>
      <c r="I66" s="53"/>
      <c r="J66" s="53"/>
      <c r="K66" s="53"/>
      <c r="L66" s="116"/>
      <c r="S66" s="37"/>
      <c r="T66" s="37"/>
      <c r="U66" s="37"/>
      <c r="V66" s="37"/>
      <c r="W66" s="37"/>
      <c r="X66" s="37"/>
      <c r="Y66" s="37"/>
      <c r="Z66" s="37"/>
      <c r="AA66" s="37"/>
      <c r="AB66" s="37"/>
      <c r="AC66" s="37"/>
      <c r="AD66" s="37"/>
      <c r="AE66" s="37"/>
    </row>
    <row r="67" spans="1:63" s="2" customFormat="1" ht="24.95" customHeight="1">
      <c r="A67" s="37"/>
      <c r="B67" s="38"/>
      <c r="C67" s="26" t="s">
        <v>126</v>
      </c>
      <c r="D67" s="39"/>
      <c r="E67" s="39"/>
      <c r="F67" s="39"/>
      <c r="G67" s="39"/>
      <c r="H67" s="39"/>
      <c r="I67" s="39"/>
      <c r="J67" s="39"/>
      <c r="K67" s="39"/>
      <c r="L67" s="116"/>
      <c r="S67" s="37"/>
      <c r="T67" s="37"/>
      <c r="U67" s="37"/>
      <c r="V67" s="37"/>
      <c r="W67" s="37"/>
      <c r="X67" s="37"/>
      <c r="Y67" s="37"/>
      <c r="Z67" s="37"/>
      <c r="AA67" s="37"/>
      <c r="AB67" s="37"/>
      <c r="AC67" s="37"/>
      <c r="AD67" s="37"/>
      <c r="AE67" s="37"/>
    </row>
    <row r="68" spans="1:63" s="2" customFormat="1" ht="6.95" customHeight="1">
      <c r="A68" s="37"/>
      <c r="B68" s="38"/>
      <c r="C68" s="39"/>
      <c r="D68" s="39"/>
      <c r="E68" s="39"/>
      <c r="F68" s="39"/>
      <c r="G68" s="39"/>
      <c r="H68" s="39"/>
      <c r="I68" s="39"/>
      <c r="J68" s="39"/>
      <c r="K68" s="39"/>
      <c r="L68" s="116"/>
      <c r="S68" s="37"/>
      <c r="T68" s="37"/>
      <c r="U68" s="37"/>
      <c r="V68" s="37"/>
      <c r="W68" s="37"/>
      <c r="X68" s="37"/>
      <c r="Y68" s="37"/>
      <c r="Z68" s="37"/>
      <c r="AA68" s="37"/>
      <c r="AB68" s="37"/>
      <c r="AC68" s="37"/>
      <c r="AD68" s="37"/>
      <c r="AE68" s="37"/>
    </row>
    <row r="69" spans="1:63" s="2" customFormat="1" ht="12" customHeight="1">
      <c r="A69" s="37"/>
      <c r="B69" s="38"/>
      <c r="C69" s="32" t="s">
        <v>16</v>
      </c>
      <c r="D69" s="39"/>
      <c r="E69" s="39"/>
      <c r="F69" s="39"/>
      <c r="G69" s="39"/>
      <c r="H69" s="39"/>
      <c r="I69" s="39"/>
      <c r="J69" s="39"/>
      <c r="K69" s="39"/>
      <c r="L69" s="116"/>
      <c r="S69" s="37"/>
      <c r="T69" s="37"/>
      <c r="U69" s="37"/>
      <c r="V69" s="37"/>
      <c r="W69" s="37"/>
      <c r="X69" s="37"/>
      <c r="Y69" s="37"/>
      <c r="Z69" s="37"/>
      <c r="AA69" s="37"/>
      <c r="AB69" s="37"/>
      <c r="AC69" s="37"/>
      <c r="AD69" s="37"/>
      <c r="AE69" s="37"/>
    </row>
    <row r="70" spans="1:63" s="2" customFormat="1" ht="16.5" customHeight="1">
      <c r="A70" s="37"/>
      <c r="B70" s="38"/>
      <c r="C70" s="39"/>
      <c r="D70" s="39"/>
      <c r="E70" s="399" t="str">
        <f>E7</f>
        <v>Smrčenská 80, Jihlava - oprava střech objektů krematoria (SO_02 a SO_03)</v>
      </c>
      <c r="F70" s="400"/>
      <c r="G70" s="400"/>
      <c r="H70" s="400"/>
      <c r="I70" s="39"/>
      <c r="J70" s="39"/>
      <c r="K70" s="39"/>
      <c r="L70" s="116"/>
      <c r="S70" s="37"/>
      <c r="T70" s="37"/>
      <c r="U70" s="37"/>
      <c r="V70" s="37"/>
      <c r="W70" s="37"/>
      <c r="X70" s="37"/>
      <c r="Y70" s="37"/>
      <c r="Z70" s="37"/>
      <c r="AA70" s="37"/>
      <c r="AB70" s="37"/>
      <c r="AC70" s="37"/>
      <c r="AD70" s="37"/>
      <c r="AE70" s="37"/>
    </row>
    <row r="71" spans="1:63" s="2" customFormat="1" ht="12" customHeight="1">
      <c r="A71" s="37"/>
      <c r="B71" s="38"/>
      <c r="C71" s="32" t="s">
        <v>104</v>
      </c>
      <c r="D71" s="39"/>
      <c r="E71" s="39"/>
      <c r="F71" s="39"/>
      <c r="G71" s="39"/>
      <c r="H71" s="39"/>
      <c r="I71" s="39"/>
      <c r="J71" s="39"/>
      <c r="K71" s="39"/>
      <c r="L71" s="116"/>
      <c r="S71" s="37"/>
      <c r="T71" s="37"/>
      <c r="U71" s="37"/>
      <c r="V71" s="37"/>
      <c r="W71" s="37"/>
      <c r="X71" s="37"/>
      <c r="Y71" s="37"/>
      <c r="Z71" s="37"/>
      <c r="AA71" s="37"/>
      <c r="AB71" s="37"/>
      <c r="AC71" s="37"/>
      <c r="AD71" s="37"/>
      <c r="AE71" s="37"/>
    </row>
    <row r="72" spans="1:63" s="2" customFormat="1" ht="16.5" customHeight="1">
      <c r="A72" s="37"/>
      <c r="B72" s="38"/>
      <c r="C72" s="39"/>
      <c r="D72" s="39"/>
      <c r="E72" s="348" t="str">
        <f>E9</f>
        <v>VON - Vedlejší a ostatní náklady</v>
      </c>
      <c r="F72" s="401"/>
      <c r="G72" s="401"/>
      <c r="H72" s="401"/>
      <c r="I72" s="39"/>
      <c r="J72" s="39"/>
      <c r="K72" s="39"/>
      <c r="L72" s="116"/>
      <c r="S72" s="37"/>
      <c r="T72" s="37"/>
      <c r="U72" s="37"/>
      <c r="V72" s="37"/>
      <c r="W72" s="37"/>
      <c r="X72" s="37"/>
      <c r="Y72" s="37"/>
      <c r="Z72" s="37"/>
      <c r="AA72" s="37"/>
      <c r="AB72" s="37"/>
      <c r="AC72" s="37"/>
      <c r="AD72" s="37"/>
      <c r="AE72" s="37"/>
    </row>
    <row r="73" spans="1:63" s="2" customFormat="1" ht="6.95" customHeight="1">
      <c r="A73" s="37"/>
      <c r="B73" s="38"/>
      <c r="C73" s="39"/>
      <c r="D73" s="39"/>
      <c r="E73" s="39"/>
      <c r="F73" s="39"/>
      <c r="G73" s="39"/>
      <c r="H73" s="39"/>
      <c r="I73" s="39"/>
      <c r="J73" s="39"/>
      <c r="K73" s="39"/>
      <c r="L73" s="116"/>
      <c r="S73" s="37"/>
      <c r="T73" s="37"/>
      <c r="U73" s="37"/>
      <c r="V73" s="37"/>
      <c r="W73" s="37"/>
      <c r="X73" s="37"/>
      <c r="Y73" s="37"/>
      <c r="Z73" s="37"/>
      <c r="AA73" s="37"/>
      <c r="AB73" s="37"/>
      <c r="AC73" s="37"/>
      <c r="AD73" s="37"/>
      <c r="AE73" s="37"/>
    </row>
    <row r="74" spans="1:63" s="2" customFormat="1" ht="12" customHeight="1">
      <c r="A74" s="37"/>
      <c r="B74" s="38"/>
      <c r="C74" s="32" t="s">
        <v>21</v>
      </c>
      <c r="D74" s="39"/>
      <c r="E74" s="39"/>
      <c r="F74" s="30" t="str">
        <f>F12</f>
        <v>Jihlava</v>
      </c>
      <c r="G74" s="39"/>
      <c r="H74" s="39"/>
      <c r="I74" s="32" t="s">
        <v>23</v>
      </c>
      <c r="J74" s="62" t="str">
        <f>IF(J12="","",J12)</f>
        <v>10. 2. 2025</v>
      </c>
      <c r="K74" s="39"/>
      <c r="L74" s="116"/>
      <c r="S74" s="37"/>
      <c r="T74" s="37"/>
      <c r="U74" s="37"/>
      <c r="V74" s="37"/>
      <c r="W74" s="37"/>
      <c r="X74" s="37"/>
      <c r="Y74" s="37"/>
      <c r="Z74" s="37"/>
      <c r="AA74" s="37"/>
      <c r="AB74" s="37"/>
      <c r="AC74" s="37"/>
      <c r="AD74" s="37"/>
      <c r="AE74" s="37"/>
    </row>
    <row r="75" spans="1:63" s="2" customFormat="1" ht="6.95" customHeight="1">
      <c r="A75" s="37"/>
      <c r="B75" s="38"/>
      <c r="C75" s="39"/>
      <c r="D75" s="39"/>
      <c r="E75" s="39"/>
      <c r="F75" s="39"/>
      <c r="G75" s="39"/>
      <c r="H75" s="39"/>
      <c r="I75" s="39"/>
      <c r="J75" s="39"/>
      <c r="K75" s="39"/>
      <c r="L75" s="116"/>
      <c r="S75" s="37"/>
      <c r="T75" s="37"/>
      <c r="U75" s="37"/>
      <c r="V75" s="37"/>
      <c r="W75" s="37"/>
      <c r="X75" s="37"/>
      <c r="Y75" s="37"/>
      <c r="Z75" s="37"/>
      <c r="AA75" s="37"/>
      <c r="AB75" s="37"/>
      <c r="AC75" s="37"/>
      <c r="AD75" s="37"/>
      <c r="AE75" s="37"/>
    </row>
    <row r="76" spans="1:63" s="2" customFormat="1" ht="40.15" customHeight="1">
      <c r="A76" s="37"/>
      <c r="B76" s="38"/>
      <c r="C76" s="32" t="s">
        <v>25</v>
      </c>
      <c r="D76" s="39"/>
      <c r="E76" s="39"/>
      <c r="F76" s="30" t="str">
        <f>E15</f>
        <v>Statutární město Jihlava, Masarykovo náměstí 97/1</v>
      </c>
      <c r="G76" s="39"/>
      <c r="H76" s="39"/>
      <c r="I76" s="32" t="s">
        <v>31</v>
      </c>
      <c r="J76" s="35" t="str">
        <f>E21</f>
        <v>SPA spol.s r.o., Jihlava, Havlíčkova 46, 58601</v>
      </c>
      <c r="K76" s="39"/>
      <c r="L76" s="116"/>
      <c r="S76" s="37"/>
      <c r="T76" s="37"/>
      <c r="U76" s="37"/>
      <c r="V76" s="37"/>
      <c r="W76" s="37"/>
      <c r="X76" s="37"/>
      <c r="Y76" s="37"/>
      <c r="Z76" s="37"/>
      <c r="AA76" s="37"/>
      <c r="AB76" s="37"/>
      <c r="AC76" s="37"/>
      <c r="AD76" s="37"/>
      <c r="AE76" s="37"/>
    </row>
    <row r="77" spans="1:63" s="2" customFormat="1" ht="15.2" customHeight="1">
      <c r="A77" s="37"/>
      <c r="B77" s="38"/>
      <c r="C77" s="32" t="s">
        <v>29</v>
      </c>
      <c r="D77" s="39"/>
      <c r="E77" s="39"/>
      <c r="F77" s="30" t="str">
        <f>IF(E18="","",E18)</f>
        <v>Vyplň údaj</v>
      </c>
      <c r="G77" s="39"/>
      <c r="H77" s="39"/>
      <c r="I77" s="32" t="s">
        <v>34</v>
      </c>
      <c r="J77" s="35" t="str">
        <f>E24</f>
        <v>Fr.Neuwirth</v>
      </c>
      <c r="K77" s="39"/>
      <c r="L77" s="116"/>
      <c r="S77" s="37"/>
      <c r="T77" s="37"/>
      <c r="U77" s="37"/>
      <c r="V77" s="37"/>
      <c r="W77" s="37"/>
      <c r="X77" s="37"/>
      <c r="Y77" s="37"/>
      <c r="Z77" s="37"/>
      <c r="AA77" s="37"/>
      <c r="AB77" s="37"/>
      <c r="AC77" s="37"/>
      <c r="AD77" s="37"/>
      <c r="AE77" s="37"/>
    </row>
    <row r="78" spans="1:63" s="2" customFormat="1" ht="10.3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63" s="11" customFormat="1" ht="29.25" customHeight="1">
      <c r="A79" s="154"/>
      <c r="B79" s="155"/>
      <c r="C79" s="156" t="s">
        <v>127</v>
      </c>
      <c r="D79" s="157" t="s">
        <v>57</v>
      </c>
      <c r="E79" s="157" t="s">
        <v>53</v>
      </c>
      <c r="F79" s="157" t="s">
        <v>54</v>
      </c>
      <c r="G79" s="157" t="s">
        <v>128</v>
      </c>
      <c r="H79" s="157" t="s">
        <v>129</v>
      </c>
      <c r="I79" s="157" t="s">
        <v>130</v>
      </c>
      <c r="J79" s="157" t="s">
        <v>110</v>
      </c>
      <c r="K79" s="158" t="s">
        <v>131</v>
      </c>
      <c r="L79" s="159"/>
      <c r="M79" s="71" t="s">
        <v>19</v>
      </c>
      <c r="N79" s="72" t="s">
        <v>42</v>
      </c>
      <c r="O79" s="72" t="s">
        <v>132</v>
      </c>
      <c r="P79" s="72" t="s">
        <v>133</v>
      </c>
      <c r="Q79" s="72" t="s">
        <v>134</v>
      </c>
      <c r="R79" s="72" t="s">
        <v>135</v>
      </c>
      <c r="S79" s="72" t="s">
        <v>136</v>
      </c>
      <c r="T79" s="73" t="s">
        <v>137</v>
      </c>
      <c r="U79" s="154"/>
      <c r="V79" s="154"/>
      <c r="W79" s="154"/>
      <c r="X79" s="154"/>
      <c r="Y79" s="154"/>
      <c r="Z79" s="154"/>
      <c r="AA79" s="154"/>
      <c r="AB79" s="154"/>
      <c r="AC79" s="154"/>
      <c r="AD79" s="154"/>
      <c r="AE79" s="154"/>
    </row>
    <row r="80" spans="1:63" s="2" customFormat="1" ht="22.9" customHeight="1">
      <c r="A80" s="37"/>
      <c r="B80" s="38"/>
      <c r="C80" s="78" t="s">
        <v>138</v>
      </c>
      <c r="D80" s="39"/>
      <c r="E80" s="39"/>
      <c r="F80" s="39"/>
      <c r="G80" s="39"/>
      <c r="H80" s="39"/>
      <c r="I80" s="39"/>
      <c r="J80" s="160">
        <f>BK80</f>
        <v>0</v>
      </c>
      <c r="K80" s="39"/>
      <c r="L80" s="42"/>
      <c r="M80" s="74"/>
      <c r="N80" s="161"/>
      <c r="O80" s="75"/>
      <c r="P80" s="162">
        <f>P81</f>
        <v>0</v>
      </c>
      <c r="Q80" s="75"/>
      <c r="R80" s="162">
        <f>R81</f>
        <v>0</v>
      </c>
      <c r="S80" s="75"/>
      <c r="T80" s="163">
        <f>T81</f>
        <v>0</v>
      </c>
      <c r="U80" s="37"/>
      <c r="V80" s="37"/>
      <c r="W80" s="37"/>
      <c r="X80" s="37"/>
      <c r="Y80" s="37"/>
      <c r="Z80" s="37"/>
      <c r="AA80" s="37"/>
      <c r="AB80" s="37"/>
      <c r="AC80" s="37"/>
      <c r="AD80" s="37"/>
      <c r="AE80" s="37"/>
      <c r="AT80" s="20" t="s">
        <v>71</v>
      </c>
      <c r="AU80" s="20" t="s">
        <v>111</v>
      </c>
      <c r="BK80" s="164">
        <f>BK81</f>
        <v>0</v>
      </c>
    </row>
    <row r="81" spans="1:65" s="12" customFormat="1" ht="25.9" customHeight="1">
      <c r="B81" s="165"/>
      <c r="C81" s="166"/>
      <c r="D81" s="167" t="s">
        <v>71</v>
      </c>
      <c r="E81" s="168" t="s">
        <v>721</v>
      </c>
      <c r="F81" s="168" t="s">
        <v>100</v>
      </c>
      <c r="G81" s="166"/>
      <c r="H81" s="166"/>
      <c r="I81" s="169"/>
      <c r="J81" s="170">
        <f>BK81</f>
        <v>0</v>
      </c>
      <c r="K81" s="166"/>
      <c r="L81" s="171"/>
      <c r="M81" s="172"/>
      <c r="N81" s="173"/>
      <c r="O81" s="173"/>
      <c r="P81" s="174">
        <f>SUM(P82:P86)</f>
        <v>0</v>
      </c>
      <c r="Q81" s="173"/>
      <c r="R81" s="174">
        <f>SUM(R82:R86)</f>
        <v>0</v>
      </c>
      <c r="S81" s="173"/>
      <c r="T81" s="175">
        <f>SUM(T82:T86)</f>
        <v>0</v>
      </c>
      <c r="AR81" s="176" t="s">
        <v>187</v>
      </c>
      <c r="AT81" s="177" t="s">
        <v>71</v>
      </c>
      <c r="AU81" s="177" t="s">
        <v>72</v>
      </c>
      <c r="AY81" s="176" t="s">
        <v>141</v>
      </c>
      <c r="BK81" s="178">
        <f>SUM(BK82:BK86)</f>
        <v>0</v>
      </c>
    </row>
    <row r="82" spans="1:65" s="2" customFormat="1" ht="62.65" customHeight="1">
      <c r="A82" s="37"/>
      <c r="B82" s="38"/>
      <c r="C82" s="181" t="s">
        <v>79</v>
      </c>
      <c r="D82" s="181" t="s">
        <v>146</v>
      </c>
      <c r="E82" s="182" t="s">
        <v>1100</v>
      </c>
      <c r="F82" s="183" t="s">
        <v>1101</v>
      </c>
      <c r="G82" s="184" t="s">
        <v>1102</v>
      </c>
      <c r="H82" s="185">
        <v>1</v>
      </c>
      <c r="I82" s="186"/>
      <c r="J82" s="187">
        <f>ROUND(I82*H82,2)</f>
        <v>0</v>
      </c>
      <c r="K82" s="183" t="s">
        <v>19</v>
      </c>
      <c r="L82" s="42"/>
      <c r="M82" s="188" t="s">
        <v>19</v>
      </c>
      <c r="N82" s="189" t="s">
        <v>43</v>
      </c>
      <c r="O82" s="67"/>
      <c r="P82" s="190">
        <f>O82*H82</f>
        <v>0</v>
      </c>
      <c r="Q82" s="190">
        <v>0</v>
      </c>
      <c r="R82" s="190">
        <f>Q82*H82</f>
        <v>0</v>
      </c>
      <c r="S82" s="190">
        <v>0</v>
      </c>
      <c r="T82" s="191">
        <f>S82*H82</f>
        <v>0</v>
      </c>
      <c r="U82" s="37"/>
      <c r="V82" s="37"/>
      <c r="W82" s="37"/>
      <c r="X82" s="37"/>
      <c r="Y82" s="37"/>
      <c r="Z82" s="37"/>
      <c r="AA82" s="37"/>
      <c r="AB82" s="37"/>
      <c r="AC82" s="37"/>
      <c r="AD82" s="37"/>
      <c r="AE82" s="37"/>
      <c r="AR82" s="192" t="s">
        <v>1103</v>
      </c>
      <c r="AT82" s="192" t="s">
        <v>146</v>
      </c>
      <c r="AU82" s="192" t="s">
        <v>79</v>
      </c>
      <c r="AY82" s="20" t="s">
        <v>141</v>
      </c>
      <c r="BE82" s="193">
        <f>IF(N82="základní",J82,0)</f>
        <v>0</v>
      </c>
      <c r="BF82" s="193">
        <f>IF(N82="snížená",J82,0)</f>
        <v>0</v>
      </c>
      <c r="BG82" s="193">
        <f>IF(N82="zákl. přenesená",J82,0)</f>
        <v>0</v>
      </c>
      <c r="BH82" s="193">
        <f>IF(N82="sníž. přenesená",J82,0)</f>
        <v>0</v>
      </c>
      <c r="BI82" s="193">
        <f>IF(N82="nulová",J82,0)</f>
        <v>0</v>
      </c>
      <c r="BJ82" s="20" t="s">
        <v>79</v>
      </c>
      <c r="BK82" s="193">
        <f>ROUND(I82*H82,2)</f>
        <v>0</v>
      </c>
      <c r="BL82" s="20" t="s">
        <v>1103</v>
      </c>
      <c r="BM82" s="192" t="s">
        <v>1104</v>
      </c>
    </row>
    <row r="83" spans="1:65" s="2" customFormat="1" ht="90" customHeight="1">
      <c r="A83" s="37"/>
      <c r="B83" s="38"/>
      <c r="C83" s="181" t="s">
        <v>81</v>
      </c>
      <c r="D83" s="181" t="s">
        <v>146</v>
      </c>
      <c r="E83" s="182" t="s">
        <v>1105</v>
      </c>
      <c r="F83" s="183" t="s">
        <v>1106</v>
      </c>
      <c r="G83" s="184" t="s">
        <v>1102</v>
      </c>
      <c r="H83" s="185">
        <v>1</v>
      </c>
      <c r="I83" s="186"/>
      <c r="J83" s="187">
        <f>ROUND(I83*H83,2)</f>
        <v>0</v>
      </c>
      <c r="K83" s="183" t="s">
        <v>19</v>
      </c>
      <c r="L83" s="42"/>
      <c r="M83" s="188" t="s">
        <v>19</v>
      </c>
      <c r="N83" s="189" t="s">
        <v>43</v>
      </c>
      <c r="O83" s="67"/>
      <c r="P83" s="190">
        <f>O83*H83</f>
        <v>0</v>
      </c>
      <c r="Q83" s="190">
        <v>0</v>
      </c>
      <c r="R83" s="190">
        <f>Q83*H83</f>
        <v>0</v>
      </c>
      <c r="S83" s="190">
        <v>0</v>
      </c>
      <c r="T83" s="191">
        <f>S83*H83</f>
        <v>0</v>
      </c>
      <c r="U83" s="37"/>
      <c r="V83" s="37"/>
      <c r="W83" s="37"/>
      <c r="X83" s="37"/>
      <c r="Y83" s="37"/>
      <c r="Z83" s="37"/>
      <c r="AA83" s="37"/>
      <c r="AB83" s="37"/>
      <c r="AC83" s="37"/>
      <c r="AD83" s="37"/>
      <c r="AE83" s="37"/>
      <c r="AR83" s="192" t="s">
        <v>1103</v>
      </c>
      <c r="AT83" s="192" t="s">
        <v>146</v>
      </c>
      <c r="AU83" s="192" t="s">
        <v>79</v>
      </c>
      <c r="AY83" s="20" t="s">
        <v>141</v>
      </c>
      <c r="BE83" s="193">
        <f>IF(N83="základní",J83,0)</f>
        <v>0</v>
      </c>
      <c r="BF83" s="193">
        <f>IF(N83="snížená",J83,0)</f>
        <v>0</v>
      </c>
      <c r="BG83" s="193">
        <f>IF(N83="zákl. přenesená",J83,0)</f>
        <v>0</v>
      </c>
      <c r="BH83" s="193">
        <f>IF(N83="sníž. přenesená",J83,0)</f>
        <v>0</v>
      </c>
      <c r="BI83" s="193">
        <f>IF(N83="nulová",J83,0)</f>
        <v>0</v>
      </c>
      <c r="BJ83" s="20" t="s">
        <v>79</v>
      </c>
      <c r="BK83" s="193">
        <f>ROUND(I83*H83,2)</f>
        <v>0</v>
      </c>
      <c r="BL83" s="20" t="s">
        <v>1103</v>
      </c>
      <c r="BM83" s="192" t="s">
        <v>1107</v>
      </c>
    </row>
    <row r="84" spans="1:65" s="2" customFormat="1" ht="24.2" customHeight="1">
      <c r="A84" s="37"/>
      <c r="B84" s="38"/>
      <c r="C84" s="181" t="s">
        <v>152</v>
      </c>
      <c r="D84" s="181" t="s">
        <v>146</v>
      </c>
      <c r="E84" s="182" t="s">
        <v>1108</v>
      </c>
      <c r="F84" s="183" t="s">
        <v>1109</v>
      </c>
      <c r="G84" s="184" t="s">
        <v>1102</v>
      </c>
      <c r="H84" s="185">
        <v>1</v>
      </c>
      <c r="I84" s="186"/>
      <c r="J84" s="187">
        <f>ROUND(I84*H84,2)</f>
        <v>0</v>
      </c>
      <c r="K84" s="183" t="s">
        <v>19</v>
      </c>
      <c r="L84" s="42"/>
      <c r="M84" s="188" t="s">
        <v>19</v>
      </c>
      <c r="N84" s="189" t="s">
        <v>43</v>
      </c>
      <c r="O84" s="67"/>
      <c r="P84" s="190">
        <f>O84*H84</f>
        <v>0</v>
      </c>
      <c r="Q84" s="190">
        <v>0</v>
      </c>
      <c r="R84" s="190">
        <f>Q84*H84</f>
        <v>0</v>
      </c>
      <c r="S84" s="190">
        <v>0</v>
      </c>
      <c r="T84" s="191">
        <f>S84*H84</f>
        <v>0</v>
      </c>
      <c r="U84" s="37"/>
      <c r="V84" s="37"/>
      <c r="W84" s="37"/>
      <c r="X84" s="37"/>
      <c r="Y84" s="37"/>
      <c r="Z84" s="37"/>
      <c r="AA84" s="37"/>
      <c r="AB84" s="37"/>
      <c r="AC84" s="37"/>
      <c r="AD84" s="37"/>
      <c r="AE84" s="37"/>
      <c r="AR84" s="192" t="s">
        <v>1103</v>
      </c>
      <c r="AT84" s="192" t="s">
        <v>146</v>
      </c>
      <c r="AU84" s="192" t="s">
        <v>79</v>
      </c>
      <c r="AY84" s="20" t="s">
        <v>141</v>
      </c>
      <c r="BE84" s="193">
        <f>IF(N84="základní",J84,0)</f>
        <v>0</v>
      </c>
      <c r="BF84" s="193">
        <f>IF(N84="snížená",J84,0)</f>
        <v>0</v>
      </c>
      <c r="BG84" s="193">
        <f>IF(N84="zákl. přenesená",J84,0)</f>
        <v>0</v>
      </c>
      <c r="BH84" s="193">
        <f>IF(N84="sníž. přenesená",J84,0)</f>
        <v>0</v>
      </c>
      <c r="BI84" s="193">
        <f>IF(N84="nulová",J84,0)</f>
        <v>0</v>
      </c>
      <c r="BJ84" s="20" t="s">
        <v>79</v>
      </c>
      <c r="BK84" s="193">
        <f>ROUND(I84*H84,2)</f>
        <v>0</v>
      </c>
      <c r="BL84" s="20" t="s">
        <v>1103</v>
      </c>
      <c r="BM84" s="192" t="s">
        <v>1110</v>
      </c>
    </row>
    <row r="85" spans="1:65" s="2" customFormat="1" ht="44.25" customHeight="1">
      <c r="A85" s="37"/>
      <c r="B85" s="38"/>
      <c r="C85" s="181" t="s">
        <v>151</v>
      </c>
      <c r="D85" s="181" t="s">
        <v>146</v>
      </c>
      <c r="E85" s="182" t="s">
        <v>1111</v>
      </c>
      <c r="F85" s="183" t="s">
        <v>1112</v>
      </c>
      <c r="G85" s="184" t="s">
        <v>1102</v>
      </c>
      <c r="H85" s="185">
        <v>1</v>
      </c>
      <c r="I85" s="186"/>
      <c r="J85" s="187">
        <f>ROUND(I85*H85,2)</f>
        <v>0</v>
      </c>
      <c r="K85" s="183" t="s">
        <v>19</v>
      </c>
      <c r="L85" s="42"/>
      <c r="M85" s="188" t="s">
        <v>19</v>
      </c>
      <c r="N85" s="189" t="s">
        <v>43</v>
      </c>
      <c r="O85" s="67"/>
      <c r="P85" s="190">
        <f>O85*H85</f>
        <v>0</v>
      </c>
      <c r="Q85" s="190">
        <v>0</v>
      </c>
      <c r="R85" s="190">
        <f>Q85*H85</f>
        <v>0</v>
      </c>
      <c r="S85" s="190">
        <v>0</v>
      </c>
      <c r="T85" s="191">
        <f>S85*H85</f>
        <v>0</v>
      </c>
      <c r="U85" s="37"/>
      <c r="V85" s="37"/>
      <c r="W85" s="37"/>
      <c r="X85" s="37"/>
      <c r="Y85" s="37"/>
      <c r="Z85" s="37"/>
      <c r="AA85" s="37"/>
      <c r="AB85" s="37"/>
      <c r="AC85" s="37"/>
      <c r="AD85" s="37"/>
      <c r="AE85" s="37"/>
      <c r="AR85" s="192" t="s">
        <v>1103</v>
      </c>
      <c r="AT85" s="192" t="s">
        <v>146</v>
      </c>
      <c r="AU85" s="192" t="s">
        <v>79</v>
      </c>
      <c r="AY85" s="20" t="s">
        <v>141</v>
      </c>
      <c r="BE85" s="193">
        <f>IF(N85="základní",J85,0)</f>
        <v>0</v>
      </c>
      <c r="BF85" s="193">
        <f>IF(N85="snížená",J85,0)</f>
        <v>0</v>
      </c>
      <c r="BG85" s="193">
        <f>IF(N85="zákl. přenesená",J85,0)</f>
        <v>0</v>
      </c>
      <c r="BH85" s="193">
        <f>IF(N85="sníž. přenesená",J85,0)</f>
        <v>0</v>
      </c>
      <c r="BI85" s="193">
        <f>IF(N85="nulová",J85,0)</f>
        <v>0</v>
      </c>
      <c r="BJ85" s="20" t="s">
        <v>79</v>
      </c>
      <c r="BK85" s="193">
        <f>ROUND(I85*H85,2)</f>
        <v>0</v>
      </c>
      <c r="BL85" s="20" t="s">
        <v>1103</v>
      </c>
      <c r="BM85" s="192" t="s">
        <v>1113</v>
      </c>
    </row>
    <row r="86" spans="1:65" s="2" customFormat="1" ht="24.2" customHeight="1">
      <c r="A86" s="37"/>
      <c r="B86" s="38"/>
      <c r="C86" s="181" t="s">
        <v>187</v>
      </c>
      <c r="D86" s="181" t="s">
        <v>146</v>
      </c>
      <c r="E86" s="182" t="s">
        <v>1114</v>
      </c>
      <c r="F86" s="183" t="s">
        <v>1115</v>
      </c>
      <c r="G86" s="184" t="s">
        <v>1102</v>
      </c>
      <c r="H86" s="185">
        <v>1</v>
      </c>
      <c r="I86" s="186"/>
      <c r="J86" s="187">
        <f>ROUND(I86*H86,2)</f>
        <v>0</v>
      </c>
      <c r="K86" s="183" t="s">
        <v>19</v>
      </c>
      <c r="L86" s="42"/>
      <c r="M86" s="257" t="s">
        <v>19</v>
      </c>
      <c r="N86" s="258" t="s">
        <v>43</v>
      </c>
      <c r="O86" s="255"/>
      <c r="P86" s="259">
        <f>O86*H86</f>
        <v>0</v>
      </c>
      <c r="Q86" s="259">
        <v>0</v>
      </c>
      <c r="R86" s="259">
        <f>Q86*H86</f>
        <v>0</v>
      </c>
      <c r="S86" s="259">
        <v>0</v>
      </c>
      <c r="T86" s="260">
        <f>S86*H86</f>
        <v>0</v>
      </c>
      <c r="U86" s="37"/>
      <c r="V86" s="37"/>
      <c r="W86" s="37"/>
      <c r="X86" s="37"/>
      <c r="Y86" s="37"/>
      <c r="Z86" s="37"/>
      <c r="AA86" s="37"/>
      <c r="AB86" s="37"/>
      <c r="AC86" s="37"/>
      <c r="AD86" s="37"/>
      <c r="AE86" s="37"/>
      <c r="AR86" s="192" t="s">
        <v>1103</v>
      </c>
      <c r="AT86" s="192" t="s">
        <v>146</v>
      </c>
      <c r="AU86" s="192" t="s">
        <v>79</v>
      </c>
      <c r="AY86" s="20" t="s">
        <v>141</v>
      </c>
      <c r="BE86" s="193">
        <f>IF(N86="základní",J86,0)</f>
        <v>0</v>
      </c>
      <c r="BF86" s="193">
        <f>IF(N86="snížená",J86,0)</f>
        <v>0</v>
      </c>
      <c r="BG86" s="193">
        <f>IF(N86="zákl. přenesená",J86,0)</f>
        <v>0</v>
      </c>
      <c r="BH86" s="193">
        <f>IF(N86="sníž. přenesená",J86,0)</f>
        <v>0</v>
      </c>
      <c r="BI86" s="193">
        <f>IF(N86="nulová",J86,0)</f>
        <v>0</v>
      </c>
      <c r="BJ86" s="20" t="s">
        <v>79</v>
      </c>
      <c r="BK86" s="193">
        <f>ROUND(I86*H86,2)</f>
        <v>0</v>
      </c>
      <c r="BL86" s="20" t="s">
        <v>1103</v>
      </c>
      <c r="BM86" s="192" t="s">
        <v>1116</v>
      </c>
    </row>
    <row r="87" spans="1:65" s="2" customFormat="1" ht="6.95" customHeight="1">
      <c r="A87" s="37"/>
      <c r="B87" s="50"/>
      <c r="C87" s="51"/>
      <c r="D87" s="51"/>
      <c r="E87" s="51"/>
      <c r="F87" s="51"/>
      <c r="G87" s="51"/>
      <c r="H87" s="51"/>
      <c r="I87" s="51"/>
      <c r="J87" s="51"/>
      <c r="K87" s="51"/>
      <c r="L87" s="42"/>
      <c r="M87" s="37"/>
      <c r="O87" s="37"/>
      <c r="P87" s="37"/>
      <c r="Q87" s="37"/>
      <c r="R87" s="37"/>
      <c r="S87" s="37"/>
      <c r="T87" s="37"/>
      <c r="U87" s="37"/>
      <c r="V87" s="37"/>
      <c r="W87" s="37"/>
      <c r="X87" s="37"/>
      <c r="Y87" s="37"/>
      <c r="Z87" s="37"/>
      <c r="AA87" s="37"/>
      <c r="AB87" s="37"/>
      <c r="AC87" s="37"/>
      <c r="AD87" s="37"/>
      <c r="AE87" s="37"/>
    </row>
  </sheetData>
  <sheetProtection algorithmName="SHA-512" hashValue="yEACf2oafhlDxnbd37rpFy9CRJP4LFSQjKOVMnec+/bYCrcT21MdRdKmxe4wpGpbqlJsE4Rv+qpJu2okDLbZ4A==" saltValue="e85G6ib56CJBmA9PoufXYU410G3cVOMS/3NsTtpgSb4qe1mzihwJT1PozSluVn/lTVcerNM8XhQIt160e/w8Ew==" spinCount="100000" sheet="1" objects="1" scenarios="1" formatColumns="0" formatRows="0" autoFilter="0"/>
  <autoFilter ref="C79:K86"/>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9"/>
  <sheetViews>
    <sheetView showGridLines="0" topLeftCell="A43" zoomScale="110" zoomScaleNormal="110" workbookViewId="0"/>
  </sheetViews>
  <sheetFormatPr defaultRowHeight="15"/>
  <cols>
    <col min="1" max="1" width="8.33203125" style="261" customWidth="1"/>
    <col min="2" max="2" width="1.6640625" style="261" customWidth="1"/>
    <col min="3" max="4" width="5" style="261" customWidth="1"/>
    <col min="5" max="5" width="11.6640625" style="261" customWidth="1"/>
    <col min="6" max="6" width="9.1640625" style="261" customWidth="1"/>
    <col min="7" max="7" width="5" style="261" customWidth="1"/>
    <col min="8" max="8" width="77.83203125" style="261" customWidth="1"/>
    <col min="9" max="10" width="20" style="261" customWidth="1"/>
    <col min="11" max="11" width="1.6640625" style="261" customWidth="1"/>
  </cols>
  <sheetData>
    <row r="1" spans="2:11" s="1" customFormat="1" ht="37.5" customHeight="1"/>
    <row r="2" spans="2:11" s="1" customFormat="1" ht="7.5" customHeight="1">
      <c r="B2" s="262"/>
      <c r="C2" s="263"/>
      <c r="D2" s="263"/>
      <c r="E2" s="263"/>
      <c r="F2" s="263"/>
      <c r="G2" s="263"/>
      <c r="H2" s="263"/>
      <c r="I2" s="263"/>
      <c r="J2" s="263"/>
      <c r="K2" s="264"/>
    </row>
    <row r="3" spans="2:11" s="17" customFormat="1" ht="45" customHeight="1">
      <c r="B3" s="265"/>
      <c r="C3" s="404" t="s">
        <v>1117</v>
      </c>
      <c r="D3" s="404"/>
      <c r="E3" s="404"/>
      <c r="F3" s="404"/>
      <c r="G3" s="404"/>
      <c r="H3" s="404"/>
      <c r="I3" s="404"/>
      <c r="J3" s="404"/>
      <c r="K3" s="266"/>
    </row>
    <row r="4" spans="2:11" s="1" customFormat="1" ht="25.5" customHeight="1">
      <c r="B4" s="267"/>
      <c r="C4" s="403" t="s">
        <v>1118</v>
      </c>
      <c r="D4" s="403"/>
      <c r="E4" s="403"/>
      <c r="F4" s="403"/>
      <c r="G4" s="403"/>
      <c r="H4" s="403"/>
      <c r="I4" s="403"/>
      <c r="J4" s="403"/>
      <c r="K4" s="268"/>
    </row>
    <row r="5" spans="2:11" s="1" customFormat="1" ht="5.25" customHeight="1">
      <c r="B5" s="267"/>
      <c r="C5" s="269"/>
      <c r="D5" s="269"/>
      <c r="E5" s="269"/>
      <c r="F5" s="269"/>
      <c r="G5" s="269"/>
      <c r="H5" s="269"/>
      <c r="I5" s="269"/>
      <c r="J5" s="269"/>
      <c r="K5" s="268"/>
    </row>
    <row r="6" spans="2:11" s="1" customFormat="1" ht="15" customHeight="1">
      <c r="B6" s="267"/>
      <c r="C6" s="402" t="s">
        <v>1119</v>
      </c>
      <c r="D6" s="402"/>
      <c r="E6" s="402"/>
      <c r="F6" s="402"/>
      <c r="G6" s="402"/>
      <c r="H6" s="402"/>
      <c r="I6" s="402"/>
      <c r="J6" s="402"/>
      <c r="K6" s="268"/>
    </row>
    <row r="7" spans="2:11" s="1" customFormat="1" ht="15" customHeight="1">
      <c r="B7" s="271"/>
      <c r="C7" s="402" t="s">
        <v>1120</v>
      </c>
      <c r="D7" s="402"/>
      <c r="E7" s="402"/>
      <c r="F7" s="402"/>
      <c r="G7" s="402"/>
      <c r="H7" s="402"/>
      <c r="I7" s="402"/>
      <c r="J7" s="402"/>
      <c r="K7" s="268"/>
    </row>
    <row r="8" spans="2:11" s="1" customFormat="1" ht="12.75" customHeight="1">
      <c r="B8" s="271"/>
      <c r="C8" s="270"/>
      <c r="D8" s="270"/>
      <c r="E8" s="270"/>
      <c r="F8" s="270"/>
      <c r="G8" s="270"/>
      <c r="H8" s="270"/>
      <c r="I8" s="270"/>
      <c r="J8" s="270"/>
      <c r="K8" s="268"/>
    </row>
    <row r="9" spans="2:11" s="1" customFormat="1" ht="15" customHeight="1">
      <c r="B9" s="271"/>
      <c r="C9" s="402" t="s">
        <v>1121</v>
      </c>
      <c r="D9" s="402"/>
      <c r="E9" s="402"/>
      <c r="F9" s="402"/>
      <c r="G9" s="402"/>
      <c r="H9" s="402"/>
      <c r="I9" s="402"/>
      <c r="J9" s="402"/>
      <c r="K9" s="268"/>
    </row>
    <row r="10" spans="2:11" s="1" customFormat="1" ht="15" customHeight="1">
      <c r="B10" s="271"/>
      <c r="C10" s="270"/>
      <c r="D10" s="402" t="s">
        <v>1122</v>
      </c>
      <c r="E10" s="402"/>
      <c r="F10" s="402"/>
      <c r="G10" s="402"/>
      <c r="H10" s="402"/>
      <c r="I10" s="402"/>
      <c r="J10" s="402"/>
      <c r="K10" s="268"/>
    </row>
    <row r="11" spans="2:11" s="1" customFormat="1" ht="15" customHeight="1">
      <c r="B11" s="271"/>
      <c r="C11" s="272"/>
      <c r="D11" s="402" t="s">
        <v>1123</v>
      </c>
      <c r="E11" s="402"/>
      <c r="F11" s="402"/>
      <c r="G11" s="402"/>
      <c r="H11" s="402"/>
      <c r="I11" s="402"/>
      <c r="J11" s="402"/>
      <c r="K11" s="268"/>
    </row>
    <row r="12" spans="2:11" s="1" customFormat="1" ht="15" customHeight="1">
      <c r="B12" s="271"/>
      <c r="C12" s="272"/>
      <c r="D12" s="270"/>
      <c r="E12" s="270"/>
      <c r="F12" s="270"/>
      <c r="G12" s="270"/>
      <c r="H12" s="270"/>
      <c r="I12" s="270"/>
      <c r="J12" s="270"/>
      <c r="K12" s="268"/>
    </row>
    <row r="13" spans="2:11" s="1" customFormat="1" ht="15" customHeight="1">
      <c r="B13" s="271"/>
      <c r="C13" s="272"/>
      <c r="D13" s="273" t="s">
        <v>1124</v>
      </c>
      <c r="E13" s="270"/>
      <c r="F13" s="270"/>
      <c r="G13" s="270"/>
      <c r="H13" s="270"/>
      <c r="I13" s="270"/>
      <c r="J13" s="270"/>
      <c r="K13" s="268"/>
    </row>
    <row r="14" spans="2:11" s="1" customFormat="1" ht="12.75" customHeight="1">
      <c r="B14" s="271"/>
      <c r="C14" s="272"/>
      <c r="D14" s="272"/>
      <c r="E14" s="272"/>
      <c r="F14" s="272"/>
      <c r="G14" s="272"/>
      <c r="H14" s="272"/>
      <c r="I14" s="272"/>
      <c r="J14" s="272"/>
      <c r="K14" s="268"/>
    </row>
    <row r="15" spans="2:11" s="1" customFormat="1" ht="15" customHeight="1">
      <c r="B15" s="271"/>
      <c r="C15" s="272"/>
      <c r="D15" s="402" t="s">
        <v>1125</v>
      </c>
      <c r="E15" s="402"/>
      <c r="F15" s="402"/>
      <c r="G15" s="402"/>
      <c r="H15" s="402"/>
      <c r="I15" s="402"/>
      <c r="J15" s="402"/>
      <c r="K15" s="268"/>
    </row>
    <row r="16" spans="2:11" s="1" customFormat="1" ht="15" customHeight="1">
      <c r="B16" s="271"/>
      <c r="C16" s="272"/>
      <c r="D16" s="402" t="s">
        <v>1126</v>
      </c>
      <c r="E16" s="402"/>
      <c r="F16" s="402"/>
      <c r="G16" s="402"/>
      <c r="H16" s="402"/>
      <c r="I16" s="402"/>
      <c r="J16" s="402"/>
      <c r="K16" s="268"/>
    </row>
    <row r="17" spans="2:11" s="1" customFormat="1" ht="15" customHeight="1">
      <c r="B17" s="271"/>
      <c r="C17" s="272"/>
      <c r="D17" s="402" t="s">
        <v>1127</v>
      </c>
      <c r="E17" s="402"/>
      <c r="F17" s="402"/>
      <c r="G17" s="402"/>
      <c r="H17" s="402"/>
      <c r="I17" s="402"/>
      <c r="J17" s="402"/>
      <c r="K17" s="268"/>
    </row>
    <row r="18" spans="2:11" s="1" customFormat="1" ht="15" customHeight="1">
      <c r="B18" s="271"/>
      <c r="C18" s="272"/>
      <c r="D18" s="272"/>
      <c r="E18" s="274" t="s">
        <v>78</v>
      </c>
      <c r="F18" s="402" t="s">
        <v>1128</v>
      </c>
      <c r="G18" s="402"/>
      <c r="H18" s="402"/>
      <c r="I18" s="402"/>
      <c r="J18" s="402"/>
      <c r="K18" s="268"/>
    </row>
    <row r="19" spans="2:11" s="1" customFormat="1" ht="15" customHeight="1">
      <c r="B19" s="271"/>
      <c r="C19" s="272"/>
      <c r="D19" s="272"/>
      <c r="E19" s="274" t="s">
        <v>1129</v>
      </c>
      <c r="F19" s="402" t="s">
        <v>1130</v>
      </c>
      <c r="G19" s="402"/>
      <c r="H19" s="402"/>
      <c r="I19" s="402"/>
      <c r="J19" s="402"/>
      <c r="K19" s="268"/>
    </row>
    <row r="20" spans="2:11" s="1" customFormat="1" ht="15" customHeight="1">
      <c r="B20" s="271"/>
      <c r="C20" s="272"/>
      <c r="D20" s="272"/>
      <c r="E20" s="274" t="s">
        <v>1131</v>
      </c>
      <c r="F20" s="402" t="s">
        <v>1132</v>
      </c>
      <c r="G20" s="402"/>
      <c r="H20" s="402"/>
      <c r="I20" s="402"/>
      <c r="J20" s="402"/>
      <c r="K20" s="268"/>
    </row>
    <row r="21" spans="2:11" s="1" customFormat="1" ht="15" customHeight="1">
      <c r="B21" s="271"/>
      <c r="C21" s="272"/>
      <c r="D21" s="272"/>
      <c r="E21" s="274" t="s">
        <v>99</v>
      </c>
      <c r="F21" s="402" t="s">
        <v>100</v>
      </c>
      <c r="G21" s="402"/>
      <c r="H21" s="402"/>
      <c r="I21" s="402"/>
      <c r="J21" s="402"/>
      <c r="K21" s="268"/>
    </row>
    <row r="22" spans="2:11" s="1" customFormat="1" ht="15" customHeight="1">
      <c r="B22" s="271"/>
      <c r="C22" s="272"/>
      <c r="D22" s="272"/>
      <c r="E22" s="274" t="s">
        <v>1133</v>
      </c>
      <c r="F22" s="402" t="s">
        <v>1134</v>
      </c>
      <c r="G22" s="402"/>
      <c r="H22" s="402"/>
      <c r="I22" s="402"/>
      <c r="J22" s="402"/>
      <c r="K22" s="268"/>
    </row>
    <row r="23" spans="2:11" s="1" customFormat="1" ht="15" customHeight="1">
      <c r="B23" s="271"/>
      <c r="C23" s="272"/>
      <c r="D23" s="272"/>
      <c r="E23" s="274" t="s">
        <v>85</v>
      </c>
      <c r="F23" s="402" t="s">
        <v>1135</v>
      </c>
      <c r="G23" s="402"/>
      <c r="H23" s="402"/>
      <c r="I23" s="402"/>
      <c r="J23" s="402"/>
      <c r="K23" s="268"/>
    </row>
    <row r="24" spans="2:11" s="1" customFormat="1" ht="12.75" customHeight="1">
      <c r="B24" s="271"/>
      <c r="C24" s="272"/>
      <c r="D24" s="272"/>
      <c r="E24" s="272"/>
      <c r="F24" s="272"/>
      <c r="G24" s="272"/>
      <c r="H24" s="272"/>
      <c r="I24" s="272"/>
      <c r="J24" s="272"/>
      <c r="K24" s="268"/>
    </row>
    <row r="25" spans="2:11" s="1" customFormat="1" ht="15" customHeight="1">
      <c r="B25" s="271"/>
      <c r="C25" s="402" t="s">
        <v>1136</v>
      </c>
      <c r="D25" s="402"/>
      <c r="E25" s="402"/>
      <c r="F25" s="402"/>
      <c r="G25" s="402"/>
      <c r="H25" s="402"/>
      <c r="I25" s="402"/>
      <c r="J25" s="402"/>
      <c r="K25" s="268"/>
    </row>
    <row r="26" spans="2:11" s="1" customFormat="1" ht="15" customHeight="1">
      <c r="B26" s="271"/>
      <c r="C26" s="402" t="s">
        <v>1137</v>
      </c>
      <c r="D26" s="402"/>
      <c r="E26" s="402"/>
      <c r="F26" s="402"/>
      <c r="G26" s="402"/>
      <c r="H26" s="402"/>
      <c r="I26" s="402"/>
      <c r="J26" s="402"/>
      <c r="K26" s="268"/>
    </row>
    <row r="27" spans="2:11" s="1" customFormat="1" ht="15" customHeight="1">
      <c r="B27" s="271"/>
      <c r="C27" s="270"/>
      <c r="D27" s="402" t="s">
        <v>1138</v>
      </c>
      <c r="E27" s="402"/>
      <c r="F27" s="402"/>
      <c r="G27" s="402"/>
      <c r="H27" s="402"/>
      <c r="I27" s="402"/>
      <c r="J27" s="402"/>
      <c r="K27" s="268"/>
    </row>
    <row r="28" spans="2:11" s="1" customFormat="1" ht="15" customHeight="1">
      <c r="B28" s="271"/>
      <c r="C28" s="272"/>
      <c r="D28" s="402" t="s">
        <v>1139</v>
      </c>
      <c r="E28" s="402"/>
      <c r="F28" s="402"/>
      <c r="G28" s="402"/>
      <c r="H28" s="402"/>
      <c r="I28" s="402"/>
      <c r="J28" s="402"/>
      <c r="K28" s="268"/>
    </row>
    <row r="29" spans="2:11" s="1" customFormat="1" ht="12.75" customHeight="1">
      <c r="B29" s="271"/>
      <c r="C29" s="272"/>
      <c r="D29" s="272"/>
      <c r="E29" s="272"/>
      <c r="F29" s="272"/>
      <c r="G29" s="272"/>
      <c r="H29" s="272"/>
      <c r="I29" s="272"/>
      <c r="J29" s="272"/>
      <c r="K29" s="268"/>
    </row>
    <row r="30" spans="2:11" s="1" customFormat="1" ht="15" customHeight="1">
      <c r="B30" s="271"/>
      <c r="C30" s="272"/>
      <c r="D30" s="402" t="s">
        <v>1140</v>
      </c>
      <c r="E30" s="402"/>
      <c r="F30" s="402"/>
      <c r="G30" s="402"/>
      <c r="H30" s="402"/>
      <c r="I30" s="402"/>
      <c r="J30" s="402"/>
      <c r="K30" s="268"/>
    </row>
    <row r="31" spans="2:11" s="1" customFormat="1" ht="15" customHeight="1">
      <c r="B31" s="271"/>
      <c r="C31" s="272"/>
      <c r="D31" s="402" t="s">
        <v>1141</v>
      </c>
      <c r="E31" s="402"/>
      <c r="F31" s="402"/>
      <c r="G31" s="402"/>
      <c r="H31" s="402"/>
      <c r="I31" s="402"/>
      <c r="J31" s="402"/>
      <c r="K31" s="268"/>
    </row>
    <row r="32" spans="2:11" s="1" customFormat="1" ht="12.75" customHeight="1">
      <c r="B32" s="271"/>
      <c r="C32" s="272"/>
      <c r="D32" s="272"/>
      <c r="E32" s="272"/>
      <c r="F32" s="272"/>
      <c r="G32" s="272"/>
      <c r="H32" s="272"/>
      <c r="I32" s="272"/>
      <c r="J32" s="272"/>
      <c r="K32" s="268"/>
    </row>
    <row r="33" spans="2:11" s="1" customFormat="1" ht="15" customHeight="1">
      <c r="B33" s="271"/>
      <c r="C33" s="272"/>
      <c r="D33" s="402" t="s">
        <v>1142</v>
      </c>
      <c r="E33" s="402"/>
      <c r="F33" s="402"/>
      <c r="G33" s="402"/>
      <c r="H33" s="402"/>
      <c r="I33" s="402"/>
      <c r="J33" s="402"/>
      <c r="K33" s="268"/>
    </row>
    <row r="34" spans="2:11" s="1" customFormat="1" ht="15" customHeight="1">
      <c r="B34" s="271"/>
      <c r="C34" s="272"/>
      <c r="D34" s="402" t="s">
        <v>1143</v>
      </c>
      <c r="E34" s="402"/>
      <c r="F34" s="402"/>
      <c r="G34" s="402"/>
      <c r="H34" s="402"/>
      <c r="I34" s="402"/>
      <c r="J34" s="402"/>
      <c r="K34" s="268"/>
    </row>
    <row r="35" spans="2:11" s="1" customFormat="1" ht="15" customHeight="1">
      <c r="B35" s="271"/>
      <c r="C35" s="272"/>
      <c r="D35" s="402" t="s">
        <v>1144</v>
      </c>
      <c r="E35" s="402"/>
      <c r="F35" s="402"/>
      <c r="G35" s="402"/>
      <c r="H35" s="402"/>
      <c r="I35" s="402"/>
      <c r="J35" s="402"/>
      <c r="K35" s="268"/>
    </row>
    <row r="36" spans="2:11" s="1" customFormat="1" ht="15" customHeight="1">
      <c r="B36" s="271"/>
      <c r="C36" s="272"/>
      <c r="D36" s="270"/>
      <c r="E36" s="273" t="s">
        <v>127</v>
      </c>
      <c r="F36" s="270"/>
      <c r="G36" s="402" t="s">
        <v>1145</v>
      </c>
      <c r="H36" s="402"/>
      <c r="I36" s="402"/>
      <c r="J36" s="402"/>
      <c r="K36" s="268"/>
    </row>
    <row r="37" spans="2:11" s="1" customFormat="1" ht="30.75" customHeight="1">
      <c r="B37" s="271"/>
      <c r="C37" s="272"/>
      <c r="D37" s="270"/>
      <c r="E37" s="273" t="s">
        <v>1146</v>
      </c>
      <c r="F37" s="270"/>
      <c r="G37" s="402" t="s">
        <v>1147</v>
      </c>
      <c r="H37" s="402"/>
      <c r="I37" s="402"/>
      <c r="J37" s="402"/>
      <c r="K37" s="268"/>
    </row>
    <row r="38" spans="2:11" s="1" customFormat="1" ht="15" customHeight="1">
      <c r="B38" s="271"/>
      <c r="C38" s="272"/>
      <c r="D38" s="270"/>
      <c r="E38" s="273" t="s">
        <v>53</v>
      </c>
      <c r="F38" s="270"/>
      <c r="G38" s="402" t="s">
        <v>1148</v>
      </c>
      <c r="H38" s="402"/>
      <c r="I38" s="402"/>
      <c r="J38" s="402"/>
      <c r="K38" s="268"/>
    </row>
    <row r="39" spans="2:11" s="1" customFormat="1" ht="15" customHeight="1">
      <c r="B39" s="271"/>
      <c r="C39" s="272"/>
      <c r="D39" s="270"/>
      <c r="E39" s="273" t="s">
        <v>54</v>
      </c>
      <c r="F39" s="270"/>
      <c r="G39" s="402" t="s">
        <v>1149</v>
      </c>
      <c r="H39" s="402"/>
      <c r="I39" s="402"/>
      <c r="J39" s="402"/>
      <c r="K39" s="268"/>
    </row>
    <row r="40" spans="2:11" s="1" customFormat="1" ht="15" customHeight="1">
      <c r="B40" s="271"/>
      <c r="C40" s="272"/>
      <c r="D40" s="270"/>
      <c r="E40" s="273" t="s">
        <v>128</v>
      </c>
      <c r="F40" s="270"/>
      <c r="G40" s="402" t="s">
        <v>1150</v>
      </c>
      <c r="H40" s="402"/>
      <c r="I40" s="402"/>
      <c r="J40" s="402"/>
      <c r="K40" s="268"/>
    </row>
    <row r="41" spans="2:11" s="1" customFormat="1" ht="15" customHeight="1">
      <c r="B41" s="271"/>
      <c r="C41" s="272"/>
      <c r="D41" s="270"/>
      <c r="E41" s="273" t="s">
        <v>129</v>
      </c>
      <c r="F41" s="270"/>
      <c r="G41" s="402" t="s">
        <v>1151</v>
      </c>
      <c r="H41" s="402"/>
      <c r="I41" s="402"/>
      <c r="J41" s="402"/>
      <c r="K41" s="268"/>
    </row>
    <row r="42" spans="2:11" s="1" customFormat="1" ht="15" customHeight="1">
      <c r="B42" s="271"/>
      <c r="C42" s="272"/>
      <c r="D42" s="270"/>
      <c r="E42" s="273" t="s">
        <v>1152</v>
      </c>
      <c r="F42" s="270"/>
      <c r="G42" s="402" t="s">
        <v>1153</v>
      </c>
      <c r="H42" s="402"/>
      <c r="I42" s="402"/>
      <c r="J42" s="402"/>
      <c r="K42" s="268"/>
    </row>
    <row r="43" spans="2:11" s="1" customFormat="1" ht="15" customHeight="1">
      <c r="B43" s="271"/>
      <c r="C43" s="272"/>
      <c r="D43" s="270"/>
      <c r="E43" s="273"/>
      <c r="F43" s="270"/>
      <c r="G43" s="402" t="s">
        <v>1154</v>
      </c>
      <c r="H43" s="402"/>
      <c r="I43" s="402"/>
      <c r="J43" s="402"/>
      <c r="K43" s="268"/>
    </row>
    <row r="44" spans="2:11" s="1" customFormat="1" ht="15" customHeight="1">
      <c r="B44" s="271"/>
      <c r="C44" s="272"/>
      <c r="D44" s="270"/>
      <c r="E44" s="273" t="s">
        <v>1155</v>
      </c>
      <c r="F44" s="270"/>
      <c r="G44" s="402" t="s">
        <v>1156</v>
      </c>
      <c r="H44" s="402"/>
      <c r="I44" s="402"/>
      <c r="J44" s="402"/>
      <c r="K44" s="268"/>
    </row>
    <row r="45" spans="2:11" s="1" customFormat="1" ht="15" customHeight="1">
      <c r="B45" s="271"/>
      <c r="C45" s="272"/>
      <c r="D45" s="270"/>
      <c r="E45" s="273" t="s">
        <v>131</v>
      </c>
      <c r="F45" s="270"/>
      <c r="G45" s="402" t="s">
        <v>1157</v>
      </c>
      <c r="H45" s="402"/>
      <c r="I45" s="402"/>
      <c r="J45" s="402"/>
      <c r="K45" s="268"/>
    </row>
    <row r="46" spans="2:11" s="1" customFormat="1" ht="12.75" customHeight="1">
      <c r="B46" s="271"/>
      <c r="C46" s="272"/>
      <c r="D46" s="270"/>
      <c r="E46" s="270"/>
      <c r="F46" s="270"/>
      <c r="G46" s="270"/>
      <c r="H46" s="270"/>
      <c r="I46" s="270"/>
      <c r="J46" s="270"/>
      <c r="K46" s="268"/>
    </row>
    <row r="47" spans="2:11" s="1" customFormat="1" ht="15" customHeight="1">
      <c r="B47" s="271"/>
      <c r="C47" s="272"/>
      <c r="D47" s="402" t="s">
        <v>1158</v>
      </c>
      <c r="E47" s="402"/>
      <c r="F47" s="402"/>
      <c r="G47" s="402"/>
      <c r="H47" s="402"/>
      <c r="I47" s="402"/>
      <c r="J47" s="402"/>
      <c r="K47" s="268"/>
    </row>
    <row r="48" spans="2:11" s="1" customFormat="1" ht="15" customHeight="1">
      <c r="B48" s="271"/>
      <c r="C48" s="272"/>
      <c r="D48" s="272"/>
      <c r="E48" s="402" t="s">
        <v>1159</v>
      </c>
      <c r="F48" s="402"/>
      <c r="G48" s="402"/>
      <c r="H48" s="402"/>
      <c r="I48" s="402"/>
      <c r="J48" s="402"/>
      <c r="K48" s="268"/>
    </row>
    <row r="49" spans="2:11" s="1" customFormat="1" ht="15" customHeight="1">
      <c r="B49" s="271"/>
      <c r="C49" s="272"/>
      <c r="D49" s="272"/>
      <c r="E49" s="402" t="s">
        <v>1160</v>
      </c>
      <c r="F49" s="402"/>
      <c r="G49" s="402"/>
      <c r="H49" s="402"/>
      <c r="I49" s="402"/>
      <c r="J49" s="402"/>
      <c r="K49" s="268"/>
    </row>
    <row r="50" spans="2:11" s="1" customFormat="1" ht="15" customHeight="1">
      <c r="B50" s="271"/>
      <c r="C50" s="272"/>
      <c r="D50" s="272"/>
      <c r="E50" s="402" t="s">
        <v>1161</v>
      </c>
      <c r="F50" s="402"/>
      <c r="G50" s="402"/>
      <c r="H50" s="402"/>
      <c r="I50" s="402"/>
      <c r="J50" s="402"/>
      <c r="K50" s="268"/>
    </row>
    <row r="51" spans="2:11" s="1" customFormat="1" ht="15" customHeight="1">
      <c r="B51" s="271"/>
      <c r="C51" s="272"/>
      <c r="D51" s="402" t="s">
        <v>1162</v>
      </c>
      <c r="E51" s="402"/>
      <c r="F51" s="402"/>
      <c r="G51" s="402"/>
      <c r="H51" s="402"/>
      <c r="I51" s="402"/>
      <c r="J51" s="402"/>
      <c r="K51" s="268"/>
    </row>
    <row r="52" spans="2:11" s="1" customFormat="1" ht="25.5" customHeight="1">
      <c r="B52" s="267"/>
      <c r="C52" s="403" t="s">
        <v>1163</v>
      </c>
      <c r="D52" s="403"/>
      <c r="E52" s="403"/>
      <c r="F52" s="403"/>
      <c r="G52" s="403"/>
      <c r="H52" s="403"/>
      <c r="I52" s="403"/>
      <c r="J52" s="403"/>
      <c r="K52" s="268"/>
    </row>
    <row r="53" spans="2:11" s="1" customFormat="1" ht="5.25" customHeight="1">
      <c r="B53" s="267"/>
      <c r="C53" s="269"/>
      <c r="D53" s="269"/>
      <c r="E53" s="269"/>
      <c r="F53" s="269"/>
      <c r="G53" s="269"/>
      <c r="H53" s="269"/>
      <c r="I53" s="269"/>
      <c r="J53" s="269"/>
      <c r="K53" s="268"/>
    </row>
    <row r="54" spans="2:11" s="1" customFormat="1" ht="15" customHeight="1">
      <c r="B54" s="267"/>
      <c r="C54" s="402" t="s">
        <v>1164</v>
      </c>
      <c r="D54" s="402"/>
      <c r="E54" s="402"/>
      <c r="F54" s="402"/>
      <c r="G54" s="402"/>
      <c r="H54" s="402"/>
      <c r="I54" s="402"/>
      <c r="J54" s="402"/>
      <c r="K54" s="268"/>
    </row>
    <row r="55" spans="2:11" s="1" customFormat="1" ht="15" customHeight="1">
      <c r="B55" s="267"/>
      <c r="C55" s="402" t="s">
        <v>1165</v>
      </c>
      <c r="D55" s="402"/>
      <c r="E55" s="402"/>
      <c r="F55" s="402"/>
      <c r="G55" s="402"/>
      <c r="H55" s="402"/>
      <c r="I55" s="402"/>
      <c r="J55" s="402"/>
      <c r="K55" s="268"/>
    </row>
    <row r="56" spans="2:11" s="1" customFormat="1" ht="12.75" customHeight="1">
      <c r="B56" s="267"/>
      <c r="C56" s="270"/>
      <c r="D56" s="270"/>
      <c r="E56" s="270"/>
      <c r="F56" s="270"/>
      <c r="G56" s="270"/>
      <c r="H56" s="270"/>
      <c r="I56" s="270"/>
      <c r="J56" s="270"/>
      <c r="K56" s="268"/>
    </row>
    <row r="57" spans="2:11" s="1" customFormat="1" ht="15" customHeight="1">
      <c r="B57" s="267"/>
      <c r="C57" s="402" t="s">
        <v>1166</v>
      </c>
      <c r="D57" s="402"/>
      <c r="E57" s="402"/>
      <c r="F57" s="402"/>
      <c r="G57" s="402"/>
      <c r="H57" s="402"/>
      <c r="I57" s="402"/>
      <c r="J57" s="402"/>
      <c r="K57" s="268"/>
    </row>
    <row r="58" spans="2:11" s="1" customFormat="1" ht="15" customHeight="1">
      <c r="B58" s="267"/>
      <c r="C58" s="272"/>
      <c r="D58" s="402" t="s">
        <v>1167</v>
      </c>
      <c r="E58" s="402"/>
      <c r="F58" s="402"/>
      <c r="G58" s="402"/>
      <c r="H58" s="402"/>
      <c r="I58" s="402"/>
      <c r="J58" s="402"/>
      <c r="K58" s="268"/>
    </row>
    <row r="59" spans="2:11" s="1" customFormat="1" ht="15" customHeight="1">
      <c r="B59" s="267"/>
      <c r="C59" s="272"/>
      <c r="D59" s="402" t="s">
        <v>1168</v>
      </c>
      <c r="E59" s="402"/>
      <c r="F59" s="402"/>
      <c r="G59" s="402"/>
      <c r="H59" s="402"/>
      <c r="I59" s="402"/>
      <c r="J59" s="402"/>
      <c r="K59" s="268"/>
    </row>
    <row r="60" spans="2:11" s="1" customFormat="1" ht="15" customHeight="1">
      <c r="B60" s="267"/>
      <c r="C60" s="272"/>
      <c r="D60" s="402" t="s">
        <v>1169</v>
      </c>
      <c r="E60" s="402"/>
      <c r="F60" s="402"/>
      <c r="G60" s="402"/>
      <c r="H60" s="402"/>
      <c r="I60" s="402"/>
      <c r="J60" s="402"/>
      <c r="K60" s="268"/>
    </row>
    <row r="61" spans="2:11" s="1" customFormat="1" ht="15" customHeight="1">
      <c r="B61" s="267"/>
      <c r="C61" s="272"/>
      <c r="D61" s="402" t="s">
        <v>1170</v>
      </c>
      <c r="E61" s="402"/>
      <c r="F61" s="402"/>
      <c r="G61" s="402"/>
      <c r="H61" s="402"/>
      <c r="I61" s="402"/>
      <c r="J61" s="402"/>
      <c r="K61" s="268"/>
    </row>
    <row r="62" spans="2:11" s="1" customFormat="1" ht="15" customHeight="1">
      <c r="B62" s="267"/>
      <c r="C62" s="272"/>
      <c r="D62" s="405" t="s">
        <v>1171</v>
      </c>
      <c r="E62" s="405"/>
      <c r="F62" s="405"/>
      <c r="G62" s="405"/>
      <c r="H62" s="405"/>
      <c r="I62" s="405"/>
      <c r="J62" s="405"/>
      <c r="K62" s="268"/>
    </row>
    <row r="63" spans="2:11" s="1" customFormat="1" ht="15" customHeight="1">
      <c r="B63" s="267"/>
      <c r="C63" s="272"/>
      <c r="D63" s="402" t="s">
        <v>1172</v>
      </c>
      <c r="E63" s="402"/>
      <c r="F63" s="402"/>
      <c r="G63" s="402"/>
      <c r="H63" s="402"/>
      <c r="I63" s="402"/>
      <c r="J63" s="402"/>
      <c r="K63" s="268"/>
    </row>
    <row r="64" spans="2:11" s="1" customFormat="1" ht="12.75" customHeight="1">
      <c r="B64" s="267"/>
      <c r="C64" s="272"/>
      <c r="D64" s="272"/>
      <c r="E64" s="275"/>
      <c r="F64" s="272"/>
      <c r="G64" s="272"/>
      <c r="H64" s="272"/>
      <c r="I64" s="272"/>
      <c r="J64" s="272"/>
      <c r="K64" s="268"/>
    </row>
    <row r="65" spans="2:11" s="1" customFormat="1" ht="15" customHeight="1">
      <c r="B65" s="267"/>
      <c r="C65" s="272"/>
      <c r="D65" s="402" t="s">
        <v>1173</v>
      </c>
      <c r="E65" s="402"/>
      <c r="F65" s="402"/>
      <c r="G65" s="402"/>
      <c r="H65" s="402"/>
      <c r="I65" s="402"/>
      <c r="J65" s="402"/>
      <c r="K65" s="268"/>
    </row>
    <row r="66" spans="2:11" s="1" customFormat="1" ht="15" customHeight="1">
      <c r="B66" s="267"/>
      <c r="C66" s="272"/>
      <c r="D66" s="405" t="s">
        <v>1174</v>
      </c>
      <c r="E66" s="405"/>
      <c r="F66" s="405"/>
      <c r="G66" s="405"/>
      <c r="H66" s="405"/>
      <c r="I66" s="405"/>
      <c r="J66" s="405"/>
      <c r="K66" s="268"/>
    </row>
    <row r="67" spans="2:11" s="1" customFormat="1" ht="15" customHeight="1">
      <c r="B67" s="267"/>
      <c r="C67" s="272"/>
      <c r="D67" s="402" t="s">
        <v>1175</v>
      </c>
      <c r="E67" s="402"/>
      <c r="F67" s="402"/>
      <c r="G67" s="402"/>
      <c r="H67" s="402"/>
      <c r="I67" s="402"/>
      <c r="J67" s="402"/>
      <c r="K67" s="268"/>
    </row>
    <row r="68" spans="2:11" s="1" customFormat="1" ht="15" customHeight="1">
      <c r="B68" s="267"/>
      <c r="C68" s="272"/>
      <c r="D68" s="402" t="s">
        <v>1176</v>
      </c>
      <c r="E68" s="402"/>
      <c r="F68" s="402"/>
      <c r="G68" s="402"/>
      <c r="H68" s="402"/>
      <c r="I68" s="402"/>
      <c r="J68" s="402"/>
      <c r="K68" s="268"/>
    </row>
    <row r="69" spans="2:11" s="1" customFormat="1" ht="15" customHeight="1">
      <c r="B69" s="267"/>
      <c r="C69" s="272"/>
      <c r="D69" s="402" t="s">
        <v>1177</v>
      </c>
      <c r="E69" s="402"/>
      <c r="F69" s="402"/>
      <c r="G69" s="402"/>
      <c r="H69" s="402"/>
      <c r="I69" s="402"/>
      <c r="J69" s="402"/>
      <c r="K69" s="268"/>
    </row>
    <row r="70" spans="2:11" s="1" customFormat="1" ht="15" customHeight="1">
      <c r="B70" s="267"/>
      <c r="C70" s="272"/>
      <c r="D70" s="402" t="s">
        <v>1178</v>
      </c>
      <c r="E70" s="402"/>
      <c r="F70" s="402"/>
      <c r="G70" s="402"/>
      <c r="H70" s="402"/>
      <c r="I70" s="402"/>
      <c r="J70" s="402"/>
      <c r="K70" s="268"/>
    </row>
    <row r="71" spans="2:11" s="1" customFormat="1" ht="12.75" customHeight="1">
      <c r="B71" s="276"/>
      <c r="C71" s="277"/>
      <c r="D71" s="277"/>
      <c r="E71" s="277"/>
      <c r="F71" s="277"/>
      <c r="G71" s="277"/>
      <c r="H71" s="277"/>
      <c r="I71" s="277"/>
      <c r="J71" s="277"/>
      <c r="K71" s="278"/>
    </row>
    <row r="72" spans="2:11" s="1" customFormat="1" ht="18.75" customHeight="1">
      <c r="B72" s="279"/>
      <c r="C72" s="279"/>
      <c r="D72" s="279"/>
      <c r="E72" s="279"/>
      <c r="F72" s="279"/>
      <c r="G72" s="279"/>
      <c r="H72" s="279"/>
      <c r="I72" s="279"/>
      <c r="J72" s="279"/>
      <c r="K72" s="280"/>
    </row>
    <row r="73" spans="2:11" s="1" customFormat="1" ht="18.75" customHeight="1">
      <c r="B73" s="280"/>
      <c r="C73" s="280"/>
      <c r="D73" s="280"/>
      <c r="E73" s="280"/>
      <c r="F73" s="280"/>
      <c r="G73" s="280"/>
      <c r="H73" s="280"/>
      <c r="I73" s="280"/>
      <c r="J73" s="280"/>
      <c r="K73" s="280"/>
    </row>
    <row r="74" spans="2:11" s="1" customFormat="1" ht="7.5" customHeight="1">
      <c r="B74" s="281"/>
      <c r="C74" s="282"/>
      <c r="D74" s="282"/>
      <c r="E74" s="282"/>
      <c r="F74" s="282"/>
      <c r="G74" s="282"/>
      <c r="H74" s="282"/>
      <c r="I74" s="282"/>
      <c r="J74" s="282"/>
      <c r="K74" s="283"/>
    </row>
    <row r="75" spans="2:11" s="1" customFormat="1" ht="45" customHeight="1">
      <c r="B75" s="284"/>
      <c r="C75" s="406" t="s">
        <v>1179</v>
      </c>
      <c r="D75" s="406"/>
      <c r="E75" s="406"/>
      <c r="F75" s="406"/>
      <c r="G75" s="406"/>
      <c r="H75" s="406"/>
      <c r="I75" s="406"/>
      <c r="J75" s="406"/>
      <c r="K75" s="285"/>
    </row>
    <row r="76" spans="2:11" s="1" customFormat="1" ht="17.25" customHeight="1">
      <c r="B76" s="284"/>
      <c r="C76" s="286" t="s">
        <v>1180</v>
      </c>
      <c r="D76" s="286"/>
      <c r="E76" s="286"/>
      <c r="F76" s="286" t="s">
        <v>1181</v>
      </c>
      <c r="G76" s="287"/>
      <c r="H76" s="286" t="s">
        <v>54</v>
      </c>
      <c r="I76" s="286" t="s">
        <v>57</v>
      </c>
      <c r="J76" s="286" t="s">
        <v>1182</v>
      </c>
      <c r="K76" s="285"/>
    </row>
    <row r="77" spans="2:11" s="1" customFormat="1" ht="17.25" customHeight="1">
      <c r="B77" s="284"/>
      <c r="C77" s="288" t="s">
        <v>1183</v>
      </c>
      <c r="D77" s="288"/>
      <c r="E77" s="288"/>
      <c r="F77" s="289" t="s">
        <v>1184</v>
      </c>
      <c r="G77" s="290"/>
      <c r="H77" s="288"/>
      <c r="I77" s="288"/>
      <c r="J77" s="288" t="s">
        <v>1185</v>
      </c>
      <c r="K77" s="285"/>
    </row>
    <row r="78" spans="2:11" s="1" customFormat="1" ht="5.25" customHeight="1">
      <c r="B78" s="284"/>
      <c r="C78" s="291"/>
      <c r="D78" s="291"/>
      <c r="E78" s="291"/>
      <c r="F78" s="291"/>
      <c r="G78" s="292"/>
      <c r="H78" s="291"/>
      <c r="I78" s="291"/>
      <c r="J78" s="291"/>
      <c r="K78" s="285"/>
    </row>
    <row r="79" spans="2:11" s="1" customFormat="1" ht="15" customHeight="1">
      <c r="B79" s="284"/>
      <c r="C79" s="273" t="s">
        <v>53</v>
      </c>
      <c r="D79" s="293"/>
      <c r="E79" s="293"/>
      <c r="F79" s="294" t="s">
        <v>1186</v>
      </c>
      <c r="G79" s="295"/>
      <c r="H79" s="273" t="s">
        <v>1187</v>
      </c>
      <c r="I79" s="273" t="s">
        <v>1188</v>
      </c>
      <c r="J79" s="273">
        <v>20</v>
      </c>
      <c r="K79" s="285"/>
    </row>
    <row r="80" spans="2:11" s="1" customFormat="1" ht="15" customHeight="1">
      <c r="B80" s="284"/>
      <c r="C80" s="273" t="s">
        <v>1189</v>
      </c>
      <c r="D80" s="273"/>
      <c r="E80" s="273"/>
      <c r="F80" s="294" t="s">
        <v>1186</v>
      </c>
      <c r="G80" s="295"/>
      <c r="H80" s="273" t="s">
        <v>1190</v>
      </c>
      <c r="I80" s="273" t="s">
        <v>1188</v>
      </c>
      <c r="J80" s="273">
        <v>120</v>
      </c>
      <c r="K80" s="285"/>
    </row>
    <row r="81" spans="2:11" s="1" customFormat="1" ht="15" customHeight="1">
      <c r="B81" s="296"/>
      <c r="C81" s="273" t="s">
        <v>1191</v>
      </c>
      <c r="D81" s="273"/>
      <c r="E81" s="273"/>
      <c r="F81" s="294" t="s">
        <v>1192</v>
      </c>
      <c r="G81" s="295"/>
      <c r="H81" s="273" t="s">
        <v>1193</v>
      </c>
      <c r="I81" s="273" t="s">
        <v>1188</v>
      </c>
      <c r="J81" s="273">
        <v>50</v>
      </c>
      <c r="K81" s="285"/>
    </row>
    <row r="82" spans="2:11" s="1" customFormat="1" ht="15" customHeight="1">
      <c r="B82" s="296"/>
      <c r="C82" s="273" t="s">
        <v>1194</v>
      </c>
      <c r="D82" s="273"/>
      <c r="E82" s="273"/>
      <c r="F82" s="294" t="s">
        <v>1186</v>
      </c>
      <c r="G82" s="295"/>
      <c r="H82" s="273" t="s">
        <v>1195</v>
      </c>
      <c r="I82" s="273" t="s">
        <v>1196</v>
      </c>
      <c r="J82" s="273"/>
      <c r="K82" s="285"/>
    </row>
    <row r="83" spans="2:11" s="1" customFormat="1" ht="15" customHeight="1">
      <c r="B83" s="296"/>
      <c r="C83" s="297" t="s">
        <v>1197</v>
      </c>
      <c r="D83" s="297"/>
      <c r="E83" s="297"/>
      <c r="F83" s="298" t="s">
        <v>1192</v>
      </c>
      <c r="G83" s="297"/>
      <c r="H83" s="297" t="s">
        <v>1198</v>
      </c>
      <c r="I83" s="297" t="s">
        <v>1188</v>
      </c>
      <c r="J83" s="297">
        <v>15</v>
      </c>
      <c r="K83" s="285"/>
    </row>
    <row r="84" spans="2:11" s="1" customFormat="1" ht="15" customHeight="1">
      <c r="B84" s="296"/>
      <c r="C84" s="297" t="s">
        <v>1199</v>
      </c>
      <c r="D84" s="297"/>
      <c r="E84" s="297"/>
      <c r="F84" s="298" t="s">
        <v>1192</v>
      </c>
      <c r="G84" s="297"/>
      <c r="H84" s="297" t="s">
        <v>1200</v>
      </c>
      <c r="I84" s="297" t="s">
        <v>1188</v>
      </c>
      <c r="J84" s="297">
        <v>15</v>
      </c>
      <c r="K84" s="285"/>
    </row>
    <row r="85" spans="2:11" s="1" customFormat="1" ht="15" customHeight="1">
      <c r="B85" s="296"/>
      <c r="C85" s="297" t="s">
        <v>1201</v>
      </c>
      <c r="D85" s="297"/>
      <c r="E85" s="297"/>
      <c r="F85" s="298" t="s">
        <v>1192</v>
      </c>
      <c r="G85" s="297"/>
      <c r="H85" s="297" t="s">
        <v>1202</v>
      </c>
      <c r="I85" s="297" t="s">
        <v>1188</v>
      </c>
      <c r="J85" s="297">
        <v>20</v>
      </c>
      <c r="K85" s="285"/>
    </row>
    <row r="86" spans="2:11" s="1" customFormat="1" ht="15" customHeight="1">
      <c r="B86" s="296"/>
      <c r="C86" s="297" t="s">
        <v>1203</v>
      </c>
      <c r="D86" s="297"/>
      <c r="E86" s="297"/>
      <c r="F86" s="298" t="s">
        <v>1192</v>
      </c>
      <c r="G86" s="297"/>
      <c r="H86" s="297" t="s">
        <v>1204</v>
      </c>
      <c r="I86" s="297" t="s">
        <v>1188</v>
      </c>
      <c r="J86" s="297">
        <v>20</v>
      </c>
      <c r="K86" s="285"/>
    </row>
    <row r="87" spans="2:11" s="1" customFormat="1" ht="15" customHeight="1">
      <c r="B87" s="296"/>
      <c r="C87" s="273" t="s">
        <v>1205</v>
      </c>
      <c r="D87" s="273"/>
      <c r="E87" s="273"/>
      <c r="F87" s="294" t="s">
        <v>1192</v>
      </c>
      <c r="G87" s="295"/>
      <c r="H87" s="273" t="s">
        <v>1206</v>
      </c>
      <c r="I87" s="273" t="s">
        <v>1188</v>
      </c>
      <c r="J87" s="273">
        <v>50</v>
      </c>
      <c r="K87" s="285"/>
    </row>
    <row r="88" spans="2:11" s="1" customFormat="1" ht="15" customHeight="1">
      <c r="B88" s="296"/>
      <c r="C88" s="273" t="s">
        <v>1207</v>
      </c>
      <c r="D88" s="273"/>
      <c r="E88" s="273"/>
      <c r="F88" s="294" t="s">
        <v>1192</v>
      </c>
      <c r="G88" s="295"/>
      <c r="H88" s="273" t="s">
        <v>1208</v>
      </c>
      <c r="I88" s="273" t="s">
        <v>1188</v>
      </c>
      <c r="J88" s="273">
        <v>20</v>
      </c>
      <c r="K88" s="285"/>
    </row>
    <row r="89" spans="2:11" s="1" customFormat="1" ht="15" customHeight="1">
      <c r="B89" s="296"/>
      <c r="C89" s="273" t="s">
        <v>1209</v>
      </c>
      <c r="D89" s="273"/>
      <c r="E89" s="273"/>
      <c r="F89" s="294" t="s">
        <v>1192</v>
      </c>
      <c r="G89" s="295"/>
      <c r="H89" s="273" t="s">
        <v>1210</v>
      </c>
      <c r="I89" s="273" t="s">
        <v>1188</v>
      </c>
      <c r="J89" s="273">
        <v>20</v>
      </c>
      <c r="K89" s="285"/>
    </row>
    <row r="90" spans="2:11" s="1" customFormat="1" ht="15" customHeight="1">
      <c r="B90" s="296"/>
      <c r="C90" s="273" t="s">
        <v>1211</v>
      </c>
      <c r="D90" s="273"/>
      <c r="E90" s="273"/>
      <c r="F90" s="294" t="s">
        <v>1192</v>
      </c>
      <c r="G90" s="295"/>
      <c r="H90" s="273" t="s">
        <v>1212</v>
      </c>
      <c r="I90" s="273" t="s">
        <v>1188</v>
      </c>
      <c r="J90" s="273">
        <v>50</v>
      </c>
      <c r="K90" s="285"/>
    </row>
    <row r="91" spans="2:11" s="1" customFormat="1" ht="15" customHeight="1">
      <c r="B91" s="296"/>
      <c r="C91" s="273" t="s">
        <v>1213</v>
      </c>
      <c r="D91" s="273"/>
      <c r="E91" s="273"/>
      <c r="F91" s="294" t="s">
        <v>1192</v>
      </c>
      <c r="G91" s="295"/>
      <c r="H91" s="273" t="s">
        <v>1213</v>
      </c>
      <c r="I91" s="273" t="s">
        <v>1188</v>
      </c>
      <c r="J91" s="273">
        <v>50</v>
      </c>
      <c r="K91" s="285"/>
    </row>
    <row r="92" spans="2:11" s="1" customFormat="1" ht="15" customHeight="1">
      <c r="B92" s="296"/>
      <c r="C92" s="273" t="s">
        <v>1214</v>
      </c>
      <c r="D92" s="273"/>
      <c r="E92" s="273"/>
      <c r="F92" s="294" t="s">
        <v>1192</v>
      </c>
      <c r="G92" s="295"/>
      <c r="H92" s="273" t="s">
        <v>1215</v>
      </c>
      <c r="I92" s="273" t="s">
        <v>1188</v>
      </c>
      <c r="J92" s="273">
        <v>255</v>
      </c>
      <c r="K92" s="285"/>
    </row>
    <row r="93" spans="2:11" s="1" customFormat="1" ht="15" customHeight="1">
      <c r="B93" s="296"/>
      <c r="C93" s="273" t="s">
        <v>1216</v>
      </c>
      <c r="D93" s="273"/>
      <c r="E93" s="273"/>
      <c r="F93" s="294" t="s">
        <v>1186</v>
      </c>
      <c r="G93" s="295"/>
      <c r="H93" s="273" t="s">
        <v>1217</v>
      </c>
      <c r="I93" s="273" t="s">
        <v>1218</v>
      </c>
      <c r="J93" s="273"/>
      <c r="K93" s="285"/>
    </row>
    <row r="94" spans="2:11" s="1" customFormat="1" ht="15" customHeight="1">
      <c r="B94" s="296"/>
      <c r="C94" s="273" t="s">
        <v>1219</v>
      </c>
      <c r="D94" s="273"/>
      <c r="E94" s="273"/>
      <c r="F94" s="294" t="s">
        <v>1186</v>
      </c>
      <c r="G94" s="295"/>
      <c r="H94" s="273" t="s">
        <v>1220</v>
      </c>
      <c r="I94" s="273" t="s">
        <v>1221</v>
      </c>
      <c r="J94" s="273"/>
      <c r="K94" s="285"/>
    </row>
    <row r="95" spans="2:11" s="1" customFormat="1" ht="15" customHeight="1">
      <c r="B95" s="296"/>
      <c r="C95" s="273" t="s">
        <v>1222</v>
      </c>
      <c r="D95" s="273"/>
      <c r="E95" s="273"/>
      <c r="F95" s="294" t="s">
        <v>1186</v>
      </c>
      <c r="G95" s="295"/>
      <c r="H95" s="273" t="s">
        <v>1222</v>
      </c>
      <c r="I95" s="273" t="s">
        <v>1221</v>
      </c>
      <c r="J95" s="273"/>
      <c r="K95" s="285"/>
    </row>
    <row r="96" spans="2:11" s="1" customFormat="1" ht="15" customHeight="1">
      <c r="B96" s="296"/>
      <c r="C96" s="273" t="s">
        <v>38</v>
      </c>
      <c r="D96" s="273"/>
      <c r="E96" s="273"/>
      <c r="F96" s="294" t="s">
        <v>1186</v>
      </c>
      <c r="G96" s="295"/>
      <c r="H96" s="273" t="s">
        <v>1223</v>
      </c>
      <c r="I96" s="273" t="s">
        <v>1221</v>
      </c>
      <c r="J96" s="273"/>
      <c r="K96" s="285"/>
    </row>
    <row r="97" spans="2:11" s="1" customFormat="1" ht="15" customHeight="1">
      <c r="B97" s="296"/>
      <c r="C97" s="273" t="s">
        <v>48</v>
      </c>
      <c r="D97" s="273"/>
      <c r="E97" s="273"/>
      <c r="F97" s="294" t="s">
        <v>1186</v>
      </c>
      <c r="G97" s="295"/>
      <c r="H97" s="273" t="s">
        <v>1224</v>
      </c>
      <c r="I97" s="273" t="s">
        <v>1221</v>
      </c>
      <c r="J97" s="273"/>
      <c r="K97" s="285"/>
    </row>
    <row r="98" spans="2:11" s="1" customFormat="1" ht="15" customHeight="1">
      <c r="B98" s="299"/>
      <c r="C98" s="300"/>
      <c r="D98" s="300"/>
      <c r="E98" s="300"/>
      <c r="F98" s="300"/>
      <c r="G98" s="300"/>
      <c r="H98" s="300"/>
      <c r="I98" s="300"/>
      <c r="J98" s="300"/>
      <c r="K98" s="301"/>
    </row>
    <row r="99" spans="2:11" s="1" customFormat="1" ht="18.75" customHeight="1">
      <c r="B99" s="302"/>
      <c r="C99" s="303"/>
      <c r="D99" s="303"/>
      <c r="E99" s="303"/>
      <c r="F99" s="303"/>
      <c r="G99" s="303"/>
      <c r="H99" s="303"/>
      <c r="I99" s="303"/>
      <c r="J99" s="303"/>
      <c r="K99" s="302"/>
    </row>
    <row r="100" spans="2:11" s="1" customFormat="1" ht="18.75" customHeight="1">
      <c r="B100" s="280"/>
      <c r="C100" s="280"/>
      <c r="D100" s="280"/>
      <c r="E100" s="280"/>
      <c r="F100" s="280"/>
      <c r="G100" s="280"/>
      <c r="H100" s="280"/>
      <c r="I100" s="280"/>
      <c r="J100" s="280"/>
      <c r="K100" s="280"/>
    </row>
    <row r="101" spans="2:11" s="1" customFormat="1" ht="7.5" customHeight="1">
      <c r="B101" s="281"/>
      <c r="C101" s="282"/>
      <c r="D101" s="282"/>
      <c r="E101" s="282"/>
      <c r="F101" s="282"/>
      <c r="G101" s="282"/>
      <c r="H101" s="282"/>
      <c r="I101" s="282"/>
      <c r="J101" s="282"/>
      <c r="K101" s="283"/>
    </row>
    <row r="102" spans="2:11" s="1" customFormat="1" ht="45" customHeight="1">
      <c r="B102" s="284"/>
      <c r="C102" s="406" t="s">
        <v>1225</v>
      </c>
      <c r="D102" s="406"/>
      <c r="E102" s="406"/>
      <c r="F102" s="406"/>
      <c r="G102" s="406"/>
      <c r="H102" s="406"/>
      <c r="I102" s="406"/>
      <c r="J102" s="406"/>
      <c r="K102" s="285"/>
    </row>
    <row r="103" spans="2:11" s="1" customFormat="1" ht="17.25" customHeight="1">
      <c r="B103" s="284"/>
      <c r="C103" s="286" t="s">
        <v>1180</v>
      </c>
      <c r="D103" s="286"/>
      <c r="E103" s="286"/>
      <c r="F103" s="286" t="s">
        <v>1181</v>
      </c>
      <c r="G103" s="287"/>
      <c r="H103" s="286" t="s">
        <v>54</v>
      </c>
      <c r="I103" s="286" t="s">
        <v>57</v>
      </c>
      <c r="J103" s="286" t="s">
        <v>1182</v>
      </c>
      <c r="K103" s="285"/>
    </row>
    <row r="104" spans="2:11" s="1" customFormat="1" ht="17.25" customHeight="1">
      <c r="B104" s="284"/>
      <c r="C104" s="288" t="s">
        <v>1183</v>
      </c>
      <c r="D104" s="288"/>
      <c r="E104" s="288"/>
      <c r="F104" s="289" t="s">
        <v>1184</v>
      </c>
      <c r="G104" s="290"/>
      <c r="H104" s="288"/>
      <c r="I104" s="288"/>
      <c r="J104" s="288" t="s">
        <v>1185</v>
      </c>
      <c r="K104" s="285"/>
    </row>
    <row r="105" spans="2:11" s="1" customFormat="1" ht="5.25" customHeight="1">
      <c r="B105" s="284"/>
      <c r="C105" s="286"/>
      <c r="D105" s="286"/>
      <c r="E105" s="286"/>
      <c r="F105" s="286"/>
      <c r="G105" s="304"/>
      <c r="H105" s="286"/>
      <c r="I105" s="286"/>
      <c r="J105" s="286"/>
      <c r="K105" s="285"/>
    </row>
    <row r="106" spans="2:11" s="1" customFormat="1" ht="15" customHeight="1">
      <c r="B106" s="284"/>
      <c r="C106" s="273" t="s">
        <v>53</v>
      </c>
      <c r="D106" s="293"/>
      <c r="E106" s="293"/>
      <c r="F106" s="294" t="s">
        <v>1186</v>
      </c>
      <c r="G106" s="273"/>
      <c r="H106" s="273" t="s">
        <v>1226</v>
      </c>
      <c r="I106" s="273" t="s">
        <v>1188</v>
      </c>
      <c r="J106" s="273">
        <v>20</v>
      </c>
      <c r="K106" s="285"/>
    </row>
    <row r="107" spans="2:11" s="1" customFormat="1" ht="15" customHeight="1">
      <c r="B107" s="284"/>
      <c r="C107" s="273" t="s">
        <v>1189</v>
      </c>
      <c r="D107" s="273"/>
      <c r="E107" s="273"/>
      <c r="F107" s="294" t="s">
        <v>1186</v>
      </c>
      <c r="G107" s="273"/>
      <c r="H107" s="273" t="s">
        <v>1226</v>
      </c>
      <c r="I107" s="273" t="s">
        <v>1188</v>
      </c>
      <c r="J107" s="273">
        <v>120</v>
      </c>
      <c r="K107" s="285"/>
    </row>
    <row r="108" spans="2:11" s="1" customFormat="1" ht="15" customHeight="1">
      <c r="B108" s="296"/>
      <c r="C108" s="273" t="s">
        <v>1191</v>
      </c>
      <c r="D108" s="273"/>
      <c r="E108" s="273"/>
      <c r="F108" s="294" t="s">
        <v>1192</v>
      </c>
      <c r="G108" s="273"/>
      <c r="H108" s="273" t="s">
        <v>1226</v>
      </c>
      <c r="I108" s="273" t="s">
        <v>1188</v>
      </c>
      <c r="J108" s="273">
        <v>50</v>
      </c>
      <c r="K108" s="285"/>
    </row>
    <row r="109" spans="2:11" s="1" customFormat="1" ht="15" customHeight="1">
      <c r="B109" s="296"/>
      <c r="C109" s="273" t="s">
        <v>1194</v>
      </c>
      <c r="D109" s="273"/>
      <c r="E109" s="273"/>
      <c r="F109" s="294" t="s">
        <v>1186</v>
      </c>
      <c r="G109" s="273"/>
      <c r="H109" s="273" t="s">
        <v>1226</v>
      </c>
      <c r="I109" s="273" t="s">
        <v>1196</v>
      </c>
      <c r="J109" s="273"/>
      <c r="K109" s="285"/>
    </row>
    <row r="110" spans="2:11" s="1" customFormat="1" ht="15" customHeight="1">
      <c r="B110" s="296"/>
      <c r="C110" s="273" t="s">
        <v>1205</v>
      </c>
      <c r="D110" s="273"/>
      <c r="E110" s="273"/>
      <c r="F110" s="294" t="s">
        <v>1192</v>
      </c>
      <c r="G110" s="273"/>
      <c r="H110" s="273" t="s">
        <v>1226</v>
      </c>
      <c r="I110" s="273" t="s">
        <v>1188</v>
      </c>
      <c r="J110" s="273">
        <v>50</v>
      </c>
      <c r="K110" s="285"/>
    </row>
    <row r="111" spans="2:11" s="1" customFormat="1" ht="15" customHeight="1">
      <c r="B111" s="296"/>
      <c r="C111" s="273" t="s">
        <v>1213</v>
      </c>
      <c r="D111" s="273"/>
      <c r="E111" s="273"/>
      <c r="F111" s="294" t="s">
        <v>1192</v>
      </c>
      <c r="G111" s="273"/>
      <c r="H111" s="273" t="s">
        <v>1226</v>
      </c>
      <c r="I111" s="273" t="s">
        <v>1188</v>
      </c>
      <c r="J111" s="273">
        <v>50</v>
      </c>
      <c r="K111" s="285"/>
    </row>
    <row r="112" spans="2:11" s="1" customFormat="1" ht="15" customHeight="1">
      <c r="B112" s="296"/>
      <c r="C112" s="273" t="s">
        <v>1211</v>
      </c>
      <c r="D112" s="273"/>
      <c r="E112" s="273"/>
      <c r="F112" s="294" t="s">
        <v>1192</v>
      </c>
      <c r="G112" s="273"/>
      <c r="H112" s="273" t="s">
        <v>1226</v>
      </c>
      <c r="I112" s="273" t="s">
        <v>1188</v>
      </c>
      <c r="J112" s="273">
        <v>50</v>
      </c>
      <c r="K112" s="285"/>
    </row>
    <row r="113" spans="2:11" s="1" customFormat="1" ht="15" customHeight="1">
      <c r="B113" s="296"/>
      <c r="C113" s="273" t="s">
        <v>53</v>
      </c>
      <c r="D113" s="273"/>
      <c r="E113" s="273"/>
      <c r="F113" s="294" t="s">
        <v>1186</v>
      </c>
      <c r="G113" s="273"/>
      <c r="H113" s="273" t="s">
        <v>1227</v>
      </c>
      <c r="I113" s="273" t="s">
        <v>1188</v>
      </c>
      <c r="J113" s="273">
        <v>20</v>
      </c>
      <c r="K113" s="285"/>
    </row>
    <row r="114" spans="2:11" s="1" customFormat="1" ht="15" customHeight="1">
      <c r="B114" s="296"/>
      <c r="C114" s="273" t="s">
        <v>1228</v>
      </c>
      <c r="D114" s="273"/>
      <c r="E114" s="273"/>
      <c r="F114" s="294" t="s">
        <v>1186</v>
      </c>
      <c r="G114" s="273"/>
      <c r="H114" s="273" t="s">
        <v>1229</v>
      </c>
      <c r="I114" s="273" t="s">
        <v>1188</v>
      </c>
      <c r="J114" s="273">
        <v>120</v>
      </c>
      <c r="K114" s="285"/>
    </row>
    <row r="115" spans="2:11" s="1" customFormat="1" ht="15" customHeight="1">
      <c r="B115" s="296"/>
      <c r="C115" s="273" t="s">
        <v>38</v>
      </c>
      <c r="D115" s="273"/>
      <c r="E115" s="273"/>
      <c r="F115" s="294" t="s">
        <v>1186</v>
      </c>
      <c r="G115" s="273"/>
      <c r="H115" s="273" t="s">
        <v>1230</v>
      </c>
      <c r="I115" s="273" t="s">
        <v>1221</v>
      </c>
      <c r="J115" s="273"/>
      <c r="K115" s="285"/>
    </row>
    <row r="116" spans="2:11" s="1" customFormat="1" ht="15" customHeight="1">
      <c r="B116" s="296"/>
      <c r="C116" s="273" t="s">
        <v>48</v>
      </c>
      <c r="D116" s="273"/>
      <c r="E116" s="273"/>
      <c r="F116" s="294" t="s">
        <v>1186</v>
      </c>
      <c r="G116" s="273"/>
      <c r="H116" s="273" t="s">
        <v>1231</v>
      </c>
      <c r="I116" s="273" t="s">
        <v>1221</v>
      </c>
      <c r="J116" s="273"/>
      <c r="K116" s="285"/>
    </row>
    <row r="117" spans="2:11" s="1" customFormat="1" ht="15" customHeight="1">
      <c r="B117" s="296"/>
      <c r="C117" s="273" t="s">
        <v>57</v>
      </c>
      <c r="D117" s="273"/>
      <c r="E117" s="273"/>
      <c r="F117" s="294" t="s">
        <v>1186</v>
      </c>
      <c r="G117" s="273"/>
      <c r="H117" s="273" t="s">
        <v>1232</v>
      </c>
      <c r="I117" s="273" t="s">
        <v>1233</v>
      </c>
      <c r="J117" s="273"/>
      <c r="K117" s="285"/>
    </row>
    <row r="118" spans="2:11" s="1" customFormat="1" ht="15" customHeight="1">
      <c r="B118" s="299"/>
      <c r="C118" s="305"/>
      <c r="D118" s="305"/>
      <c r="E118" s="305"/>
      <c r="F118" s="305"/>
      <c r="G118" s="305"/>
      <c r="H118" s="305"/>
      <c r="I118" s="305"/>
      <c r="J118" s="305"/>
      <c r="K118" s="301"/>
    </row>
    <row r="119" spans="2:11" s="1" customFormat="1" ht="18.75" customHeight="1">
      <c r="B119" s="306"/>
      <c r="C119" s="307"/>
      <c r="D119" s="307"/>
      <c r="E119" s="307"/>
      <c r="F119" s="308"/>
      <c r="G119" s="307"/>
      <c r="H119" s="307"/>
      <c r="I119" s="307"/>
      <c r="J119" s="307"/>
      <c r="K119" s="306"/>
    </row>
    <row r="120" spans="2:11" s="1" customFormat="1" ht="18.75" customHeight="1">
      <c r="B120" s="280"/>
      <c r="C120" s="280"/>
      <c r="D120" s="280"/>
      <c r="E120" s="280"/>
      <c r="F120" s="280"/>
      <c r="G120" s="280"/>
      <c r="H120" s="280"/>
      <c r="I120" s="280"/>
      <c r="J120" s="280"/>
      <c r="K120" s="280"/>
    </row>
    <row r="121" spans="2:11" s="1" customFormat="1" ht="7.5" customHeight="1">
      <c r="B121" s="309"/>
      <c r="C121" s="310"/>
      <c r="D121" s="310"/>
      <c r="E121" s="310"/>
      <c r="F121" s="310"/>
      <c r="G121" s="310"/>
      <c r="H121" s="310"/>
      <c r="I121" s="310"/>
      <c r="J121" s="310"/>
      <c r="K121" s="311"/>
    </row>
    <row r="122" spans="2:11" s="1" customFormat="1" ht="45" customHeight="1">
      <c r="B122" s="312"/>
      <c r="C122" s="404" t="s">
        <v>1234</v>
      </c>
      <c r="D122" s="404"/>
      <c r="E122" s="404"/>
      <c r="F122" s="404"/>
      <c r="G122" s="404"/>
      <c r="H122" s="404"/>
      <c r="I122" s="404"/>
      <c r="J122" s="404"/>
      <c r="K122" s="313"/>
    </row>
    <row r="123" spans="2:11" s="1" customFormat="1" ht="17.25" customHeight="1">
      <c r="B123" s="314"/>
      <c r="C123" s="286" t="s">
        <v>1180</v>
      </c>
      <c r="D123" s="286"/>
      <c r="E123" s="286"/>
      <c r="F123" s="286" t="s">
        <v>1181</v>
      </c>
      <c r="G123" s="287"/>
      <c r="H123" s="286" t="s">
        <v>54</v>
      </c>
      <c r="I123" s="286" t="s">
        <v>57</v>
      </c>
      <c r="J123" s="286" t="s">
        <v>1182</v>
      </c>
      <c r="K123" s="315"/>
    </row>
    <row r="124" spans="2:11" s="1" customFormat="1" ht="17.25" customHeight="1">
      <c r="B124" s="314"/>
      <c r="C124" s="288" t="s">
        <v>1183</v>
      </c>
      <c r="D124" s="288"/>
      <c r="E124" s="288"/>
      <c r="F124" s="289" t="s">
        <v>1184</v>
      </c>
      <c r="G124" s="290"/>
      <c r="H124" s="288"/>
      <c r="I124" s="288"/>
      <c r="J124" s="288" t="s">
        <v>1185</v>
      </c>
      <c r="K124" s="315"/>
    </row>
    <row r="125" spans="2:11" s="1" customFormat="1" ht="5.25" customHeight="1">
      <c r="B125" s="316"/>
      <c r="C125" s="291"/>
      <c r="D125" s="291"/>
      <c r="E125" s="291"/>
      <c r="F125" s="291"/>
      <c r="G125" s="317"/>
      <c r="H125" s="291"/>
      <c r="I125" s="291"/>
      <c r="J125" s="291"/>
      <c r="K125" s="318"/>
    </row>
    <row r="126" spans="2:11" s="1" customFormat="1" ht="15" customHeight="1">
      <c r="B126" s="316"/>
      <c r="C126" s="273" t="s">
        <v>1189</v>
      </c>
      <c r="D126" s="293"/>
      <c r="E126" s="293"/>
      <c r="F126" s="294" t="s">
        <v>1186</v>
      </c>
      <c r="G126" s="273"/>
      <c r="H126" s="273" t="s">
        <v>1226</v>
      </c>
      <c r="I126" s="273" t="s">
        <v>1188</v>
      </c>
      <c r="J126" s="273">
        <v>120</v>
      </c>
      <c r="K126" s="319"/>
    </row>
    <row r="127" spans="2:11" s="1" customFormat="1" ht="15" customHeight="1">
      <c r="B127" s="316"/>
      <c r="C127" s="273" t="s">
        <v>1235</v>
      </c>
      <c r="D127" s="273"/>
      <c r="E127" s="273"/>
      <c r="F127" s="294" t="s">
        <v>1186</v>
      </c>
      <c r="G127" s="273"/>
      <c r="H127" s="273" t="s">
        <v>1236</v>
      </c>
      <c r="I127" s="273" t="s">
        <v>1188</v>
      </c>
      <c r="J127" s="273" t="s">
        <v>1237</v>
      </c>
      <c r="K127" s="319"/>
    </row>
    <row r="128" spans="2:11" s="1" customFormat="1" ht="15" customHeight="1">
      <c r="B128" s="316"/>
      <c r="C128" s="273" t="s">
        <v>85</v>
      </c>
      <c r="D128" s="273"/>
      <c r="E128" s="273"/>
      <c r="F128" s="294" t="s">
        <v>1186</v>
      </c>
      <c r="G128" s="273"/>
      <c r="H128" s="273" t="s">
        <v>1238</v>
      </c>
      <c r="I128" s="273" t="s">
        <v>1188</v>
      </c>
      <c r="J128" s="273" t="s">
        <v>1237</v>
      </c>
      <c r="K128" s="319"/>
    </row>
    <row r="129" spans="2:11" s="1" customFormat="1" ht="15" customHeight="1">
      <c r="B129" s="316"/>
      <c r="C129" s="273" t="s">
        <v>1197</v>
      </c>
      <c r="D129" s="273"/>
      <c r="E129" s="273"/>
      <c r="F129" s="294" t="s">
        <v>1192</v>
      </c>
      <c r="G129" s="273"/>
      <c r="H129" s="273" t="s">
        <v>1198</v>
      </c>
      <c r="I129" s="273" t="s">
        <v>1188</v>
      </c>
      <c r="J129" s="273">
        <v>15</v>
      </c>
      <c r="K129" s="319"/>
    </row>
    <row r="130" spans="2:11" s="1" customFormat="1" ht="15" customHeight="1">
      <c r="B130" s="316"/>
      <c r="C130" s="297" t="s">
        <v>1199</v>
      </c>
      <c r="D130" s="297"/>
      <c r="E130" s="297"/>
      <c r="F130" s="298" t="s">
        <v>1192</v>
      </c>
      <c r="G130" s="297"/>
      <c r="H130" s="297" t="s">
        <v>1200</v>
      </c>
      <c r="I130" s="297" t="s">
        <v>1188</v>
      </c>
      <c r="J130" s="297">
        <v>15</v>
      </c>
      <c r="K130" s="319"/>
    </row>
    <row r="131" spans="2:11" s="1" customFormat="1" ht="15" customHeight="1">
      <c r="B131" s="316"/>
      <c r="C131" s="297" t="s">
        <v>1201</v>
      </c>
      <c r="D131" s="297"/>
      <c r="E131" s="297"/>
      <c r="F131" s="298" t="s">
        <v>1192</v>
      </c>
      <c r="G131" s="297"/>
      <c r="H131" s="297" t="s">
        <v>1202</v>
      </c>
      <c r="I131" s="297" t="s">
        <v>1188</v>
      </c>
      <c r="J131" s="297">
        <v>20</v>
      </c>
      <c r="K131" s="319"/>
    </row>
    <row r="132" spans="2:11" s="1" customFormat="1" ht="15" customHeight="1">
      <c r="B132" s="316"/>
      <c r="C132" s="297" t="s">
        <v>1203</v>
      </c>
      <c r="D132" s="297"/>
      <c r="E132" s="297"/>
      <c r="F132" s="298" t="s">
        <v>1192</v>
      </c>
      <c r="G132" s="297"/>
      <c r="H132" s="297" t="s">
        <v>1204</v>
      </c>
      <c r="I132" s="297" t="s">
        <v>1188</v>
      </c>
      <c r="J132" s="297">
        <v>20</v>
      </c>
      <c r="K132" s="319"/>
    </row>
    <row r="133" spans="2:11" s="1" customFormat="1" ht="15" customHeight="1">
      <c r="B133" s="316"/>
      <c r="C133" s="273" t="s">
        <v>1191</v>
      </c>
      <c r="D133" s="273"/>
      <c r="E133" s="273"/>
      <c r="F133" s="294" t="s">
        <v>1192</v>
      </c>
      <c r="G133" s="273"/>
      <c r="H133" s="273" t="s">
        <v>1226</v>
      </c>
      <c r="I133" s="273" t="s">
        <v>1188</v>
      </c>
      <c r="J133" s="273">
        <v>50</v>
      </c>
      <c r="K133" s="319"/>
    </row>
    <row r="134" spans="2:11" s="1" customFormat="1" ht="15" customHeight="1">
      <c r="B134" s="316"/>
      <c r="C134" s="273" t="s">
        <v>1205</v>
      </c>
      <c r="D134" s="273"/>
      <c r="E134" s="273"/>
      <c r="F134" s="294" t="s">
        <v>1192</v>
      </c>
      <c r="G134" s="273"/>
      <c r="H134" s="273" t="s">
        <v>1226</v>
      </c>
      <c r="I134" s="273" t="s">
        <v>1188</v>
      </c>
      <c r="J134" s="273">
        <v>50</v>
      </c>
      <c r="K134" s="319"/>
    </row>
    <row r="135" spans="2:11" s="1" customFormat="1" ht="15" customHeight="1">
      <c r="B135" s="316"/>
      <c r="C135" s="273" t="s">
        <v>1211</v>
      </c>
      <c r="D135" s="273"/>
      <c r="E135" s="273"/>
      <c r="F135" s="294" t="s">
        <v>1192</v>
      </c>
      <c r="G135" s="273"/>
      <c r="H135" s="273" t="s">
        <v>1226</v>
      </c>
      <c r="I135" s="273" t="s">
        <v>1188</v>
      </c>
      <c r="J135" s="273">
        <v>50</v>
      </c>
      <c r="K135" s="319"/>
    </row>
    <row r="136" spans="2:11" s="1" customFormat="1" ht="15" customHeight="1">
      <c r="B136" s="316"/>
      <c r="C136" s="273" t="s">
        <v>1213</v>
      </c>
      <c r="D136" s="273"/>
      <c r="E136" s="273"/>
      <c r="F136" s="294" t="s">
        <v>1192</v>
      </c>
      <c r="G136" s="273"/>
      <c r="H136" s="273" t="s">
        <v>1226</v>
      </c>
      <c r="I136" s="273" t="s">
        <v>1188</v>
      </c>
      <c r="J136" s="273">
        <v>50</v>
      </c>
      <c r="K136" s="319"/>
    </row>
    <row r="137" spans="2:11" s="1" customFormat="1" ht="15" customHeight="1">
      <c r="B137" s="316"/>
      <c r="C137" s="273" t="s">
        <v>1214</v>
      </c>
      <c r="D137" s="273"/>
      <c r="E137" s="273"/>
      <c r="F137" s="294" t="s">
        <v>1192</v>
      </c>
      <c r="G137" s="273"/>
      <c r="H137" s="273" t="s">
        <v>1239</v>
      </c>
      <c r="I137" s="273" t="s">
        <v>1188</v>
      </c>
      <c r="J137" s="273">
        <v>255</v>
      </c>
      <c r="K137" s="319"/>
    </row>
    <row r="138" spans="2:11" s="1" customFormat="1" ht="15" customHeight="1">
      <c r="B138" s="316"/>
      <c r="C138" s="273" t="s">
        <v>1216</v>
      </c>
      <c r="D138" s="273"/>
      <c r="E138" s="273"/>
      <c r="F138" s="294" t="s">
        <v>1186</v>
      </c>
      <c r="G138" s="273"/>
      <c r="H138" s="273" t="s">
        <v>1240</v>
      </c>
      <c r="I138" s="273" t="s">
        <v>1218</v>
      </c>
      <c r="J138" s="273"/>
      <c r="K138" s="319"/>
    </row>
    <row r="139" spans="2:11" s="1" customFormat="1" ht="15" customHeight="1">
      <c r="B139" s="316"/>
      <c r="C139" s="273" t="s">
        <v>1219</v>
      </c>
      <c r="D139" s="273"/>
      <c r="E139" s="273"/>
      <c r="F139" s="294" t="s">
        <v>1186</v>
      </c>
      <c r="G139" s="273"/>
      <c r="H139" s="273" t="s">
        <v>1241</v>
      </c>
      <c r="I139" s="273" t="s">
        <v>1221</v>
      </c>
      <c r="J139" s="273"/>
      <c r="K139" s="319"/>
    </row>
    <row r="140" spans="2:11" s="1" customFormat="1" ht="15" customHeight="1">
      <c r="B140" s="316"/>
      <c r="C140" s="273" t="s">
        <v>1222</v>
      </c>
      <c r="D140" s="273"/>
      <c r="E140" s="273"/>
      <c r="F140" s="294" t="s">
        <v>1186</v>
      </c>
      <c r="G140" s="273"/>
      <c r="H140" s="273" t="s">
        <v>1222</v>
      </c>
      <c r="I140" s="273" t="s">
        <v>1221</v>
      </c>
      <c r="J140" s="273"/>
      <c r="K140" s="319"/>
    </row>
    <row r="141" spans="2:11" s="1" customFormat="1" ht="15" customHeight="1">
      <c r="B141" s="316"/>
      <c r="C141" s="273" t="s">
        <v>38</v>
      </c>
      <c r="D141" s="273"/>
      <c r="E141" s="273"/>
      <c r="F141" s="294" t="s">
        <v>1186</v>
      </c>
      <c r="G141" s="273"/>
      <c r="H141" s="273" t="s">
        <v>1242</v>
      </c>
      <c r="I141" s="273" t="s">
        <v>1221</v>
      </c>
      <c r="J141" s="273"/>
      <c r="K141" s="319"/>
    </row>
    <row r="142" spans="2:11" s="1" customFormat="1" ht="15" customHeight="1">
      <c r="B142" s="316"/>
      <c r="C142" s="273" t="s">
        <v>1243</v>
      </c>
      <c r="D142" s="273"/>
      <c r="E142" s="273"/>
      <c r="F142" s="294" t="s">
        <v>1186</v>
      </c>
      <c r="G142" s="273"/>
      <c r="H142" s="273" t="s">
        <v>1244</v>
      </c>
      <c r="I142" s="273" t="s">
        <v>1221</v>
      </c>
      <c r="J142" s="273"/>
      <c r="K142" s="319"/>
    </row>
    <row r="143" spans="2:11" s="1" customFormat="1" ht="15" customHeight="1">
      <c r="B143" s="320"/>
      <c r="C143" s="321"/>
      <c r="D143" s="321"/>
      <c r="E143" s="321"/>
      <c r="F143" s="321"/>
      <c r="G143" s="321"/>
      <c r="H143" s="321"/>
      <c r="I143" s="321"/>
      <c r="J143" s="321"/>
      <c r="K143" s="322"/>
    </row>
    <row r="144" spans="2:11" s="1" customFormat="1" ht="18.75" customHeight="1">
      <c r="B144" s="307"/>
      <c r="C144" s="307"/>
      <c r="D144" s="307"/>
      <c r="E144" s="307"/>
      <c r="F144" s="308"/>
      <c r="G144" s="307"/>
      <c r="H144" s="307"/>
      <c r="I144" s="307"/>
      <c r="J144" s="307"/>
      <c r="K144" s="307"/>
    </row>
    <row r="145" spans="2:11" s="1" customFormat="1" ht="18.75" customHeight="1">
      <c r="B145" s="280"/>
      <c r="C145" s="280"/>
      <c r="D145" s="280"/>
      <c r="E145" s="280"/>
      <c r="F145" s="280"/>
      <c r="G145" s="280"/>
      <c r="H145" s="280"/>
      <c r="I145" s="280"/>
      <c r="J145" s="280"/>
      <c r="K145" s="280"/>
    </row>
    <row r="146" spans="2:11" s="1" customFormat="1" ht="7.5" customHeight="1">
      <c r="B146" s="281"/>
      <c r="C146" s="282"/>
      <c r="D146" s="282"/>
      <c r="E146" s="282"/>
      <c r="F146" s="282"/>
      <c r="G146" s="282"/>
      <c r="H146" s="282"/>
      <c r="I146" s="282"/>
      <c r="J146" s="282"/>
      <c r="K146" s="283"/>
    </row>
    <row r="147" spans="2:11" s="1" customFormat="1" ht="45" customHeight="1">
      <c r="B147" s="284"/>
      <c r="C147" s="406" t="s">
        <v>1245</v>
      </c>
      <c r="D147" s="406"/>
      <c r="E147" s="406"/>
      <c r="F147" s="406"/>
      <c r="G147" s="406"/>
      <c r="H147" s="406"/>
      <c r="I147" s="406"/>
      <c r="J147" s="406"/>
      <c r="K147" s="285"/>
    </row>
    <row r="148" spans="2:11" s="1" customFormat="1" ht="17.25" customHeight="1">
      <c r="B148" s="284"/>
      <c r="C148" s="286" t="s">
        <v>1180</v>
      </c>
      <c r="D148" s="286"/>
      <c r="E148" s="286"/>
      <c r="F148" s="286" t="s">
        <v>1181</v>
      </c>
      <c r="G148" s="287"/>
      <c r="H148" s="286" t="s">
        <v>54</v>
      </c>
      <c r="I148" s="286" t="s">
        <v>57</v>
      </c>
      <c r="J148" s="286" t="s">
        <v>1182</v>
      </c>
      <c r="K148" s="285"/>
    </row>
    <row r="149" spans="2:11" s="1" customFormat="1" ht="17.25" customHeight="1">
      <c r="B149" s="284"/>
      <c r="C149" s="288" t="s">
        <v>1183</v>
      </c>
      <c r="D149" s="288"/>
      <c r="E149" s="288"/>
      <c r="F149" s="289" t="s">
        <v>1184</v>
      </c>
      <c r="G149" s="290"/>
      <c r="H149" s="288"/>
      <c r="I149" s="288"/>
      <c r="J149" s="288" t="s">
        <v>1185</v>
      </c>
      <c r="K149" s="285"/>
    </row>
    <row r="150" spans="2:11" s="1" customFormat="1" ht="5.25" customHeight="1">
      <c r="B150" s="296"/>
      <c r="C150" s="291"/>
      <c r="D150" s="291"/>
      <c r="E150" s="291"/>
      <c r="F150" s="291"/>
      <c r="G150" s="292"/>
      <c r="H150" s="291"/>
      <c r="I150" s="291"/>
      <c r="J150" s="291"/>
      <c r="K150" s="319"/>
    </row>
    <row r="151" spans="2:11" s="1" customFormat="1" ht="15" customHeight="1">
      <c r="B151" s="296"/>
      <c r="C151" s="323" t="s">
        <v>1189</v>
      </c>
      <c r="D151" s="273"/>
      <c r="E151" s="273"/>
      <c r="F151" s="324" t="s">
        <v>1186</v>
      </c>
      <c r="G151" s="273"/>
      <c r="H151" s="323" t="s">
        <v>1226</v>
      </c>
      <c r="I151" s="323" t="s">
        <v>1188</v>
      </c>
      <c r="J151" s="323">
        <v>120</v>
      </c>
      <c r="K151" s="319"/>
    </row>
    <row r="152" spans="2:11" s="1" customFormat="1" ht="15" customHeight="1">
      <c r="B152" s="296"/>
      <c r="C152" s="323" t="s">
        <v>1235</v>
      </c>
      <c r="D152" s="273"/>
      <c r="E152" s="273"/>
      <c r="F152" s="324" t="s">
        <v>1186</v>
      </c>
      <c r="G152" s="273"/>
      <c r="H152" s="323" t="s">
        <v>1246</v>
      </c>
      <c r="I152" s="323" t="s">
        <v>1188</v>
      </c>
      <c r="J152" s="323" t="s">
        <v>1237</v>
      </c>
      <c r="K152" s="319"/>
    </row>
    <row r="153" spans="2:11" s="1" customFormat="1" ht="15" customHeight="1">
      <c r="B153" s="296"/>
      <c r="C153" s="323" t="s">
        <v>85</v>
      </c>
      <c r="D153" s="273"/>
      <c r="E153" s="273"/>
      <c r="F153" s="324" t="s">
        <v>1186</v>
      </c>
      <c r="G153" s="273"/>
      <c r="H153" s="323" t="s">
        <v>1247</v>
      </c>
      <c r="I153" s="323" t="s">
        <v>1188</v>
      </c>
      <c r="J153" s="323" t="s">
        <v>1237</v>
      </c>
      <c r="K153" s="319"/>
    </row>
    <row r="154" spans="2:11" s="1" customFormat="1" ht="15" customHeight="1">
      <c r="B154" s="296"/>
      <c r="C154" s="323" t="s">
        <v>1191</v>
      </c>
      <c r="D154" s="273"/>
      <c r="E154" s="273"/>
      <c r="F154" s="324" t="s">
        <v>1192</v>
      </c>
      <c r="G154" s="273"/>
      <c r="H154" s="323" t="s">
        <v>1226</v>
      </c>
      <c r="I154" s="323" t="s">
        <v>1188</v>
      </c>
      <c r="J154" s="323">
        <v>50</v>
      </c>
      <c r="K154" s="319"/>
    </row>
    <row r="155" spans="2:11" s="1" customFormat="1" ht="15" customHeight="1">
      <c r="B155" s="296"/>
      <c r="C155" s="323" t="s">
        <v>1194</v>
      </c>
      <c r="D155" s="273"/>
      <c r="E155" s="273"/>
      <c r="F155" s="324" t="s">
        <v>1186</v>
      </c>
      <c r="G155" s="273"/>
      <c r="H155" s="323" t="s">
        <v>1226</v>
      </c>
      <c r="I155" s="323" t="s">
        <v>1196</v>
      </c>
      <c r="J155" s="323"/>
      <c r="K155" s="319"/>
    </row>
    <row r="156" spans="2:11" s="1" customFormat="1" ht="15" customHeight="1">
      <c r="B156" s="296"/>
      <c r="C156" s="323" t="s">
        <v>1205</v>
      </c>
      <c r="D156" s="273"/>
      <c r="E156" s="273"/>
      <c r="F156" s="324" t="s">
        <v>1192</v>
      </c>
      <c r="G156" s="273"/>
      <c r="H156" s="323" t="s">
        <v>1226</v>
      </c>
      <c r="I156" s="323" t="s">
        <v>1188</v>
      </c>
      <c r="J156" s="323">
        <v>50</v>
      </c>
      <c r="K156" s="319"/>
    </row>
    <row r="157" spans="2:11" s="1" customFormat="1" ht="15" customHeight="1">
      <c r="B157" s="296"/>
      <c r="C157" s="323" t="s">
        <v>1213</v>
      </c>
      <c r="D157" s="273"/>
      <c r="E157" s="273"/>
      <c r="F157" s="324" t="s">
        <v>1192</v>
      </c>
      <c r="G157" s="273"/>
      <c r="H157" s="323" t="s">
        <v>1226</v>
      </c>
      <c r="I157" s="323" t="s">
        <v>1188</v>
      </c>
      <c r="J157" s="323">
        <v>50</v>
      </c>
      <c r="K157" s="319"/>
    </row>
    <row r="158" spans="2:11" s="1" customFormat="1" ht="15" customHeight="1">
      <c r="B158" s="296"/>
      <c r="C158" s="323" t="s">
        <v>1211</v>
      </c>
      <c r="D158" s="273"/>
      <c r="E158" s="273"/>
      <c r="F158" s="324" t="s">
        <v>1192</v>
      </c>
      <c r="G158" s="273"/>
      <c r="H158" s="323" t="s">
        <v>1226</v>
      </c>
      <c r="I158" s="323" t="s">
        <v>1188</v>
      </c>
      <c r="J158" s="323">
        <v>50</v>
      </c>
      <c r="K158" s="319"/>
    </row>
    <row r="159" spans="2:11" s="1" customFormat="1" ht="15" customHeight="1">
      <c r="B159" s="296"/>
      <c r="C159" s="323" t="s">
        <v>109</v>
      </c>
      <c r="D159" s="273"/>
      <c r="E159" s="273"/>
      <c r="F159" s="324" t="s">
        <v>1186</v>
      </c>
      <c r="G159" s="273"/>
      <c r="H159" s="323" t="s">
        <v>1248</v>
      </c>
      <c r="I159" s="323" t="s">
        <v>1188</v>
      </c>
      <c r="J159" s="323" t="s">
        <v>1249</v>
      </c>
      <c r="K159" s="319"/>
    </row>
    <row r="160" spans="2:11" s="1" customFormat="1" ht="15" customHeight="1">
      <c r="B160" s="296"/>
      <c r="C160" s="323" t="s">
        <v>1250</v>
      </c>
      <c r="D160" s="273"/>
      <c r="E160" s="273"/>
      <c r="F160" s="324" t="s">
        <v>1186</v>
      </c>
      <c r="G160" s="273"/>
      <c r="H160" s="323" t="s">
        <v>1251</v>
      </c>
      <c r="I160" s="323" t="s">
        <v>1221</v>
      </c>
      <c r="J160" s="323"/>
      <c r="K160" s="319"/>
    </row>
    <row r="161" spans="2:11" s="1" customFormat="1" ht="15" customHeight="1">
      <c r="B161" s="325"/>
      <c r="C161" s="305"/>
      <c r="D161" s="305"/>
      <c r="E161" s="305"/>
      <c r="F161" s="305"/>
      <c r="G161" s="305"/>
      <c r="H161" s="305"/>
      <c r="I161" s="305"/>
      <c r="J161" s="305"/>
      <c r="K161" s="326"/>
    </row>
    <row r="162" spans="2:11" s="1" customFormat="1" ht="18.75" customHeight="1">
      <c r="B162" s="307"/>
      <c r="C162" s="317"/>
      <c r="D162" s="317"/>
      <c r="E162" s="317"/>
      <c r="F162" s="327"/>
      <c r="G162" s="317"/>
      <c r="H162" s="317"/>
      <c r="I162" s="317"/>
      <c r="J162" s="317"/>
      <c r="K162" s="307"/>
    </row>
    <row r="163" spans="2:11" s="1" customFormat="1" ht="18.75" customHeight="1">
      <c r="B163" s="280"/>
      <c r="C163" s="280"/>
      <c r="D163" s="280"/>
      <c r="E163" s="280"/>
      <c r="F163" s="280"/>
      <c r="G163" s="280"/>
      <c r="H163" s="280"/>
      <c r="I163" s="280"/>
      <c r="J163" s="280"/>
      <c r="K163" s="280"/>
    </row>
    <row r="164" spans="2:11" s="1" customFormat="1" ht="7.5" customHeight="1">
      <c r="B164" s="262"/>
      <c r="C164" s="263"/>
      <c r="D164" s="263"/>
      <c r="E164" s="263"/>
      <c r="F164" s="263"/>
      <c r="G164" s="263"/>
      <c r="H164" s="263"/>
      <c r="I164" s="263"/>
      <c r="J164" s="263"/>
      <c r="K164" s="264"/>
    </row>
    <row r="165" spans="2:11" s="1" customFormat="1" ht="45" customHeight="1">
      <c r="B165" s="265"/>
      <c r="C165" s="404" t="s">
        <v>1252</v>
      </c>
      <c r="D165" s="404"/>
      <c r="E165" s="404"/>
      <c r="F165" s="404"/>
      <c r="G165" s="404"/>
      <c r="H165" s="404"/>
      <c r="I165" s="404"/>
      <c r="J165" s="404"/>
      <c r="K165" s="266"/>
    </row>
    <row r="166" spans="2:11" s="1" customFormat="1" ht="17.25" customHeight="1">
      <c r="B166" s="265"/>
      <c r="C166" s="286" t="s">
        <v>1180</v>
      </c>
      <c r="D166" s="286"/>
      <c r="E166" s="286"/>
      <c r="F166" s="286" t="s">
        <v>1181</v>
      </c>
      <c r="G166" s="328"/>
      <c r="H166" s="329" t="s">
        <v>54</v>
      </c>
      <c r="I166" s="329" t="s">
        <v>57</v>
      </c>
      <c r="J166" s="286" t="s">
        <v>1182</v>
      </c>
      <c r="K166" s="266"/>
    </row>
    <row r="167" spans="2:11" s="1" customFormat="1" ht="17.25" customHeight="1">
      <c r="B167" s="267"/>
      <c r="C167" s="288" t="s">
        <v>1183</v>
      </c>
      <c r="D167" s="288"/>
      <c r="E167" s="288"/>
      <c r="F167" s="289" t="s">
        <v>1184</v>
      </c>
      <c r="G167" s="330"/>
      <c r="H167" s="331"/>
      <c r="I167" s="331"/>
      <c r="J167" s="288" t="s">
        <v>1185</v>
      </c>
      <c r="K167" s="268"/>
    </row>
    <row r="168" spans="2:11" s="1" customFormat="1" ht="5.25" customHeight="1">
      <c r="B168" s="296"/>
      <c r="C168" s="291"/>
      <c r="D168" s="291"/>
      <c r="E168" s="291"/>
      <c r="F168" s="291"/>
      <c r="G168" s="292"/>
      <c r="H168" s="291"/>
      <c r="I168" s="291"/>
      <c r="J168" s="291"/>
      <c r="K168" s="319"/>
    </row>
    <row r="169" spans="2:11" s="1" customFormat="1" ht="15" customHeight="1">
      <c r="B169" s="296"/>
      <c r="C169" s="273" t="s">
        <v>1189</v>
      </c>
      <c r="D169" s="273"/>
      <c r="E169" s="273"/>
      <c r="F169" s="294" t="s">
        <v>1186</v>
      </c>
      <c r="G169" s="273"/>
      <c r="H169" s="273" t="s">
        <v>1226</v>
      </c>
      <c r="I169" s="273" t="s">
        <v>1188</v>
      </c>
      <c r="J169" s="273">
        <v>120</v>
      </c>
      <c r="K169" s="319"/>
    </row>
    <row r="170" spans="2:11" s="1" customFormat="1" ht="15" customHeight="1">
      <c r="B170" s="296"/>
      <c r="C170" s="273" t="s">
        <v>1235</v>
      </c>
      <c r="D170" s="273"/>
      <c r="E170" s="273"/>
      <c r="F170" s="294" t="s">
        <v>1186</v>
      </c>
      <c r="G170" s="273"/>
      <c r="H170" s="273" t="s">
        <v>1236</v>
      </c>
      <c r="I170" s="273" t="s">
        <v>1188</v>
      </c>
      <c r="J170" s="273" t="s">
        <v>1237</v>
      </c>
      <c r="K170" s="319"/>
    </row>
    <row r="171" spans="2:11" s="1" customFormat="1" ht="15" customHeight="1">
      <c r="B171" s="296"/>
      <c r="C171" s="273" t="s">
        <v>85</v>
      </c>
      <c r="D171" s="273"/>
      <c r="E171" s="273"/>
      <c r="F171" s="294" t="s">
        <v>1186</v>
      </c>
      <c r="G171" s="273"/>
      <c r="H171" s="273" t="s">
        <v>1253</v>
      </c>
      <c r="I171" s="273" t="s">
        <v>1188</v>
      </c>
      <c r="J171" s="273" t="s">
        <v>1237</v>
      </c>
      <c r="K171" s="319"/>
    </row>
    <row r="172" spans="2:11" s="1" customFormat="1" ht="15" customHeight="1">
      <c r="B172" s="296"/>
      <c r="C172" s="273" t="s">
        <v>1191</v>
      </c>
      <c r="D172" s="273"/>
      <c r="E172" s="273"/>
      <c r="F172" s="294" t="s">
        <v>1192</v>
      </c>
      <c r="G172" s="273"/>
      <c r="H172" s="273" t="s">
        <v>1253</v>
      </c>
      <c r="I172" s="273" t="s">
        <v>1188</v>
      </c>
      <c r="J172" s="273">
        <v>50</v>
      </c>
      <c r="K172" s="319"/>
    </row>
    <row r="173" spans="2:11" s="1" customFormat="1" ht="15" customHeight="1">
      <c r="B173" s="296"/>
      <c r="C173" s="273" t="s">
        <v>1194</v>
      </c>
      <c r="D173" s="273"/>
      <c r="E173" s="273"/>
      <c r="F173" s="294" t="s">
        <v>1186</v>
      </c>
      <c r="G173" s="273"/>
      <c r="H173" s="273" t="s">
        <v>1253</v>
      </c>
      <c r="I173" s="273" t="s">
        <v>1196</v>
      </c>
      <c r="J173" s="273"/>
      <c r="K173" s="319"/>
    </row>
    <row r="174" spans="2:11" s="1" customFormat="1" ht="15" customHeight="1">
      <c r="B174" s="296"/>
      <c r="C174" s="273" t="s">
        <v>1205</v>
      </c>
      <c r="D174" s="273"/>
      <c r="E174" s="273"/>
      <c r="F174" s="294" t="s">
        <v>1192</v>
      </c>
      <c r="G174" s="273"/>
      <c r="H174" s="273" t="s">
        <v>1253</v>
      </c>
      <c r="I174" s="273" t="s">
        <v>1188</v>
      </c>
      <c r="J174" s="273">
        <v>50</v>
      </c>
      <c r="K174" s="319"/>
    </row>
    <row r="175" spans="2:11" s="1" customFormat="1" ht="15" customHeight="1">
      <c r="B175" s="296"/>
      <c r="C175" s="273" t="s">
        <v>1213</v>
      </c>
      <c r="D175" s="273"/>
      <c r="E175" s="273"/>
      <c r="F175" s="294" t="s">
        <v>1192</v>
      </c>
      <c r="G175" s="273"/>
      <c r="H175" s="273" t="s">
        <v>1253</v>
      </c>
      <c r="I175" s="273" t="s">
        <v>1188</v>
      </c>
      <c r="J175" s="273">
        <v>50</v>
      </c>
      <c r="K175" s="319"/>
    </row>
    <row r="176" spans="2:11" s="1" customFormat="1" ht="15" customHeight="1">
      <c r="B176" s="296"/>
      <c r="C176" s="273" t="s">
        <v>1211</v>
      </c>
      <c r="D176" s="273"/>
      <c r="E176" s="273"/>
      <c r="F176" s="294" t="s">
        <v>1192</v>
      </c>
      <c r="G176" s="273"/>
      <c r="H176" s="273" t="s">
        <v>1253</v>
      </c>
      <c r="I176" s="273" t="s">
        <v>1188</v>
      </c>
      <c r="J176" s="273">
        <v>50</v>
      </c>
      <c r="K176" s="319"/>
    </row>
    <row r="177" spans="2:11" s="1" customFormat="1" ht="15" customHeight="1">
      <c r="B177" s="296"/>
      <c r="C177" s="273" t="s">
        <v>127</v>
      </c>
      <c r="D177" s="273"/>
      <c r="E177" s="273"/>
      <c r="F177" s="294" t="s">
        <v>1186</v>
      </c>
      <c r="G177" s="273"/>
      <c r="H177" s="273" t="s">
        <v>1254</v>
      </c>
      <c r="I177" s="273" t="s">
        <v>1255</v>
      </c>
      <c r="J177" s="273"/>
      <c r="K177" s="319"/>
    </row>
    <row r="178" spans="2:11" s="1" customFormat="1" ht="15" customHeight="1">
      <c r="B178" s="296"/>
      <c r="C178" s="273" t="s">
        <v>57</v>
      </c>
      <c r="D178" s="273"/>
      <c r="E178" s="273"/>
      <c r="F178" s="294" t="s">
        <v>1186</v>
      </c>
      <c r="G178" s="273"/>
      <c r="H178" s="273" t="s">
        <v>1256</v>
      </c>
      <c r="I178" s="273" t="s">
        <v>1257</v>
      </c>
      <c r="J178" s="273">
        <v>1</v>
      </c>
      <c r="K178" s="319"/>
    </row>
    <row r="179" spans="2:11" s="1" customFormat="1" ht="15" customHeight="1">
      <c r="B179" s="296"/>
      <c r="C179" s="273" t="s">
        <v>53</v>
      </c>
      <c r="D179" s="273"/>
      <c r="E179" s="273"/>
      <c r="F179" s="294" t="s">
        <v>1186</v>
      </c>
      <c r="G179" s="273"/>
      <c r="H179" s="273" t="s">
        <v>1258</v>
      </c>
      <c r="I179" s="273" t="s">
        <v>1188</v>
      </c>
      <c r="J179" s="273">
        <v>20</v>
      </c>
      <c r="K179" s="319"/>
    </row>
    <row r="180" spans="2:11" s="1" customFormat="1" ht="15" customHeight="1">
      <c r="B180" s="296"/>
      <c r="C180" s="273" t="s">
        <v>54</v>
      </c>
      <c r="D180" s="273"/>
      <c r="E180" s="273"/>
      <c r="F180" s="294" t="s">
        <v>1186</v>
      </c>
      <c r="G180" s="273"/>
      <c r="H180" s="273" t="s">
        <v>1259</v>
      </c>
      <c r="I180" s="273" t="s">
        <v>1188</v>
      </c>
      <c r="J180" s="273">
        <v>255</v>
      </c>
      <c r="K180" s="319"/>
    </row>
    <row r="181" spans="2:11" s="1" customFormat="1" ht="15" customHeight="1">
      <c r="B181" s="296"/>
      <c r="C181" s="273" t="s">
        <v>128</v>
      </c>
      <c r="D181" s="273"/>
      <c r="E181" s="273"/>
      <c r="F181" s="294" t="s">
        <v>1186</v>
      </c>
      <c r="G181" s="273"/>
      <c r="H181" s="273" t="s">
        <v>1150</v>
      </c>
      <c r="I181" s="273" t="s">
        <v>1188</v>
      </c>
      <c r="J181" s="273">
        <v>10</v>
      </c>
      <c r="K181" s="319"/>
    </row>
    <row r="182" spans="2:11" s="1" customFormat="1" ht="15" customHeight="1">
      <c r="B182" s="296"/>
      <c r="C182" s="273" t="s">
        <v>129</v>
      </c>
      <c r="D182" s="273"/>
      <c r="E182" s="273"/>
      <c r="F182" s="294" t="s">
        <v>1186</v>
      </c>
      <c r="G182" s="273"/>
      <c r="H182" s="273" t="s">
        <v>1260</v>
      </c>
      <c r="I182" s="273" t="s">
        <v>1221</v>
      </c>
      <c r="J182" s="273"/>
      <c r="K182" s="319"/>
    </row>
    <row r="183" spans="2:11" s="1" customFormat="1" ht="15" customHeight="1">
      <c r="B183" s="296"/>
      <c r="C183" s="273" t="s">
        <v>1261</v>
      </c>
      <c r="D183" s="273"/>
      <c r="E183" s="273"/>
      <c r="F183" s="294" t="s">
        <v>1186</v>
      </c>
      <c r="G183" s="273"/>
      <c r="H183" s="273" t="s">
        <v>1262</v>
      </c>
      <c r="I183" s="273" t="s">
        <v>1221</v>
      </c>
      <c r="J183" s="273"/>
      <c r="K183" s="319"/>
    </row>
    <row r="184" spans="2:11" s="1" customFormat="1" ht="15" customHeight="1">
      <c r="B184" s="296"/>
      <c r="C184" s="273" t="s">
        <v>1250</v>
      </c>
      <c r="D184" s="273"/>
      <c r="E184" s="273"/>
      <c r="F184" s="294" t="s">
        <v>1186</v>
      </c>
      <c r="G184" s="273"/>
      <c r="H184" s="273" t="s">
        <v>1263</v>
      </c>
      <c r="I184" s="273" t="s">
        <v>1221</v>
      </c>
      <c r="J184" s="273"/>
      <c r="K184" s="319"/>
    </row>
    <row r="185" spans="2:11" s="1" customFormat="1" ht="15" customHeight="1">
      <c r="B185" s="296"/>
      <c r="C185" s="273" t="s">
        <v>131</v>
      </c>
      <c r="D185" s="273"/>
      <c r="E185" s="273"/>
      <c r="F185" s="294" t="s">
        <v>1192</v>
      </c>
      <c r="G185" s="273"/>
      <c r="H185" s="273" t="s">
        <v>1264</v>
      </c>
      <c r="I185" s="273" t="s">
        <v>1188</v>
      </c>
      <c r="J185" s="273">
        <v>50</v>
      </c>
      <c r="K185" s="319"/>
    </row>
    <row r="186" spans="2:11" s="1" customFormat="1" ht="15" customHeight="1">
      <c r="B186" s="296"/>
      <c r="C186" s="273" t="s">
        <v>1265</v>
      </c>
      <c r="D186" s="273"/>
      <c r="E186" s="273"/>
      <c r="F186" s="294" t="s">
        <v>1192</v>
      </c>
      <c r="G186" s="273"/>
      <c r="H186" s="273" t="s">
        <v>1266</v>
      </c>
      <c r="I186" s="273" t="s">
        <v>1267</v>
      </c>
      <c r="J186" s="273"/>
      <c r="K186" s="319"/>
    </row>
    <row r="187" spans="2:11" s="1" customFormat="1" ht="15" customHeight="1">
      <c r="B187" s="296"/>
      <c r="C187" s="273" t="s">
        <v>1268</v>
      </c>
      <c r="D187" s="273"/>
      <c r="E187" s="273"/>
      <c r="F187" s="294" t="s">
        <v>1192</v>
      </c>
      <c r="G187" s="273"/>
      <c r="H187" s="273" t="s">
        <v>1269</v>
      </c>
      <c r="I187" s="273" t="s">
        <v>1267</v>
      </c>
      <c r="J187" s="273"/>
      <c r="K187" s="319"/>
    </row>
    <row r="188" spans="2:11" s="1" customFormat="1" ht="15" customHeight="1">
      <c r="B188" s="296"/>
      <c r="C188" s="273" t="s">
        <v>1270</v>
      </c>
      <c r="D188" s="273"/>
      <c r="E188" s="273"/>
      <c r="F188" s="294" t="s">
        <v>1192</v>
      </c>
      <c r="G188" s="273"/>
      <c r="H188" s="273" t="s">
        <v>1271</v>
      </c>
      <c r="I188" s="273" t="s">
        <v>1267</v>
      </c>
      <c r="J188" s="273"/>
      <c r="K188" s="319"/>
    </row>
    <row r="189" spans="2:11" s="1" customFormat="1" ht="15" customHeight="1">
      <c r="B189" s="296"/>
      <c r="C189" s="332" t="s">
        <v>1272</v>
      </c>
      <c r="D189" s="273"/>
      <c r="E189" s="273"/>
      <c r="F189" s="294" t="s">
        <v>1192</v>
      </c>
      <c r="G189" s="273"/>
      <c r="H189" s="273" t="s">
        <v>1273</v>
      </c>
      <c r="I189" s="273" t="s">
        <v>1274</v>
      </c>
      <c r="J189" s="333" t="s">
        <v>1275</v>
      </c>
      <c r="K189" s="319"/>
    </row>
    <row r="190" spans="2:11" s="18" customFormat="1" ht="15" customHeight="1">
      <c r="B190" s="334"/>
      <c r="C190" s="335" t="s">
        <v>1276</v>
      </c>
      <c r="D190" s="336"/>
      <c r="E190" s="336"/>
      <c r="F190" s="337" t="s">
        <v>1192</v>
      </c>
      <c r="G190" s="336"/>
      <c r="H190" s="336" t="s">
        <v>1277</v>
      </c>
      <c r="I190" s="336" t="s">
        <v>1274</v>
      </c>
      <c r="J190" s="338" t="s">
        <v>1275</v>
      </c>
      <c r="K190" s="339"/>
    </row>
    <row r="191" spans="2:11" s="1" customFormat="1" ht="15" customHeight="1">
      <c r="B191" s="296"/>
      <c r="C191" s="332" t="s">
        <v>42</v>
      </c>
      <c r="D191" s="273"/>
      <c r="E191" s="273"/>
      <c r="F191" s="294" t="s">
        <v>1186</v>
      </c>
      <c r="G191" s="273"/>
      <c r="H191" s="270" t="s">
        <v>1278</v>
      </c>
      <c r="I191" s="273" t="s">
        <v>1279</v>
      </c>
      <c r="J191" s="273"/>
      <c r="K191" s="319"/>
    </row>
    <row r="192" spans="2:11" s="1" customFormat="1" ht="15" customHeight="1">
      <c r="B192" s="296"/>
      <c r="C192" s="332" t="s">
        <v>1280</v>
      </c>
      <c r="D192" s="273"/>
      <c r="E192" s="273"/>
      <c r="F192" s="294" t="s">
        <v>1186</v>
      </c>
      <c r="G192" s="273"/>
      <c r="H192" s="273" t="s">
        <v>1281</v>
      </c>
      <c r="I192" s="273" t="s">
        <v>1221</v>
      </c>
      <c r="J192" s="273"/>
      <c r="K192" s="319"/>
    </row>
    <row r="193" spans="2:11" s="1" customFormat="1" ht="15" customHeight="1">
      <c r="B193" s="296"/>
      <c r="C193" s="332" t="s">
        <v>1282</v>
      </c>
      <c r="D193" s="273"/>
      <c r="E193" s="273"/>
      <c r="F193" s="294" t="s">
        <v>1186</v>
      </c>
      <c r="G193" s="273"/>
      <c r="H193" s="273" t="s">
        <v>1283</v>
      </c>
      <c r="I193" s="273" t="s">
        <v>1221</v>
      </c>
      <c r="J193" s="273"/>
      <c r="K193" s="319"/>
    </row>
    <row r="194" spans="2:11" s="1" customFormat="1" ht="15" customHeight="1">
      <c r="B194" s="296"/>
      <c r="C194" s="332" t="s">
        <v>1284</v>
      </c>
      <c r="D194" s="273"/>
      <c r="E194" s="273"/>
      <c r="F194" s="294" t="s">
        <v>1192</v>
      </c>
      <c r="G194" s="273"/>
      <c r="H194" s="273" t="s">
        <v>1285</v>
      </c>
      <c r="I194" s="273" t="s">
        <v>1221</v>
      </c>
      <c r="J194" s="273"/>
      <c r="K194" s="319"/>
    </row>
    <row r="195" spans="2:11" s="1" customFormat="1" ht="15" customHeight="1">
      <c r="B195" s="325"/>
      <c r="C195" s="340"/>
      <c r="D195" s="305"/>
      <c r="E195" s="305"/>
      <c r="F195" s="305"/>
      <c r="G195" s="305"/>
      <c r="H195" s="305"/>
      <c r="I195" s="305"/>
      <c r="J195" s="305"/>
      <c r="K195" s="326"/>
    </row>
    <row r="196" spans="2:11" s="1" customFormat="1" ht="18.75" customHeight="1">
      <c r="B196" s="307"/>
      <c r="C196" s="317"/>
      <c r="D196" s="317"/>
      <c r="E196" s="317"/>
      <c r="F196" s="327"/>
      <c r="G196" s="317"/>
      <c r="H196" s="317"/>
      <c r="I196" s="317"/>
      <c r="J196" s="317"/>
      <c r="K196" s="307"/>
    </row>
    <row r="197" spans="2:11" s="1" customFormat="1" ht="18.75" customHeight="1">
      <c r="B197" s="307"/>
      <c r="C197" s="317"/>
      <c r="D197" s="317"/>
      <c r="E197" s="317"/>
      <c r="F197" s="327"/>
      <c r="G197" s="317"/>
      <c r="H197" s="317"/>
      <c r="I197" s="317"/>
      <c r="J197" s="317"/>
      <c r="K197" s="307"/>
    </row>
    <row r="198" spans="2:11" s="1" customFormat="1" ht="18.75" customHeight="1">
      <c r="B198" s="280"/>
      <c r="C198" s="280"/>
      <c r="D198" s="280"/>
      <c r="E198" s="280"/>
      <c r="F198" s="280"/>
      <c r="G198" s="280"/>
      <c r="H198" s="280"/>
      <c r="I198" s="280"/>
      <c r="J198" s="280"/>
      <c r="K198" s="280"/>
    </row>
    <row r="199" spans="2:11" s="1" customFormat="1" ht="13.5">
      <c r="B199" s="262"/>
      <c r="C199" s="263"/>
      <c r="D199" s="263"/>
      <c r="E199" s="263"/>
      <c r="F199" s="263"/>
      <c r="G199" s="263"/>
      <c r="H199" s="263"/>
      <c r="I199" s="263"/>
      <c r="J199" s="263"/>
      <c r="K199" s="264"/>
    </row>
    <row r="200" spans="2:11" s="1" customFormat="1" ht="21">
      <c r="B200" s="265"/>
      <c r="C200" s="404" t="s">
        <v>1286</v>
      </c>
      <c r="D200" s="404"/>
      <c r="E200" s="404"/>
      <c r="F200" s="404"/>
      <c r="G200" s="404"/>
      <c r="H200" s="404"/>
      <c r="I200" s="404"/>
      <c r="J200" s="404"/>
      <c r="K200" s="266"/>
    </row>
    <row r="201" spans="2:11" s="1" customFormat="1" ht="25.5" customHeight="1">
      <c r="B201" s="265"/>
      <c r="C201" s="341" t="s">
        <v>1287</v>
      </c>
      <c r="D201" s="341"/>
      <c r="E201" s="341"/>
      <c r="F201" s="341" t="s">
        <v>1288</v>
      </c>
      <c r="G201" s="342"/>
      <c r="H201" s="407" t="s">
        <v>1289</v>
      </c>
      <c r="I201" s="407"/>
      <c r="J201" s="407"/>
      <c r="K201" s="266"/>
    </row>
    <row r="202" spans="2:11" s="1" customFormat="1" ht="5.25" customHeight="1">
      <c r="B202" s="296"/>
      <c r="C202" s="291"/>
      <c r="D202" s="291"/>
      <c r="E202" s="291"/>
      <c r="F202" s="291"/>
      <c r="G202" s="317"/>
      <c r="H202" s="291"/>
      <c r="I202" s="291"/>
      <c r="J202" s="291"/>
      <c r="K202" s="319"/>
    </row>
    <row r="203" spans="2:11" s="1" customFormat="1" ht="15" customHeight="1">
      <c r="B203" s="296"/>
      <c r="C203" s="273" t="s">
        <v>1279</v>
      </c>
      <c r="D203" s="273"/>
      <c r="E203" s="273"/>
      <c r="F203" s="294" t="s">
        <v>43</v>
      </c>
      <c r="G203" s="273"/>
      <c r="H203" s="408" t="s">
        <v>1290</v>
      </c>
      <c r="I203" s="408"/>
      <c r="J203" s="408"/>
      <c r="K203" s="319"/>
    </row>
    <row r="204" spans="2:11" s="1" customFormat="1" ht="15" customHeight="1">
      <c r="B204" s="296"/>
      <c r="C204" s="273"/>
      <c r="D204" s="273"/>
      <c r="E204" s="273"/>
      <c r="F204" s="294" t="s">
        <v>44</v>
      </c>
      <c r="G204" s="273"/>
      <c r="H204" s="408" t="s">
        <v>1291</v>
      </c>
      <c r="I204" s="408"/>
      <c r="J204" s="408"/>
      <c r="K204" s="319"/>
    </row>
    <row r="205" spans="2:11" s="1" customFormat="1" ht="15" customHeight="1">
      <c r="B205" s="296"/>
      <c r="C205" s="273"/>
      <c r="D205" s="273"/>
      <c r="E205" s="273"/>
      <c r="F205" s="294" t="s">
        <v>47</v>
      </c>
      <c r="G205" s="273"/>
      <c r="H205" s="408" t="s">
        <v>1292</v>
      </c>
      <c r="I205" s="408"/>
      <c r="J205" s="408"/>
      <c r="K205" s="319"/>
    </row>
    <row r="206" spans="2:11" s="1" customFormat="1" ht="15" customHeight="1">
      <c r="B206" s="296"/>
      <c r="C206" s="273"/>
      <c r="D206" s="273"/>
      <c r="E206" s="273"/>
      <c r="F206" s="294" t="s">
        <v>45</v>
      </c>
      <c r="G206" s="273"/>
      <c r="H206" s="408" t="s">
        <v>1293</v>
      </c>
      <c r="I206" s="408"/>
      <c r="J206" s="408"/>
      <c r="K206" s="319"/>
    </row>
    <row r="207" spans="2:11" s="1" customFormat="1" ht="15" customHeight="1">
      <c r="B207" s="296"/>
      <c r="C207" s="273"/>
      <c r="D207" s="273"/>
      <c r="E207" s="273"/>
      <c r="F207" s="294" t="s">
        <v>46</v>
      </c>
      <c r="G207" s="273"/>
      <c r="H207" s="408" t="s">
        <v>1294</v>
      </c>
      <c r="I207" s="408"/>
      <c r="J207" s="408"/>
      <c r="K207" s="319"/>
    </row>
    <row r="208" spans="2:11" s="1" customFormat="1" ht="15" customHeight="1">
      <c r="B208" s="296"/>
      <c r="C208" s="273"/>
      <c r="D208" s="273"/>
      <c r="E208" s="273"/>
      <c r="F208" s="294"/>
      <c r="G208" s="273"/>
      <c r="H208" s="273"/>
      <c r="I208" s="273"/>
      <c r="J208" s="273"/>
      <c r="K208" s="319"/>
    </row>
    <row r="209" spans="2:11" s="1" customFormat="1" ht="15" customHeight="1">
      <c r="B209" s="296"/>
      <c r="C209" s="273" t="s">
        <v>1233</v>
      </c>
      <c r="D209" s="273"/>
      <c r="E209" s="273"/>
      <c r="F209" s="294" t="s">
        <v>78</v>
      </c>
      <c r="G209" s="273"/>
      <c r="H209" s="408" t="s">
        <v>1295</v>
      </c>
      <c r="I209" s="408"/>
      <c r="J209" s="408"/>
      <c r="K209" s="319"/>
    </row>
    <row r="210" spans="2:11" s="1" customFormat="1" ht="15" customHeight="1">
      <c r="B210" s="296"/>
      <c r="C210" s="273"/>
      <c r="D210" s="273"/>
      <c r="E210" s="273"/>
      <c r="F210" s="294" t="s">
        <v>1131</v>
      </c>
      <c r="G210" s="273"/>
      <c r="H210" s="408" t="s">
        <v>1132</v>
      </c>
      <c r="I210" s="408"/>
      <c r="J210" s="408"/>
      <c r="K210" s="319"/>
    </row>
    <row r="211" spans="2:11" s="1" customFormat="1" ht="15" customHeight="1">
      <c r="B211" s="296"/>
      <c r="C211" s="273"/>
      <c r="D211" s="273"/>
      <c r="E211" s="273"/>
      <c r="F211" s="294" t="s">
        <v>1129</v>
      </c>
      <c r="G211" s="273"/>
      <c r="H211" s="408" t="s">
        <v>1296</v>
      </c>
      <c r="I211" s="408"/>
      <c r="J211" s="408"/>
      <c r="K211" s="319"/>
    </row>
    <row r="212" spans="2:11" s="1" customFormat="1" ht="15" customHeight="1">
      <c r="B212" s="343"/>
      <c r="C212" s="273"/>
      <c r="D212" s="273"/>
      <c r="E212" s="273"/>
      <c r="F212" s="294" t="s">
        <v>99</v>
      </c>
      <c r="G212" s="332"/>
      <c r="H212" s="409" t="s">
        <v>100</v>
      </c>
      <c r="I212" s="409"/>
      <c r="J212" s="409"/>
      <c r="K212" s="344"/>
    </row>
    <row r="213" spans="2:11" s="1" customFormat="1" ht="15" customHeight="1">
      <c r="B213" s="343"/>
      <c r="C213" s="273"/>
      <c r="D213" s="273"/>
      <c r="E213" s="273"/>
      <c r="F213" s="294" t="s">
        <v>1133</v>
      </c>
      <c r="G213" s="332"/>
      <c r="H213" s="409" t="s">
        <v>882</v>
      </c>
      <c r="I213" s="409"/>
      <c r="J213" s="409"/>
      <c r="K213" s="344"/>
    </row>
    <row r="214" spans="2:11" s="1" customFormat="1" ht="15" customHeight="1">
      <c r="B214" s="343"/>
      <c r="C214" s="273"/>
      <c r="D214" s="273"/>
      <c r="E214" s="273"/>
      <c r="F214" s="294"/>
      <c r="G214" s="332"/>
      <c r="H214" s="323"/>
      <c r="I214" s="323"/>
      <c r="J214" s="323"/>
      <c r="K214" s="344"/>
    </row>
    <row r="215" spans="2:11" s="1" customFormat="1" ht="15" customHeight="1">
      <c r="B215" s="343"/>
      <c r="C215" s="273" t="s">
        <v>1257</v>
      </c>
      <c r="D215" s="273"/>
      <c r="E215" s="273"/>
      <c r="F215" s="294">
        <v>1</v>
      </c>
      <c r="G215" s="332"/>
      <c r="H215" s="409" t="s">
        <v>1297</v>
      </c>
      <c r="I215" s="409"/>
      <c r="J215" s="409"/>
      <c r="K215" s="344"/>
    </row>
    <row r="216" spans="2:11" s="1" customFormat="1" ht="15" customHeight="1">
      <c r="B216" s="343"/>
      <c r="C216" s="273"/>
      <c r="D216" s="273"/>
      <c r="E216" s="273"/>
      <c r="F216" s="294">
        <v>2</v>
      </c>
      <c r="G216" s="332"/>
      <c r="H216" s="409" t="s">
        <v>1298</v>
      </c>
      <c r="I216" s="409"/>
      <c r="J216" s="409"/>
      <c r="K216" s="344"/>
    </row>
    <row r="217" spans="2:11" s="1" customFormat="1" ht="15" customHeight="1">
      <c r="B217" s="343"/>
      <c r="C217" s="273"/>
      <c r="D217" s="273"/>
      <c r="E217" s="273"/>
      <c r="F217" s="294">
        <v>3</v>
      </c>
      <c r="G217" s="332"/>
      <c r="H217" s="409" t="s">
        <v>1299</v>
      </c>
      <c r="I217" s="409"/>
      <c r="J217" s="409"/>
      <c r="K217" s="344"/>
    </row>
    <row r="218" spans="2:11" s="1" customFormat="1" ht="15" customHeight="1">
      <c r="B218" s="343"/>
      <c r="C218" s="273"/>
      <c r="D218" s="273"/>
      <c r="E218" s="273"/>
      <c r="F218" s="294">
        <v>4</v>
      </c>
      <c r="G218" s="332"/>
      <c r="H218" s="409" t="s">
        <v>1300</v>
      </c>
      <c r="I218" s="409"/>
      <c r="J218" s="409"/>
      <c r="K218" s="344"/>
    </row>
    <row r="219" spans="2:11" s="1" customFormat="1" ht="12.75" customHeight="1">
      <c r="B219" s="345"/>
      <c r="C219" s="346"/>
      <c r="D219" s="346"/>
      <c r="E219" s="346"/>
      <c r="F219" s="346"/>
      <c r="G219" s="346"/>
      <c r="H219" s="346"/>
      <c r="I219" s="346"/>
      <c r="J219" s="346"/>
      <c r="K219" s="347"/>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13</vt:i4>
      </vt:variant>
    </vt:vector>
  </HeadingPairs>
  <TitlesOfParts>
    <vt:vector size="20" baseType="lpstr">
      <vt:lpstr>Rekapitulace stavby</vt:lpstr>
      <vt:lpstr>SO_02.1 - stavební část -...</vt:lpstr>
      <vt:lpstr>SO_02.2 - jímací soustava...</vt:lpstr>
      <vt:lpstr>SO_03.1 - stavební část -...</vt:lpstr>
      <vt:lpstr>SO_03.2 - jímací soustava...</vt:lpstr>
      <vt:lpstr>VON - Vedlejší a ostatní ...</vt:lpstr>
      <vt:lpstr>Pokyny pro vyplnění</vt:lpstr>
      <vt:lpstr>'Rekapitulace stavby'!Názvy_tisku</vt:lpstr>
      <vt:lpstr>'SO_02.1 - stavební část -...'!Názvy_tisku</vt:lpstr>
      <vt:lpstr>'SO_02.2 - jímací soustava...'!Názvy_tisku</vt:lpstr>
      <vt:lpstr>'SO_03.1 - stavební část -...'!Názvy_tisku</vt:lpstr>
      <vt:lpstr>'SO_03.2 - jímací soustava...'!Názvy_tisku</vt:lpstr>
      <vt:lpstr>'VON - Vedlejší a ostatní ...'!Názvy_tisku</vt:lpstr>
      <vt:lpstr>'Pokyny pro vyplnění'!Oblast_tisku</vt:lpstr>
      <vt:lpstr>'Rekapitulace stavby'!Oblast_tisku</vt:lpstr>
      <vt:lpstr>'SO_02.1 - stavební část -...'!Oblast_tisku</vt:lpstr>
      <vt:lpstr>'SO_02.2 - jímací soustava...'!Oblast_tisku</vt:lpstr>
      <vt:lpstr>'SO_03.1 - stavební část -...'!Oblast_tisku</vt:lpstr>
      <vt:lpstr>'SO_03.2 - jímací soustava...'!Oblast_tisku</vt:lpstr>
      <vt:lpstr>'VON - Vedlejší a ostatní ...'!Oblast_tisku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NEUWIRTH\Uzivatel</dc:creator>
  <cp:lastModifiedBy>Uzivatel</cp:lastModifiedBy>
  <dcterms:created xsi:type="dcterms:W3CDTF">2025-02-27T13:18:17Z</dcterms:created>
  <dcterms:modified xsi:type="dcterms:W3CDTF">2025-02-27T13:58:12Z</dcterms:modified>
</cp:coreProperties>
</file>