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1800\Export\"/>
    </mc:Choice>
  </mc:AlternateContent>
  <bookViews>
    <workbookView xWindow="0" yWindow="0" windowWidth="0" windowHeight="0"/>
  </bookViews>
  <sheets>
    <sheet name="Rekapitulace stavby" sheetId="1" r:id="rId1"/>
    <sheet name="D.1.0 - Přípravné práce -..." sheetId="2" r:id="rId2"/>
    <sheet name="D.1.1 - Oprava hráze" sheetId="3" r:id="rId3"/>
    <sheet name="D.1.2 - Výpustný objekt" sheetId="4" r:id="rId4"/>
    <sheet name="D.1.3 - Bezpečnostní přeliv" sheetId="5" r:id="rId5"/>
    <sheet name="VON - Vedlejší a ostatní ..." sheetId="6" r:id="rId6"/>
    <sheet name="Pokyny pro vyplnění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'D.1.0 - Přípravné práce -...'!$C$90:$K$192</definedName>
    <definedName name="_xlnm.Print_Area" localSheetId="1">'D.1.0 - Přípravné práce -...'!$C$4:$J$41,'D.1.0 - Přípravné práce -...'!$C$47:$J$70,'D.1.0 - Přípravné práce -...'!$C$76:$K$192</definedName>
    <definedName name="_xlnm.Print_Titles" localSheetId="1">'D.1.0 - Přípravné práce -...'!$90:$90</definedName>
    <definedName name="_xlnm._FilterDatabase" localSheetId="2" hidden="1">'D.1.1 - Oprava hráze'!$C$90:$K$233</definedName>
    <definedName name="_xlnm.Print_Area" localSheetId="2">'D.1.1 - Oprava hráze'!$C$4:$J$41,'D.1.1 - Oprava hráze'!$C$47:$J$70,'D.1.1 - Oprava hráze'!$C$76:$K$233</definedName>
    <definedName name="_xlnm.Print_Titles" localSheetId="2">'D.1.1 - Oprava hráze'!$90:$90</definedName>
    <definedName name="_xlnm._FilterDatabase" localSheetId="3" hidden="1">'D.1.2 - Výpustný objekt'!$C$97:$K$461</definedName>
    <definedName name="_xlnm.Print_Area" localSheetId="3">'D.1.2 - Výpustný objekt'!$C$4:$J$41,'D.1.2 - Výpustný objekt'!$C$47:$J$77,'D.1.2 - Výpustný objekt'!$C$83:$K$461</definedName>
    <definedName name="_xlnm.Print_Titles" localSheetId="3">'D.1.2 - Výpustný objekt'!$97:$97</definedName>
    <definedName name="_xlnm._FilterDatabase" localSheetId="4" hidden="1">'D.1.3 - Bezpečnostní přeliv'!$C$94:$K$338</definedName>
    <definedName name="_xlnm.Print_Area" localSheetId="4">'D.1.3 - Bezpečnostní přeliv'!$C$4:$J$41,'D.1.3 - Bezpečnostní přeliv'!$C$47:$J$74,'D.1.3 - Bezpečnostní přeliv'!$C$80:$K$338</definedName>
    <definedName name="_xlnm.Print_Titles" localSheetId="4">'D.1.3 - Bezpečnostní přeliv'!$94:$94</definedName>
    <definedName name="_xlnm._FilterDatabase" localSheetId="5" hidden="1">'VON - Vedlejší a ostatní ...'!$C$83:$K$109</definedName>
    <definedName name="_xlnm.Print_Area" localSheetId="5">'VON - Vedlejší a ostatní ...'!$C$4:$J$39,'VON - Vedlejší a ostatní ...'!$C$45:$J$65,'VON - Vedlejší a ostatní ...'!$C$71:$K$109</definedName>
    <definedName name="_xlnm.Print_Titles" localSheetId="5">'VON - Vedlejší a ostatní ...'!$83:$83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60"/>
  <c i="6" r="J35"/>
  <c i="1" r="AX60"/>
  <c i="6"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T97"/>
  <c r="R98"/>
  <c r="R97"/>
  <c r="P98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78"/>
  <c r="E76"/>
  <c r="J54"/>
  <c r="F52"/>
  <c r="E50"/>
  <c r="J24"/>
  <c r="E24"/>
  <c r="J81"/>
  <c r="J23"/>
  <c r="J18"/>
  <c r="E18"/>
  <c r="F55"/>
  <c r="J17"/>
  <c r="J15"/>
  <c r="E15"/>
  <c r="F54"/>
  <c r="J14"/>
  <c r="J12"/>
  <c r="J78"/>
  <c r="E7"/>
  <c r="E74"/>
  <c i="5" r="J39"/>
  <c r="J38"/>
  <c i="1" r="AY59"/>
  <c i="5" r="J37"/>
  <c i="1" r="AX59"/>
  <c i="5"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2"/>
  <c r="BH322"/>
  <c r="BG322"/>
  <c r="BF322"/>
  <c r="T322"/>
  <c r="T321"/>
  <c r="R322"/>
  <c r="R321"/>
  <c r="P322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1"/>
  <c r="BH231"/>
  <c r="BG231"/>
  <c r="BF231"/>
  <c r="T231"/>
  <c r="R231"/>
  <c r="P231"/>
  <c r="BI225"/>
  <c r="BH225"/>
  <c r="BG225"/>
  <c r="BF225"/>
  <c r="T225"/>
  <c r="R225"/>
  <c r="P225"/>
  <c r="BI221"/>
  <c r="BH221"/>
  <c r="BG221"/>
  <c r="BF221"/>
  <c r="T221"/>
  <c r="R221"/>
  <c r="P221"/>
  <c r="BI211"/>
  <c r="BH211"/>
  <c r="BG211"/>
  <c r="BF211"/>
  <c r="T211"/>
  <c r="R211"/>
  <c r="P211"/>
  <c r="BI201"/>
  <c r="BH201"/>
  <c r="BG201"/>
  <c r="BF201"/>
  <c r="T201"/>
  <c r="R201"/>
  <c r="P201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3"/>
  <c r="BH173"/>
  <c r="BG173"/>
  <c r="BF173"/>
  <c r="T173"/>
  <c r="T172"/>
  <c r="R173"/>
  <c r="R172"/>
  <c r="P173"/>
  <c r="P172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6"/>
  <c r="BH116"/>
  <c r="BG116"/>
  <c r="BF116"/>
  <c r="T116"/>
  <c r="R116"/>
  <c r="P116"/>
  <c r="BI111"/>
  <c r="BH111"/>
  <c r="BG111"/>
  <c r="BF111"/>
  <c r="T111"/>
  <c r="R111"/>
  <c r="P111"/>
  <c r="BI104"/>
  <c r="BH104"/>
  <c r="BG104"/>
  <c r="BF104"/>
  <c r="T104"/>
  <c r="R104"/>
  <c r="P104"/>
  <c r="BI98"/>
  <c r="BH98"/>
  <c r="BG98"/>
  <c r="BF98"/>
  <c r="T98"/>
  <c r="R98"/>
  <c r="P98"/>
  <c r="J91"/>
  <c r="F89"/>
  <c r="E87"/>
  <c r="J58"/>
  <c r="F56"/>
  <c r="E54"/>
  <c r="J26"/>
  <c r="E26"/>
  <c r="J59"/>
  <c r="J25"/>
  <c r="J20"/>
  <c r="E20"/>
  <c r="F92"/>
  <c r="J19"/>
  <c r="J17"/>
  <c r="E17"/>
  <c r="F91"/>
  <c r="J16"/>
  <c r="J14"/>
  <c r="J56"/>
  <c r="E7"/>
  <c r="E50"/>
  <c i="4" r="J39"/>
  <c r="J38"/>
  <c i="1" r="AY58"/>
  <c i="4" r="J37"/>
  <c i="1" r="AX58"/>
  <c i="4" r="BI458"/>
  <c r="BH458"/>
  <c r="BG458"/>
  <c r="BF458"/>
  <c r="T458"/>
  <c r="T457"/>
  <c r="R458"/>
  <c r="R457"/>
  <c r="P458"/>
  <c r="P457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7"/>
  <c r="BH357"/>
  <c r="BG357"/>
  <c r="BF357"/>
  <c r="T357"/>
  <c r="T356"/>
  <c r="R357"/>
  <c r="R356"/>
  <c r="P357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T303"/>
  <c r="R304"/>
  <c r="R303"/>
  <c r="P304"/>
  <c r="P303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1"/>
  <c r="BH281"/>
  <c r="BG281"/>
  <c r="BF281"/>
  <c r="T281"/>
  <c r="R281"/>
  <c r="P281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3"/>
  <c r="BH243"/>
  <c r="BG243"/>
  <c r="BF243"/>
  <c r="T243"/>
  <c r="R243"/>
  <c r="P243"/>
  <c r="BI231"/>
  <c r="BH231"/>
  <c r="BG231"/>
  <c r="BF231"/>
  <c r="T231"/>
  <c r="R231"/>
  <c r="P231"/>
  <c r="BI219"/>
  <c r="BH219"/>
  <c r="BG219"/>
  <c r="BF219"/>
  <c r="T219"/>
  <c r="R219"/>
  <c r="P219"/>
  <c r="BI215"/>
  <c r="BH215"/>
  <c r="BG215"/>
  <c r="BF215"/>
  <c r="T215"/>
  <c r="R215"/>
  <c r="P215"/>
  <c r="BI206"/>
  <c r="BH206"/>
  <c r="BG206"/>
  <c r="BF206"/>
  <c r="T206"/>
  <c r="R206"/>
  <c r="P206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J94"/>
  <c r="F92"/>
  <c r="E90"/>
  <c r="J58"/>
  <c r="F56"/>
  <c r="E54"/>
  <c r="J26"/>
  <c r="E26"/>
  <c r="J95"/>
  <c r="J25"/>
  <c r="J20"/>
  <c r="E20"/>
  <c r="F95"/>
  <c r="J19"/>
  <c r="J17"/>
  <c r="E17"/>
  <c r="F94"/>
  <c r="J16"/>
  <c r="J14"/>
  <c r="J92"/>
  <c r="E7"/>
  <c r="E86"/>
  <c i="3" r="J39"/>
  <c r="J38"/>
  <c i="1" r="AY57"/>
  <c i="3" r="J37"/>
  <c i="1" r="AX57"/>
  <c i="3" r="BI231"/>
  <c r="BH231"/>
  <c r="BG231"/>
  <c r="BF231"/>
  <c r="T231"/>
  <c r="T230"/>
  <c r="R231"/>
  <c r="R230"/>
  <c r="P231"/>
  <c r="P230"/>
  <c r="BI225"/>
  <c r="BH225"/>
  <c r="BG225"/>
  <c r="BF225"/>
  <c r="T225"/>
  <c r="R225"/>
  <c r="P225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0"/>
  <c r="BH160"/>
  <c r="BG160"/>
  <c r="BF160"/>
  <c r="T160"/>
  <c r="R160"/>
  <c r="P160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38"/>
  <c r="BH138"/>
  <c r="BG138"/>
  <c r="BF138"/>
  <c r="T138"/>
  <c r="R138"/>
  <c r="P138"/>
  <c r="BI132"/>
  <c r="BH132"/>
  <c r="BG132"/>
  <c r="BF132"/>
  <c r="T132"/>
  <c r="R132"/>
  <c r="P132"/>
  <c r="BI127"/>
  <c r="BH127"/>
  <c r="BG127"/>
  <c r="BF127"/>
  <c r="T127"/>
  <c r="R127"/>
  <c r="P127"/>
  <c r="BI120"/>
  <c r="BH120"/>
  <c r="BG120"/>
  <c r="BF120"/>
  <c r="T120"/>
  <c r="R120"/>
  <c r="P120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7"/>
  <c r="F85"/>
  <c r="E83"/>
  <c r="J58"/>
  <c r="F56"/>
  <c r="E54"/>
  <c r="J26"/>
  <c r="E26"/>
  <c r="J88"/>
  <c r="J25"/>
  <c r="J20"/>
  <c r="E20"/>
  <c r="F88"/>
  <c r="J19"/>
  <c r="J17"/>
  <c r="E17"/>
  <c r="F87"/>
  <c r="J16"/>
  <c r="J14"/>
  <c r="J56"/>
  <c r="E7"/>
  <c r="E50"/>
  <c i="2" r="J39"/>
  <c r="J38"/>
  <c i="1" r="AY56"/>
  <c i="2" r="J37"/>
  <c i="1" r="AX56"/>
  <c i="2" r="BI190"/>
  <c r="BH190"/>
  <c r="BG190"/>
  <c r="BF190"/>
  <c r="T190"/>
  <c r="T189"/>
  <c r="R190"/>
  <c r="R189"/>
  <c r="P190"/>
  <c r="P189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4"/>
  <c r="BH94"/>
  <c r="BG94"/>
  <c r="BF94"/>
  <c r="T94"/>
  <c r="R94"/>
  <c r="P94"/>
  <c r="J87"/>
  <c r="F85"/>
  <c r="E83"/>
  <c r="J58"/>
  <c r="F56"/>
  <c r="E54"/>
  <c r="J26"/>
  <c r="E26"/>
  <c r="J59"/>
  <c r="J25"/>
  <c r="J20"/>
  <c r="E20"/>
  <c r="F88"/>
  <c r="J19"/>
  <c r="J17"/>
  <c r="E17"/>
  <c r="F58"/>
  <c r="J16"/>
  <c r="J14"/>
  <c r="J85"/>
  <c r="E7"/>
  <c r="E79"/>
  <c i="1" r="L50"/>
  <c r="AM50"/>
  <c r="AM49"/>
  <c r="L49"/>
  <c r="AM47"/>
  <c r="L47"/>
  <c r="L45"/>
  <c r="L44"/>
  <c i="2" r="J118"/>
  <c i="3" r="BK160"/>
  <c r="J183"/>
  <c r="BK102"/>
  <c i="4" r="BK344"/>
  <c r="J262"/>
  <c r="J329"/>
  <c i="5" r="BK238"/>
  <c r="J126"/>
  <c i="6" r="J87"/>
  <c i="2" r="BK104"/>
  <c i="3" r="F37"/>
  <c i="4" r="J402"/>
  <c r="BK412"/>
  <c i="5" r="BK104"/>
  <c r="BK336"/>
  <c i="3" r="J102"/>
  <c i="4" r="BK296"/>
  <c r="BK341"/>
  <c r="J249"/>
  <c r="J337"/>
  <c i="5" r="BK293"/>
  <c r="J145"/>
  <c r="J285"/>
  <c i="6" r="BK98"/>
  <c i="3" r="BK207"/>
  <c r="BK170"/>
  <c r="J155"/>
  <c i="4" r="BK150"/>
  <c r="J195"/>
  <c r="J274"/>
  <c i="5" r="BK231"/>
  <c r="J116"/>
  <c i="6" r="J108"/>
  <c i="3" r="J132"/>
  <c i="4" r="J312"/>
  <c r="BK167"/>
  <c i="5" r="BK248"/>
  <c i="2" r="J161"/>
  <c r="J145"/>
  <c i="3" r="J217"/>
  <c r="J207"/>
  <c i="4" r="BK396"/>
  <c r="J184"/>
  <c r="BK206"/>
  <c r="J258"/>
  <c i="5" r="J162"/>
  <c r="BK302"/>
  <c i="6" r="BK93"/>
  <c i="2" r="BK150"/>
  <c i="4" r="BK362"/>
  <c r="BK446"/>
  <c r="J132"/>
  <c r="BK270"/>
  <c i="5" r="BK319"/>
  <c r="BK187"/>
  <c r="BK131"/>
  <c i="6" r="J90"/>
  <c i="2" r="J114"/>
  <c i="3" r="J199"/>
  <c r="J145"/>
  <c r="J94"/>
  <c i="4" r="BK187"/>
  <c r="BK315"/>
  <c r="BK288"/>
  <c i="5" r="BK264"/>
  <c r="J281"/>
  <c r="J136"/>
  <c i="6" r="J95"/>
  <c i="4" r="BK424"/>
  <c r="BK255"/>
  <c r="BK390"/>
  <c r="BK449"/>
  <c r="BK109"/>
  <c i="5" r="BK268"/>
  <c r="BK193"/>
  <c r="J327"/>
  <c i="2" r="BK161"/>
  <c r="J126"/>
  <c i="3" r="J214"/>
  <c i="4" r="J443"/>
  <c r="J288"/>
  <c r="BK458"/>
  <c r="BK337"/>
  <c r="BK384"/>
  <c i="5" r="J221"/>
  <c i="2" r="BK133"/>
  <c i="3" r="BK187"/>
  <c i="4" r="J427"/>
  <c r="J446"/>
  <c r="J296"/>
  <c i="5" r="J330"/>
  <c i="2" r="BK183"/>
  <c i="3" r="J114"/>
  <c r="J170"/>
  <c i="4" r="J163"/>
  <c r="J377"/>
  <c r="J412"/>
  <c r="J292"/>
  <c i="5" r="BK149"/>
  <c r="BK126"/>
  <c r="BK244"/>
  <c i="2" r="BK94"/>
  <c i="3" r="J219"/>
  <c i="4" r="J399"/>
  <c r="J390"/>
  <c r="BK393"/>
  <c r="J309"/>
  <c i="5" r="BK158"/>
  <c r="J238"/>
  <c r="BK253"/>
  <c i="2" r="J167"/>
  <c r="BK141"/>
  <c i="3" r="BK98"/>
  <c i="4" r="J415"/>
  <c r="BK434"/>
  <c r="BK180"/>
  <c r="BK325"/>
  <c r="J105"/>
  <c i="5" r="BK211"/>
  <c r="J306"/>
  <c i="2" r="J36"/>
  <c r="J137"/>
  <c i="3" r="J191"/>
  <c r="BK217"/>
  <c i="4" r="BK387"/>
  <c r="BK304"/>
  <c r="J362"/>
  <c i="5" r="BK155"/>
  <c r="J333"/>
  <c i="3" r="J120"/>
  <c i="4" r="J424"/>
  <c r="BK115"/>
  <c r="J353"/>
  <c i="5" r="J201"/>
  <c i="6" r="BK90"/>
  <c i="2" r="J141"/>
  <c i="3" r="BK194"/>
  <c r="J231"/>
  <c i="4" r="J384"/>
  <c r="J135"/>
  <c r="J347"/>
  <c r="BK381"/>
  <c i="5" r="BK327"/>
  <c r="BK116"/>
  <c r="J225"/>
  <c i="2" r="J122"/>
  <c r="BK122"/>
  <c i="4" r="J421"/>
  <c r="BK158"/>
  <c r="J304"/>
  <c r="J357"/>
  <c i="5" r="J293"/>
  <c r="J253"/>
  <c r="BK272"/>
  <c r="J131"/>
  <c i="2" r="BK118"/>
  <c i="3" r="BK214"/>
  <c r="BK203"/>
  <c i="4" r="BK219"/>
  <c r="J381"/>
  <c r="BK243"/>
  <c r="J373"/>
  <c r="J191"/>
  <c i="5" r="BK225"/>
  <c r="J140"/>
  <c r="BK162"/>
  <c i="3" r="BK110"/>
  <c i="4" r="J370"/>
  <c r="BK154"/>
  <c r="J318"/>
  <c r="BK353"/>
  <c r="BK318"/>
  <c i="5" r="BK330"/>
  <c r="J261"/>
  <c r="BK242"/>
  <c r="BK281"/>
  <c i="2" r="J133"/>
  <c i="3" r="BK183"/>
  <c r="BK120"/>
  <c i="4" r="J452"/>
  <c r="J109"/>
  <c r="BK119"/>
  <c i="5" r="J296"/>
  <c r="BK221"/>
  <c r="BK289"/>
  <c i="2" r="J94"/>
  <c i="3" r="BK179"/>
  <c i="4" r="BK274"/>
  <c r="BK370"/>
  <c i="5" r="J289"/>
  <c r="BK182"/>
  <c i="2" r="BK137"/>
  <c r="BK109"/>
  <c i="3" r="J174"/>
  <c i="4" r="J449"/>
  <c r="BK231"/>
  <c r="BK141"/>
  <c r="J150"/>
  <c r="BK399"/>
  <c i="5" r="BK98"/>
  <c r="J299"/>
  <c r="J312"/>
  <c i="2" r="J155"/>
  <c i="3" r="J187"/>
  <c i="4" r="BK427"/>
  <c r="J440"/>
  <c r="J219"/>
  <c r="J176"/>
  <c i="5" r="J242"/>
  <c r="J272"/>
  <c r="J244"/>
  <c i="2" r="J190"/>
  <c i="3" r="J203"/>
  <c r="J149"/>
  <c i="4" r="J141"/>
  <c r="BK350"/>
  <c r="J119"/>
  <c i="5" r="BK316"/>
  <c r="BK322"/>
  <c r="J268"/>
  <c i="6" r="J98"/>
  <c i="3" r="J36"/>
  <c r="J98"/>
  <c i="4" r="J409"/>
  <c r="BK145"/>
  <c r="BK430"/>
  <c i="5" r="BK299"/>
  <c r="J231"/>
  <c i="2" r="BK167"/>
  <c i="3" r="BK106"/>
  <c i="4" r="J341"/>
  <c i="5" r="BK166"/>
  <c r="J248"/>
  <c i="2" r="BK180"/>
  <c i="3" r="BK145"/>
  <c r="BK132"/>
  <c i="4" r="J458"/>
  <c r="BK452"/>
  <c r="BK437"/>
  <c r="J243"/>
  <c i="5" r="BK257"/>
  <c r="J309"/>
  <c i="6" r="J102"/>
  <c i="2" r="J180"/>
  <c i="3" r="BK138"/>
  <c i="4" r="J215"/>
  <c r="J321"/>
  <c r="BK195"/>
  <c r="BK415"/>
  <c i="5" r="BK309"/>
  <c r="BK111"/>
  <c r="J111"/>
  <c i="2" r="J183"/>
  <c r="J104"/>
  <c i="3" r="BK211"/>
  <c i="4" r="BK171"/>
  <c r="BK258"/>
  <c r="BK454"/>
  <c r="J270"/>
  <c r="BK312"/>
  <c i="5" r="J173"/>
  <c r="J182"/>
  <c i="2" r="J98"/>
  <c i="4" r="BK135"/>
  <c r="BK418"/>
  <c r="J430"/>
  <c r="J418"/>
  <c r="BK262"/>
  <c i="5" r="J322"/>
  <c r="BK277"/>
  <c r="J319"/>
  <c i="2" r="J109"/>
  <c i="3" r="BK127"/>
  <c r="J179"/>
  <c i="4" r="J180"/>
  <c r="BK329"/>
  <c r="BK333"/>
  <c r="J187"/>
  <c i="5" r="BK122"/>
  <c r="BK140"/>
  <c i="1" r="AS55"/>
  <c i="4" r="J437"/>
  <c r="BK184"/>
  <c i="5" r="BK201"/>
  <c r="BK333"/>
  <c i="2" r="BK114"/>
  <c i="3" r="J194"/>
  <c r="J160"/>
  <c i="4" r="BK347"/>
  <c r="BK249"/>
  <c r="BK309"/>
  <c r="J325"/>
  <c r="J333"/>
  <c i="5" r="BK285"/>
  <c r="J336"/>
  <c i="2" r="BK126"/>
  <c i="4" r="J145"/>
  <c r="J350"/>
  <c r="J396"/>
  <c r="J454"/>
  <c r="BK366"/>
  <c i="5" r="J211"/>
  <c r="BK306"/>
  <c i="6" r="BK105"/>
  <c i="2" r="J150"/>
  <c i="3" r="BK155"/>
  <c r="BK225"/>
  <c i="4" r="J366"/>
  <c r="BK357"/>
  <c r="J434"/>
  <c r="J154"/>
  <c r="BK409"/>
  <c i="5" r="J264"/>
  <c r="J155"/>
  <c i="2" r="J173"/>
  <c i="3" r="J211"/>
  <c i="4" r="BK163"/>
  <c r="BK440"/>
  <c r="J255"/>
  <c r="J171"/>
  <c r="BK402"/>
  <c i="5" r="J122"/>
  <c r="J316"/>
  <c r="J149"/>
  <c i="6" r="BK95"/>
  <c i="2" r="BK155"/>
  <c i="3" r="J225"/>
  <c r="J127"/>
  <c i="4" r="BK281"/>
  <c r="J101"/>
  <c r="J405"/>
  <c r="BK321"/>
  <c i="5" r="J187"/>
  <c r="J277"/>
  <c i="6" r="BK108"/>
  <c i="3" r="BK199"/>
  <c i="4" r="J167"/>
  <c r="J393"/>
  <c r="J387"/>
  <c i="5" r="BK261"/>
  <c i="6" r="BK102"/>
  <c i="2" r="BK98"/>
  <c i="3" r="J138"/>
  <c r="BK94"/>
  <c i="4" r="BK191"/>
  <c r="BK421"/>
  <c r="J344"/>
  <c r="J158"/>
  <c r="BK105"/>
  <c i="5" r="J257"/>
  <c r="BK173"/>
  <c i="2" r="BK145"/>
  <c i="3" r="BK174"/>
  <c i="4" r="BK215"/>
  <c r="BK132"/>
  <c r="J281"/>
  <c r="BK101"/>
  <c i="5" r="BK145"/>
  <c r="J193"/>
  <c i="2" r="BK190"/>
  <c i="3" r="BK191"/>
  <c r="J106"/>
  <c r="BK114"/>
  <c i="4" r="BK443"/>
  <c r="J206"/>
  <c r="BK292"/>
  <c r="J124"/>
  <c i="5" r="J302"/>
  <c r="BK296"/>
  <c i="6" r="BK87"/>
  <c i="3" r="BK149"/>
  <c i="4" r="BK373"/>
  <c r="BK124"/>
  <c r="BK176"/>
  <c r="BK266"/>
  <c i="5" r="J158"/>
  <c r="J98"/>
  <c r="J166"/>
  <c i="6" r="J105"/>
  <c i="2" r="BK173"/>
  <c i="3" r="BK219"/>
  <c i="4" r="BK377"/>
  <c r="BK405"/>
  <c r="J231"/>
  <c r="J115"/>
  <c i="5" r="BK312"/>
  <c i="6" r="J93"/>
  <c i="3" r="J110"/>
  <c r="BK231"/>
  <c i="4" r="J315"/>
  <c r="J266"/>
  <c i="5" r="BK136"/>
  <c r="J104"/>
  <c i="2" l="1" r="R93"/>
  <c r="T166"/>
  <c i="4" r="R100"/>
  <c r="P194"/>
  <c r="BK261"/>
  <c r="J261"/>
  <c r="J68"/>
  <c r="BK324"/>
  <c r="J324"/>
  <c r="J71"/>
  <c r="T380"/>
  <c i="5" r="BK181"/>
  <c r="J181"/>
  <c r="J67"/>
  <c r="BK252"/>
  <c r="J252"/>
  <c r="J68"/>
  <c r="T276"/>
  <c r="R326"/>
  <c r="R325"/>
  <c i="2" r="T144"/>
  <c r="R154"/>
  <c r="P144"/>
  <c r="P154"/>
  <c r="T154"/>
  <c i="3" r="T178"/>
  <c i="5" r="BK305"/>
  <c r="J305"/>
  <c r="J70"/>
  <c r="BK326"/>
  <c r="J326"/>
  <c r="J73"/>
  <c i="2" r="BK93"/>
  <c r="BK144"/>
  <c r="J144"/>
  <c r="J66"/>
  <c r="BK166"/>
  <c r="J166"/>
  <c r="J68"/>
  <c i="3" r="R93"/>
  <c r="R178"/>
  <c r="T202"/>
  <c i="4" r="T100"/>
  <c r="T175"/>
  <c r="R261"/>
  <c r="BK308"/>
  <c r="J308"/>
  <c r="J70"/>
  <c r="T308"/>
  <c r="R380"/>
  <c i="5" r="P97"/>
  <c r="P181"/>
  <c r="P252"/>
  <c r="R276"/>
  <c i="6" r="P86"/>
  <c i="2" r="T93"/>
  <c r="T92"/>
  <c r="T91"/>
  <c r="BK154"/>
  <c r="J154"/>
  <c r="J67"/>
  <c r="R166"/>
  <c i="3" r="P93"/>
  <c r="P178"/>
  <c r="R202"/>
  <c i="4" r="BK194"/>
  <c r="J194"/>
  <c r="J67"/>
  <c r="P261"/>
  <c r="P324"/>
  <c r="BK380"/>
  <c i="5" r="BK97"/>
  <c r="R181"/>
  <c r="BK276"/>
  <c r="J276"/>
  <c r="J69"/>
  <c r="R305"/>
  <c r="T326"/>
  <c r="T325"/>
  <c i="6" r="T86"/>
  <c i="3" r="BK93"/>
  <c r="J93"/>
  <c r="J65"/>
  <c r="BK202"/>
  <c r="J202"/>
  <c r="J68"/>
  <c i="4" r="BK100"/>
  <c r="BK175"/>
  <c r="J175"/>
  <c r="J66"/>
  <c r="T194"/>
  <c r="R308"/>
  <c r="BK361"/>
  <c r="J361"/>
  <c r="J74"/>
  <c r="R361"/>
  <c i="5" r="R97"/>
  <c r="R96"/>
  <c r="R95"/>
  <c r="R252"/>
  <c i="6" r="BK86"/>
  <c r="BK101"/>
  <c r="J101"/>
  <c r="J63"/>
  <c r="R101"/>
  <c i="3" r="BK178"/>
  <c r="J178"/>
  <c r="J66"/>
  <c r="P202"/>
  <c i="4" r="P100"/>
  <c r="R175"/>
  <c r="R194"/>
  <c r="P308"/>
  <c r="T324"/>
  <c r="P380"/>
  <c i="5" r="T97"/>
  <c r="T181"/>
  <c r="P276"/>
  <c r="T305"/>
  <c i="6" r="P101"/>
  <c i="2" r="P93"/>
  <c r="P92"/>
  <c r="P91"/>
  <c i="1" r="AU56"/>
  <c i="2" r="R144"/>
  <c r="P166"/>
  <c i="3" r="T93"/>
  <c r="T92"/>
  <c r="T91"/>
  <c i="4" r="P175"/>
  <c r="T261"/>
  <c r="R324"/>
  <c r="P361"/>
  <c r="T361"/>
  <c i="5" r="T252"/>
  <c r="P305"/>
  <c r="P326"/>
  <c r="P325"/>
  <c i="6" r="R86"/>
  <c r="R85"/>
  <c r="R84"/>
  <c r="T101"/>
  <c i="3" r="BK230"/>
  <c r="J230"/>
  <c r="J69"/>
  <c i="2" r="BK189"/>
  <c r="J189"/>
  <c r="J69"/>
  <c i="4" r="BK356"/>
  <c r="J356"/>
  <c r="J72"/>
  <c i="5" r="BK321"/>
  <c r="J321"/>
  <c r="J71"/>
  <c i="4" r="BK303"/>
  <c r="J303"/>
  <c r="J69"/>
  <c r="BK457"/>
  <c r="J457"/>
  <c r="J76"/>
  <c i="6" r="BK107"/>
  <c r="J107"/>
  <c r="J64"/>
  <c r="BK97"/>
  <c r="J97"/>
  <c r="J62"/>
  <c i="3" r="BK198"/>
  <c r="J198"/>
  <c r="J67"/>
  <c i="5" r="BK172"/>
  <c r="J172"/>
  <c r="J66"/>
  <c i="6" r="J55"/>
  <c r="BE102"/>
  <c r="BE87"/>
  <c r="BE93"/>
  <c r="BE108"/>
  <c r="E48"/>
  <c r="F80"/>
  <c r="BE95"/>
  <c r="BE105"/>
  <c i="5" r="J97"/>
  <c r="J65"/>
  <c i="6" r="J52"/>
  <c r="F81"/>
  <c i="5" r="BK325"/>
  <c r="J325"/>
  <c r="J72"/>
  <c i="6" r="BE90"/>
  <c r="BE98"/>
  <c i="5" r="F59"/>
  <c r="J92"/>
  <c r="BE116"/>
  <c r="BE187"/>
  <c r="BE193"/>
  <c r="BE201"/>
  <c r="BE211"/>
  <c r="BE221"/>
  <c r="BE264"/>
  <c r="BE268"/>
  <c r="BE272"/>
  <c r="BE293"/>
  <c r="BE302"/>
  <c r="BE327"/>
  <c r="BE330"/>
  <c r="BE333"/>
  <c r="BE336"/>
  <c r="J89"/>
  <c r="BE145"/>
  <c r="BE155"/>
  <c r="BE253"/>
  <c r="BE306"/>
  <c r="BE309"/>
  <c r="BE319"/>
  <c r="F58"/>
  <c r="E83"/>
  <c r="BE111"/>
  <c r="BE122"/>
  <c r="BE126"/>
  <c r="BE261"/>
  <c i="4" r="J380"/>
  <c r="J75"/>
  <c i="5" r="BE136"/>
  <c r="BE182"/>
  <c r="BE242"/>
  <c r="BE257"/>
  <c r="BE316"/>
  <c r="BE322"/>
  <c i="4" r="J100"/>
  <c r="J65"/>
  <c i="5" r="BE158"/>
  <c r="BE98"/>
  <c r="BE104"/>
  <c r="BE140"/>
  <c r="BE238"/>
  <c r="BE277"/>
  <c r="BE281"/>
  <c r="BE289"/>
  <c r="BE296"/>
  <c r="BE149"/>
  <c r="BE166"/>
  <c r="BE173"/>
  <c r="BE225"/>
  <c r="BE231"/>
  <c r="BE244"/>
  <c r="BE248"/>
  <c r="BE285"/>
  <c r="BE299"/>
  <c r="BE131"/>
  <c r="BE162"/>
  <c r="BE312"/>
  <c i="4" r="BE270"/>
  <c r="BE321"/>
  <c r="BE341"/>
  <c r="BE390"/>
  <c r="BE418"/>
  <c r="BE424"/>
  <c r="F59"/>
  <c r="BE135"/>
  <c r="BE141"/>
  <c r="BE163"/>
  <c r="BE180"/>
  <c r="BE231"/>
  <c r="BE309"/>
  <c r="BE312"/>
  <c r="BE366"/>
  <c r="BE373"/>
  <c r="BE393"/>
  <c r="BE402"/>
  <c r="BE421"/>
  <c r="BE449"/>
  <c i="3" r="BK92"/>
  <c r="J92"/>
  <c r="J64"/>
  <c i="4" r="E50"/>
  <c r="J59"/>
  <c r="BE109"/>
  <c r="BE145"/>
  <c r="BE215"/>
  <c r="BE219"/>
  <c r="BE333"/>
  <c r="BE347"/>
  <c r="BE362"/>
  <c r="BE377"/>
  <c r="BE387"/>
  <c r="BE415"/>
  <c r="BE430"/>
  <c r="BE440"/>
  <c r="BE443"/>
  <c r="BE446"/>
  <c r="BE115"/>
  <c r="BE154"/>
  <c r="BE187"/>
  <c r="BE195"/>
  <c r="BE206"/>
  <c r="BE243"/>
  <c r="BE357"/>
  <c r="BE176"/>
  <c r="BE266"/>
  <c r="BE274"/>
  <c r="BE288"/>
  <c r="BE292"/>
  <c r="BE296"/>
  <c r="BE318"/>
  <c r="BE329"/>
  <c r="BE337"/>
  <c r="BE381"/>
  <c r="BE384"/>
  <c r="BE399"/>
  <c r="BE437"/>
  <c r="BE458"/>
  <c r="J56"/>
  <c r="BE119"/>
  <c r="BE167"/>
  <c r="BE171"/>
  <c r="BE262"/>
  <c r="BE281"/>
  <c r="BE304"/>
  <c r="BE315"/>
  <c r="BE344"/>
  <c r="BE370"/>
  <c r="BE412"/>
  <c r="F58"/>
  <c r="BE105"/>
  <c r="BE150"/>
  <c r="BE184"/>
  <c r="BE191"/>
  <c r="BE249"/>
  <c r="BE350"/>
  <c r="BE353"/>
  <c r="BE101"/>
  <c r="BE124"/>
  <c r="BE132"/>
  <c r="BE158"/>
  <c r="BE255"/>
  <c r="BE258"/>
  <c r="BE325"/>
  <c r="BE396"/>
  <c r="BE405"/>
  <c r="BE409"/>
  <c r="BE427"/>
  <c r="BE434"/>
  <c r="BE452"/>
  <c r="BE454"/>
  <c i="2" r="J93"/>
  <c r="J65"/>
  <c i="3" r="E79"/>
  <c r="BE110"/>
  <c r="BE127"/>
  <c r="BE138"/>
  <c r="BE145"/>
  <c r="BE160"/>
  <c r="BE174"/>
  <c r="BE191"/>
  <c r="BE199"/>
  <c r="BE211"/>
  <c r="BE214"/>
  <c r="BE231"/>
  <c r="F58"/>
  <c r="J59"/>
  <c r="J85"/>
  <c r="BE94"/>
  <c r="F59"/>
  <c r="BE102"/>
  <c r="BE155"/>
  <c i="1" r="AW57"/>
  <c i="3" r="BE106"/>
  <c r="BE179"/>
  <c r="BE207"/>
  <c i="1" r="BB57"/>
  <c i="3" r="BE98"/>
  <c r="BE120"/>
  <c r="BE132"/>
  <c r="BE149"/>
  <c r="BE183"/>
  <c r="BE194"/>
  <c r="BE219"/>
  <c r="BE225"/>
  <c r="BE114"/>
  <c r="BE170"/>
  <c r="BE187"/>
  <c r="BE203"/>
  <c r="BE217"/>
  <c i="2" r="E50"/>
  <c r="BE126"/>
  <c r="BE133"/>
  <c r="BE145"/>
  <c r="BE183"/>
  <c r="J56"/>
  <c r="F87"/>
  <c r="BE118"/>
  <c r="BE167"/>
  <c r="F59"/>
  <c r="J88"/>
  <c r="BE94"/>
  <c r="BE104"/>
  <c r="BE109"/>
  <c r="BE114"/>
  <c r="BE150"/>
  <c r="BE98"/>
  <c r="BE122"/>
  <c r="BE137"/>
  <c r="BE141"/>
  <c r="BE155"/>
  <c r="BE161"/>
  <c r="BE173"/>
  <c r="BE180"/>
  <c r="BE190"/>
  <c i="1" r="AW56"/>
  <c i="4" r="F39"/>
  <c i="1" r="BD58"/>
  <c i="6" r="F36"/>
  <c i="1" r="BC60"/>
  <c i="3" r="F36"/>
  <c i="1" r="BA57"/>
  <c i="4" r="F37"/>
  <c i="1" r="BB58"/>
  <c i="4" r="F38"/>
  <c i="1" r="BC58"/>
  <c i="3" r="F39"/>
  <c i="1" r="BD57"/>
  <c r="AS54"/>
  <c i="5" r="J36"/>
  <c i="1" r="AW59"/>
  <c i="5" r="F36"/>
  <c i="1" r="BA59"/>
  <c i="2" r="F37"/>
  <c i="1" r="BB56"/>
  <c i="5" r="F37"/>
  <c i="1" r="BB59"/>
  <c i="4" r="J36"/>
  <c i="1" r="AW58"/>
  <c i="6" r="J34"/>
  <c i="1" r="AW60"/>
  <c i="5" r="F39"/>
  <c i="1" r="BD59"/>
  <c i="6" r="F37"/>
  <c i="1" r="BD60"/>
  <c i="6" r="F35"/>
  <c i="1" r="BB60"/>
  <c i="6" r="F34"/>
  <c i="1" r="BA60"/>
  <c i="3" r="F38"/>
  <c i="1" r="BC57"/>
  <c i="4" r="F36"/>
  <c i="1" r="BA58"/>
  <c i="2" r="F38"/>
  <c i="1" r="BC56"/>
  <c i="5" r="F38"/>
  <c i="1" r="BC59"/>
  <c i="2" r="F36"/>
  <c i="1" r="BA56"/>
  <c i="2" r="F39"/>
  <c i="1" r="BD56"/>
  <c i="5" l="1" r="BK96"/>
  <c r="J96"/>
  <c r="J64"/>
  <c i="3" r="R92"/>
  <c r="R91"/>
  <c i="4" r="R360"/>
  <c r="P360"/>
  <c r="T360"/>
  <c i="2" r="BK92"/>
  <c r="BK91"/>
  <c r="J91"/>
  <c r="J63"/>
  <c i="5" r="T96"/>
  <c r="T95"/>
  <c i="6" r="BK85"/>
  <c r="J85"/>
  <c r="J60"/>
  <c i="4" r="T99"/>
  <c r="T98"/>
  <c r="BK360"/>
  <c r="J360"/>
  <c r="J73"/>
  <c i="5" r="P96"/>
  <c r="P95"/>
  <c i="1" r="AU59"/>
  <c i="4" r="R99"/>
  <c r="R98"/>
  <c r="P99"/>
  <c r="P98"/>
  <c i="1" r="AU58"/>
  <c i="6" r="T85"/>
  <c r="T84"/>
  <c i="3" r="P92"/>
  <c r="P91"/>
  <c i="1" r="AU57"/>
  <c i="4" r="BK99"/>
  <c r="J99"/>
  <c r="J64"/>
  <c i="6" r="P85"/>
  <c r="P84"/>
  <c i="1" r="AU60"/>
  <c i="2" r="R92"/>
  <c r="R91"/>
  <c i="6" r="J86"/>
  <c r="J61"/>
  <c i="5" r="BK95"/>
  <c r="J95"/>
  <c r="J63"/>
  <c i="3" r="BK91"/>
  <c r="J91"/>
  <c i="1" r="BD55"/>
  <c i="3" r="F35"/>
  <c i="1" r="AZ57"/>
  <c i="4" r="F35"/>
  <c i="1" r="AZ58"/>
  <c i="2" r="F35"/>
  <c i="1" r="AZ56"/>
  <c r="BA55"/>
  <c i="5" r="F35"/>
  <c i="1" r="AZ59"/>
  <c i="3" r="J32"/>
  <c i="1" r="AG57"/>
  <c i="4" r="J35"/>
  <c i="1" r="AV58"/>
  <c r="AT58"/>
  <c i="3" r="J35"/>
  <c i="1" r="AV57"/>
  <c r="AT57"/>
  <c r="BC55"/>
  <c i="6" r="F33"/>
  <c i="1" r="AZ60"/>
  <c i="6" r="J33"/>
  <c i="1" r="AV60"/>
  <c r="AT60"/>
  <c i="5" r="J35"/>
  <c i="1" r="AV59"/>
  <c r="AT59"/>
  <c i="2" r="J35"/>
  <c i="1" r="AV56"/>
  <c r="AT56"/>
  <c r="BB55"/>
  <c r="AX55"/>
  <c i="6" l="1" r="BK84"/>
  <c r="J84"/>
  <c r="J59"/>
  <c i="4" r="BK98"/>
  <c r="J98"/>
  <c i="2" r="J92"/>
  <c r="J64"/>
  <c i="1" r="AN57"/>
  <c i="3" r="J63"/>
  <c r="J41"/>
  <c i="1" r="AU55"/>
  <c r="AU54"/>
  <c i="2" r="J32"/>
  <c i="1" r="AG56"/>
  <c r="BD54"/>
  <c r="W33"/>
  <c i="5" r="J32"/>
  <c i="1" r="AG59"/>
  <c r="AY55"/>
  <c r="BA54"/>
  <c r="W30"/>
  <c r="AW55"/>
  <c r="BC54"/>
  <c r="AY54"/>
  <c i="4" r="J32"/>
  <c i="1" r="AG58"/>
  <c r="BB54"/>
  <c r="W31"/>
  <c r="AZ55"/>
  <c r="AV55"/>
  <c i="2" l="1" r="J41"/>
  <c i="4" r="J41"/>
  <c r="J63"/>
  <c i="5" r="J41"/>
  <c i="1" r="AN59"/>
  <c r="AN58"/>
  <c r="AN56"/>
  <c r="W32"/>
  <c r="AZ54"/>
  <c r="AV54"/>
  <c r="AK29"/>
  <c r="AX54"/>
  <c r="AW54"/>
  <c r="AK30"/>
  <c i="6" r="J30"/>
  <c i="1" r="AG60"/>
  <c r="AG55"/>
  <c r="AT55"/>
  <c i="6" l="1" r="J39"/>
  <c i="1" r="AN55"/>
  <c r="AN60"/>
  <c r="W29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<sst xmlns="http://schemas.openxmlformats.org/spreadsheetml/2006/main">
  <si>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</si>
  <si>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</si>
  <si>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</si>
  <si>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</si>
  <si>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</si>
  <si>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{8a2bd548-1910-4b7a-8289-b7c5d9a72c1c}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</si>
  <si>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</si>
  <si>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</si>
  <si>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</si>
  <si>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</si>
  <si>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</si>
  <si>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</si>
  <si>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</si>
  <si>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</si>
  <si>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22-1012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</si>
  <si>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</si>
  <si>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</si>
  <si>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Pístovské rybníky - řešení technického stavu</t>
  </si>
  <si>
    <t>KSO:</t>
  </si>
  <si>
    <t>833 15 23</t>
  </si>
  <si>
    <t>CC-CZ:</t>
  </si>
  <si>
    <t/>
  </si>
  <si>
    <t>Místo:</t>
  </si>
  <si>
    <t>k.ú.Pístov u Jihlavy</t>
  </si>
  <si>
    <t>Datum:</t>
  </si>
  <si>
    <t>10. 10. 2022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</si>
  <si>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</si>
  <si>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</si>
  <si>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</si>
  <si>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</si>
  <si>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</si>
  <si>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</si>
  <si>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</si>
  <si>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ALCEDO - Ing.Martin Růžička, CSc., J.Hradec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</si>
  <si>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</si>
  <si>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</si>
  <si>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</si>
  <si>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</si>
  <si>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</si>
  <si>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</si>
  <si>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</si>
  <si>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</si>
  <si>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</si>
  <si>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</si>
  <si>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</si>
  <si>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</si>
  <si>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</si>
  <si>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</si>
  <si>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</si>
  <si>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</si>
  <si>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</si>
  <si>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</si>
  <si>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</si>
  <si>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</si>
  <si>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</si>
  <si>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</si>
  <si>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</si>
  <si>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</si>
  <si>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</si>
  <si>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</si>
  <si>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</si>
  <si>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</si>
  <si>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</si>
  <si>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</si>
  <si>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</si>
  <si>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</si>
  <si>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</si>
  <si>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</si>
  <si>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</si>
  <si>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</si>
  <si>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</si>
  <si>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</si>
  <si>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</si>
  <si>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</si>
  <si>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</si>
  <si>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</si>
  <si>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03</t>
  </si>
  <si>
    <t>Rybník Silniční</t>
  </si>
  <si>
    <t>STA</t>
  </si>
  <si>
    <t>1</t>
  </si>
  <si>
    <t>{b1e9c0ae-90f7-4526-a529-8d4ca620904c}</t>
  </si>
  <si>
    <t>2</t>
  </si>
  <si>
    <t>/</t>
  </si>
  <si>
    <t>D.1.0</t>
  </si>
  <si>
    <t>Přípravné práce /staveništní komunikace/</t>
  </si>
  <si>
    <t>Soupis</t>
  </si>
  <si>
    <t>{1e004584-20ec-4082-b9ad-d66445b81b98}</t>
  </si>
  <si>
    <t>D.1.1</t>
  </si>
  <si>
    <t>Oprava hráze</t>
  </si>
  <si>
    <t>{89d7e481-73b3-4244-8d49-9f77d60136ad}</t>
  </si>
  <si>
    <t>D.1.2</t>
  </si>
  <si>
    <t>Výpustný objekt</t>
  </si>
  <si>
    <t>{2eda96b9-8958-4489-99e2-a0094c137087}</t>
  </si>
  <si>
    <t>D.1.3</t>
  </si>
  <si>
    <t>Bezpečnostní přeliv</t>
  </si>
  <si>
    <t>{a693012e-8ce6-46b2-a608-ff36ffc6d42e}</t>
  </si>
  <si>
    <t>VON</t>
  </si>
  <si>
    <t>Vedlejší a ostatní náklady</t>
  </si>
  <si>
    <t>{582befdc-2813-4819-a9a1-7e6070c8a5bd}</t>
  </si>
  <si>
    <t>KRYCÍ LIST SOUPISU PRACÍ</t>
  </si>
  <si>
    <t>Objekt:</t>
  </si>
  <si>
    <t>SO 03 - Rybník Silniční</t>
  </si>
  <si>
    <t>Soupis:</t>
  </si>
  <si>
    <t>D.1.0 - Přípravné práce /staveništní komunikace/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</si>
  <si>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</si>
  <si>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</si>
  <si>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</si>
  <si>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</si>
  <si>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</si>
  <si>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</si>
  <si>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</si>
  <si>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</si>
  <si>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</si>
  <si>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</si>
  <si>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</si>
  <si>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</si>
  <si>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</si>
  <si>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</si>
  <si>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</si>
  <si>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</si>
  <si>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</si>
  <si>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</si>
  <si>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</si>
  <si>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</si>
  <si>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</si>
  <si>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</si>
  <si>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</si>
  <si>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</si>
  <si>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</si>
  <si>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</si>
  <si>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</si>
  <si>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</si>
  <si>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111151103</t>
  </si>
  <si>
    <t>Odstranění travin z celkové plochy přes 500 m2 strojně</t>
  </si>
  <si>
    <t>m2</t>
  </si>
  <si>
    <t>CS ÚRS 2023 01</t>
  </si>
  <si>
    <t>4</t>
  </si>
  <si>
    <t>-961458704</t>
  </si>
  <si>
    <t>PP</t>
  </si>
  <si>
    <t>Odstranění travin a rákosu strojně travin, při celkové ploše přes 500 m2</t>
  </si>
  <si>
    <t>Online PSC</t>
  </si>
  <si>
    <t>https://podminky.urs.cz/item/CS_URS_2023_01/111151103</t>
  </si>
  <si>
    <t>VV</t>
  </si>
  <si>
    <t>20000"výkres C.2</t>
  </si>
  <si>
    <t>113107221</t>
  </si>
  <si>
    <t>Odstranění podkladu z kameniva drceného tl do 100 mm strojně pl přes 200 m2</t>
  </si>
  <si>
    <t>-1543375431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</si>
  <si>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</si>
  <si>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https://podminky.urs.cz/item/CS_URS_2023_01/113107221</t>
  </si>
  <si>
    <t>96*3"staveništní komunikace</t>
  </si>
  <si>
    <t>15*12"manipulační prostor pro otáčení techniky</t>
  </si>
  <si>
    <t>Součet"výkres číslo C4</t>
  </si>
  <si>
    <t>3</t>
  </si>
  <si>
    <t>R113151111</t>
  </si>
  <si>
    <t>Rozebrání zpevněných ploch z dřevěných dílců</t>
  </si>
  <si>
    <t>vlastní</t>
  </si>
  <si>
    <t>-1753435918</t>
  </si>
  <si>
    <t>Rozebírání zpevněných ploch s přemístěním na skládku na vzdálenost do 20 m nebo s naložením na dopravní prostředek z dřevěných panelů</t>
  </si>
  <si>
    <t>Součet"výkres číslo C.4</t>
  </si>
  <si>
    <t>115001105</t>
  </si>
  <si>
    <t>Převedení vody potrubím DN přes 300 do 600</t>
  </si>
  <si>
    <t>m</t>
  </si>
  <si>
    <t>841835487</t>
  </si>
  <si>
    <t>Převedení vody potrubím průměru DN přes 300 do 600</t>
  </si>
  <si>
    <t>https://podminky.urs.cz/item/CS_URS_2023_01/115001105</t>
  </si>
  <si>
    <t>7</t>
  </si>
  <si>
    <t>5</t>
  </si>
  <si>
    <t>122703601</t>
  </si>
  <si>
    <t>Odstranění nánosů při únosnosti dna přes 0,15 do 40 kPa</t>
  </si>
  <si>
    <t>m3</t>
  </si>
  <si>
    <t>894587282</t>
  </si>
  <si>
    <t>Odstranění nánosů z vypuštěných vodních nádrží nebo rybníků s uložením do hromad na vzdálenost do 20 m ve výkopišti při únosnosti dna přes 15 kPa do 40 kPa</t>
  </si>
  <si>
    <t>https://podminky.urs.cz/item/CS_URS_2023_01/122703601</t>
  </si>
  <si>
    <t>130*5*0,25" odstranění nánosů podél hráze</t>
  </si>
  <si>
    <t>6</t>
  </si>
  <si>
    <t>162651112</t>
  </si>
  <si>
    <t>Vodorovné přemístění do 5000 m výkopku/sypaniny z horniny třídy těžitelnosti I, skupiny 1 až 3</t>
  </si>
  <si>
    <t>-483789058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</si>
  <si>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</si>
  <si>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https://podminky.urs.cz/item/CS_URS_2023_01/162651112</t>
  </si>
  <si>
    <t>130*5*0,25" odvoz sedimentu</t>
  </si>
  <si>
    <t>181006111</t>
  </si>
  <si>
    <t>Rozprostření zemin tl vrstvy do 0,1 m schopných zúrodnění v rovině a sklonu do 1:5</t>
  </si>
  <si>
    <t>2134639859</t>
  </si>
  <si>
    <t>Rozprostření zemin schopných zúrodnění v rovině a ve sklonu do 1:5, tloušťka vrstvy do 0,10 m</t>
  </si>
  <si>
    <t>https://podminky.urs.cz/item/CS_URS_2023_01/181006111</t>
  </si>
  <si>
    <t>162,5/0,1</t>
  </si>
  <si>
    <t>8</t>
  </si>
  <si>
    <t>181951112</t>
  </si>
  <si>
    <t>Úprava pláně v hornině třídy těžitelnosti I skupiny 1 až 3 se zhutněním strojně</t>
  </si>
  <si>
    <t>-1948200973</t>
  </si>
  <si>
    <t>Úprava pláně vyrovnáním výškových rozdílů strojně v hornině třídy těžitelnosti I, skupiny 1 až 3 se zhutněním</t>
  </si>
  <si>
    <t>https://podminky.urs.cz/item/CS_URS_2023_01/181951112</t>
  </si>
  <si>
    <t>236*3,5"příjezdová komunikace</t>
  </si>
  <si>
    <t>96*3,2"staveništní komunikace</t>
  </si>
  <si>
    <t>15,2*12,1"manipulační prostor pro otáčení techniky</t>
  </si>
  <si>
    <t>9</t>
  </si>
  <si>
    <t>183551113</t>
  </si>
  <si>
    <t>Úprava půdy první orbou hl do 0,3 m ploch do 5 ha sklonu do 5°</t>
  </si>
  <si>
    <t>ha</t>
  </si>
  <si>
    <t>-2143208798</t>
  </si>
  <si>
    <t>Úprava zemědělské půdy - orba první hl. do 0,30 m, na ploše jednotlivě do 5 ha, o sklonu do 5°</t>
  </si>
  <si>
    <t>https://podminky.urs.cz/item/CS_URS_2023_01/183551113</t>
  </si>
  <si>
    <t>0,1625</t>
  </si>
  <si>
    <t>10</t>
  </si>
  <si>
    <t>183552513</t>
  </si>
  <si>
    <t>Hnojení vápenatými hnojivy v množství do 2 t/ha ploch do 5 ha sklonu do 5°</t>
  </si>
  <si>
    <t>1609421470</t>
  </si>
  <si>
    <t>Úprava zemědělské půdy - hnojení vápennými hnojivy při dávce do 2 t/ha na ploše jednotlivě do 5 ha, o sklonu do 5°</t>
  </si>
  <si>
    <t>https://podminky.urs.cz/item/CS_URS_2023_01/183552513</t>
  </si>
  <si>
    <t>11</t>
  </si>
  <si>
    <t>M</t>
  </si>
  <si>
    <t>58530160</t>
  </si>
  <si>
    <t>vápno nehašené vzdušné CL 90 jemně mleté VL</t>
  </si>
  <si>
    <t>t</t>
  </si>
  <si>
    <t>755932255</t>
  </si>
  <si>
    <t>0,163*0,3 'Přepočtené koeficientem množství</t>
  </si>
  <si>
    <t>Zakládání</t>
  </si>
  <si>
    <t>12</t>
  </si>
  <si>
    <t>R291211111</t>
  </si>
  <si>
    <t>Zřízení plochy z povalových panelů do lože tl 50 mm z kameniva</t>
  </si>
  <si>
    <t>573659254</t>
  </si>
  <si>
    <t>Zřízení zpevněné plochy z povalových panelů osazených do lože tl. 50 mm z kameniva</t>
  </si>
  <si>
    <t>13</t>
  </si>
  <si>
    <t>R59381009</t>
  </si>
  <si>
    <t>panel povalový 3,00x1,00x0,15m</t>
  </si>
  <si>
    <t>kus</t>
  </si>
  <si>
    <t>381649524</t>
  </si>
  <si>
    <t>panel povalový 3,00x1,00x0,15m /pouze opotřebení, doprava na stavbu a zpět/</t>
  </si>
  <si>
    <t>96+5*12</t>
  </si>
  <si>
    <t>156*0,25 'Přepočtené koeficientem množství</t>
  </si>
  <si>
    <t>Komunikace pozemní</t>
  </si>
  <si>
    <t>14</t>
  </si>
  <si>
    <t>564730111</t>
  </si>
  <si>
    <t>Podklad z kameniva hrubého drceného vel. 16-32 mm plochy přes 100 m2 tl 100 mm</t>
  </si>
  <si>
    <t>769355025</t>
  </si>
  <si>
    <t>Podklad nebo kryt z kameniva hrubého drceného vel. 16-32 mm s rozprostřením a zhutněním plochy přes 100 m2, po zhutnění tl. 100 mm</t>
  </si>
  <si>
    <t>https://podminky.urs.cz/item/CS_URS_2023_01/564730111</t>
  </si>
  <si>
    <t>564851111</t>
  </si>
  <si>
    <t>Podklad ze štěrkodrtě ŠD plochy přes 100 m2 tl 150 mm</t>
  </si>
  <si>
    <t>-445697602</t>
  </si>
  <si>
    <t>Podklad ze štěrkodrti ŠD s rozprostřením a zhutněním plochy přes 100 m2, po zhutnění tl. 150 mm</t>
  </si>
  <si>
    <t>https://podminky.urs.cz/item/CS_URS_2023_01/564851111</t>
  </si>
  <si>
    <t>997</t>
  </si>
  <si>
    <t>Přesun sutě</t>
  </si>
  <si>
    <t>16</t>
  </si>
  <si>
    <t>997221551</t>
  </si>
  <si>
    <t>Vodorovná doprava suti ze sypkých materiálů do 1 km</t>
  </si>
  <si>
    <t>2054266235</t>
  </si>
  <si>
    <t>Vodorovná doprava suti bez naložení, ale se složením a s hrubým urovnáním ze sypkých materiálů, na vzdálenost do 1 km</t>
  </si>
  <si>
    <t>https://podminky.urs.cz/item/CS_URS_2023_01/997221551</t>
  </si>
  <si>
    <t>245,7"celkové množství suti</t>
  </si>
  <si>
    <t>-166,14"rozebrané panely budou zpět odvezeny což je obsaženo v položce výše uvedené</t>
  </si>
  <si>
    <t>Součet</t>
  </si>
  <si>
    <t>17</t>
  </si>
  <si>
    <t>997221559</t>
  </si>
  <si>
    <t>Příplatek ZKD 1 km u vodorovné dopravy suti ze sypkých materiálů</t>
  </si>
  <si>
    <t>1676671799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</si>
  <si>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</si>
  <si>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</si>
  <si>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79,56*15 'Přepočtené koeficientem množství</t>
  </si>
  <si>
    <t>18</t>
  </si>
  <si>
    <t>997221611</t>
  </si>
  <si>
    <t>Nakládání suti na dopravní prostředky pro vodorovnou dopravu</t>
  </si>
  <si>
    <t>-304785722</t>
  </si>
  <si>
    <t>Nakládání na dopravní prostředky pro vodorovnou dopravu suti</t>
  </si>
  <si>
    <t>https://podminky.urs.cz/item/CS_URS_2023_01/997221611</t>
  </si>
  <si>
    <t>19</t>
  </si>
  <si>
    <t>997221655</t>
  </si>
  <si>
    <t>Poplatek za uložení na skládce (skládkovné) zeminy a kamení kód odpadu 17 05 04</t>
  </si>
  <si>
    <t>-1504196828</t>
  </si>
  <si>
    <t>Poplatek za uložení stavebního odpadu na skládce (skládkovné) zeminy a kamení zatříděného do Katalogu odpadů pod kódem 17 05 04</t>
  </si>
  <si>
    <t>https://podminky.urs.cz/item/CS_URS_2023_01/997221655</t>
  </si>
  <si>
    <t>998</t>
  </si>
  <si>
    <t>Přesun hmot</t>
  </si>
  <si>
    <t>20</t>
  </si>
  <si>
    <t>998332011</t>
  </si>
  <si>
    <t>Přesun hmot pro úpravy vodních toků a kanály</t>
  </si>
  <si>
    <t>-623930543</t>
  </si>
  <si>
    <t>Přesun hmot pro úpravy vodních toků a kanály, hráze rybníků apod. dopravní vzdálenost do 500 m</t>
  </si>
  <si>
    <t>https://podminky.urs.cz/item/CS_URS_2023_01/998332011</t>
  </si>
  <si>
    <t>D.1.1 - Oprava hráze</t>
  </si>
  <si>
    <t xml:space="preserve">    3 - Svislé a kompletní konstrukce</t>
  </si>
  <si>
    <t xml:space="preserve">    4 - Vodorovné konstrukce</t>
  </si>
  <si>
    <t>114203104</t>
  </si>
  <si>
    <t>Rozebrání záhozů a rovnanin na sucho</t>
  </si>
  <si>
    <t>245190537</t>
  </si>
  <si>
    <t>Rozebrání dlažeb nebo záhozů s naložením na dopravní prostředek záhozů, rovnanin a soustřeďovacích staveb provedených na sucho</t>
  </si>
  <si>
    <t>https://podminky.urs.cz/item/CS_URS_2023_01/114203104</t>
  </si>
  <si>
    <t>238,1/3"výkres číslo D1.1.2</t>
  </si>
  <si>
    <t>114203301</t>
  </si>
  <si>
    <t>Třídění lomového kamene nebo betonových tvárnic podle druhu, velikosti nebo tvaru</t>
  </si>
  <si>
    <t>-899417864</t>
  </si>
  <si>
    <t>Třídění lomového kamene nebo betonových tvárnic získaných při rozebrání dlažeb, záhozů, rovnanin a soustřeďovacích staveb podle druhu, velikosti nebo tvaru</t>
  </si>
  <si>
    <t>https://podminky.urs.cz/item/CS_URS_2023_01/114203301</t>
  </si>
  <si>
    <t>238,1+75,6"výkres číslo D1.1.2</t>
  </si>
  <si>
    <t>121151113</t>
  </si>
  <si>
    <t>Sejmutí ornice plochy do 500 m2 tl vrstvy do 200 mm strojně</t>
  </si>
  <si>
    <t>-512357380</t>
  </si>
  <si>
    <t>Sejmutí ornice strojně při souvislé ploše přes 100 do 500 m2, tl. vrstvy do 200 mm</t>
  </si>
  <si>
    <t>https://podminky.urs.cz/item/CS_URS_2023_01/121151113</t>
  </si>
  <si>
    <t>125*2+91*1,75"výkres číslo D1.1.3</t>
  </si>
  <si>
    <t>122251104</t>
  </si>
  <si>
    <t>Odkopávky a prokopávky nezapažené v hornině třídy těžitelnosti I skupiny 3 objem do 500 m3 strojně</t>
  </si>
  <si>
    <t>-686132920</t>
  </si>
  <si>
    <t>Odkopávky a prokopávky nezapažené strojně v hornině třídy těžitelnosti I skupiny 3 přes 100 do 500 m3</t>
  </si>
  <si>
    <t>https://podminky.urs.cz/item/CS_URS_2023_01/122251104</t>
  </si>
  <si>
    <t>238,1"výkres číslo D1.1.2</t>
  </si>
  <si>
    <t>132251253</t>
  </si>
  <si>
    <t>Hloubení rýh nezapažených š do 2000 mm v hornině třídy těžitelnosti I skupiny 3 objem do 100 m3 strojně</t>
  </si>
  <si>
    <t>-779446375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</si>
  <si>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</si>
  <si>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https://podminky.urs.cz/item/CS_URS_2023_01/132251253</t>
  </si>
  <si>
    <t>75,6"výkres číslo D1.1.2</t>
  </si>
  <si>
    <t>162351103</t>
  </si>
  <si>
    <t>Vodorovné přemístění přes 50 do 500 m výkopku/sypaniny z horniny třídy těžitelnosti I skupiny 1 až 3</t>
  </si>
  <si>
    <t>120235515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</si>
  <si>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</si>
  <si>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https://podminky.urs.cz/item/CS_URS_2023_01/162351103</t>
  </si>
  <si>
    <t>313,7"přetříděná zemina z odkopu a rovnaniny k mobilní třídičce</t>
  </si>
  <si>
    <t>313,7*0,75"přetříděná zemina z odkopu a rovnaniny od třídičky k hrázi</t>
  </si>
  <si>
    <t>Součet"výkres číslo D1.1.2</t>
  </si>
  <si>
    <t>162351104</t>
  </si>
  <si>
    <t>Vodorovné přemístění přes 500 do 1000 m výkopku/sypaniny z horniny třídy těžitelnosti I skupiny 1 až 3</t>
  </si>
  <si>
    <t>531990444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</si>
  <si>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</si>
  <si>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https://podminky.urs.cz/item/CS_URS_2023_01/162351104</t>
  </si>
  <si>
    <t>313,7*0,75"přetříděná zemina z odkopu a rovnaniny</t>
  </si>
  <si>
    <t>106,1-313,7*0,75*0,25"celkový objem násypu hráze - zbylý materiál z třídění, tento objem materiálu musí být připraven na stavbě</t>
  </si>
  <si>
    <t>62,059"materiál pro těsnící clonu</t>
  </si>
  <si>
    <t>Součet"výkres číslo D1.1.2,3</t>
  </si>
  <si>
    <t>162751117</t>
  </si>
  <si>
    <t>Vodorovné přemístění přes 9 000 do 10000 m výkopku/sypaniny z horniny třídy těžitelnosti I skupiny 1 až 3</t>
  </si>
  <si>
    <t>-2019660995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</si>
  <si>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</si>
  <si>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</si>
  <si>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313,7*0,25"25% na skládku</t>
  </si>
  <si>
    <t>162751119</t>
  </si>
  <si>
    <t>Příplatek k vodorovnému přemístění výkopku/sypaniny z horniny třídy těžitelnosti I skupiny 1 až 3 ZKD 1000 m přes 10000 m</t>
  </si>
  <si>
    <t>243401121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</si>
  <si>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</si>
  <si>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</si>
  <si>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78,425*6 'Přepočtené koeficientem množství</t>
  </si>
  <si>
    <t>167151111</t>
  </si>
  <si>
    <t>Nakládání výkopku z hornin třídy těžitelnosti I skupiny 1 až 3 přes 100 m3</t>
  </si>
  <si>
    <t>-978872674</t>
  </si>
  <si>
    <t>Nakládání, skládání a překládání neulehlého výkopku nebo sypaniny strojně nakládání, množství přes 100 m3, z hornin třídy těžitelnosti I, skupiny 1 až 3</t>
  </si>
  <si>
    <t>https://podminky.urs.cz/item/CS_URS_2023_01/167151111</t>
  </si>
  <si>
    <t>Součet"výkres číslo D1.1.2-3</t>
  </si>
  <si>
    <t>171103201</t>
  </si>
  <si>
    <t>Uložení sypanin z horniny třídy těžitelnosti I a II skupiny 1 až 4 do hrází nádrží se zhutněním 100 % PS C s příměsí jílu do 20 %</t>
  </si>
  <si>
    <t>-5650473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</si>
  <si>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</si>
  <si>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https://podminky.urs.cz/item/CS_URS_2023_01/171103201</t>
  </si>
  <si>
    <t>106,1"výkres číslo D1.1.2</t>
  </si>
  <si>
    <t>171201231</t>
  </si>
  <si>
    <t>Poplatek za uložení zeminy a kamení na recyklační skládce (skládkovné) kód odpadu 17 05 04</t>
  </si>
  <si>
    <t>-664772761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</si>
  <si>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</si>
  <si>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</si>
  <si>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78,425*2 'Přepočtené koeficientem množství</t>
  </si>
  <si>
    <t>171251201</t>
  </si>
  <si>
    <t>Uložení sypaniny na skládky nebo meziskládky</t>
  </si>
  <si>
    <t>-880952050</t>
  </si>
  <si>
    <t>Uložení sypaniny na skládky nebo meziskládky bez hutnění s upravením uložené sypaniny do předepsaného tvaru</t>
  </si>
  <si>
    <t>https://podminky.urs.cz/item/CS_URS_2023_01/171251201</t>
  </si>
  <si>
    <t>172153103</t>
  </si>
  <si>
    <t>Zřízení těsnicího jádra nebo vrstvy š přes 3 m z hornin třídy těžitelnosti I a II skupiny 1 až 4 zhutněných do 100 % PS C</t>
  </si>
  <si>
    <t>1006503937</t>
  </si>
  <si>
    <t>Zřízení těsnícího jádra nebo těsnící vrstvy zemních a kamenitých hrází přehradních a jiných vodních nádrží z horniny třídy těžitelnosti I a II, skupiny 1 až 4 se zhutněním do 100 % PS - koef. C vodorovné šířky vrstvy přes 3 m</t>
  </si>
  <si>
    <t>https://podminky.urs.cz/item/CS_URS_2023_01/172153103</t>
  </si>
  <si>
    <t>25*0,35</t>
  </si>
  <si>
    <t>25*0,63</t>
  </si>
  <si>
    <t>(19*0,5+21*0,5)*0,57</t>
  </si>
  <si>
    <t>(21*0,5+22*0,5)*0,57</t>
  </si>
  <si>
    <t>(22*0,5+24,65)*0,39</t>
  </si>
  <si>
    <t>Mezisoučet těsnící clona</t>
  </si>
  <si>
    <t>182251101</t>
  </si>
  <si>
    <t>Svahování násypů strojně</t>
  </si>
  <si>
    <t>259539968</t>
  </si>
  <si>
    <t>Svahování trvalých svahů do projektovaných profilů strojně s potřebným přemístěním výkopku při svahování násypů v jakékoliv hornině</t>
  </si>
  <si>
    <t>https://podminky.urs.cz/item/CS_URS_2023_01/182251101</t>
  </si>
  <si>
    <t>726"výkres číslo D1.1.2</t>
  </si>
  <si>
    <t>182351123</t>
  </si>
  <si>
    <t>Rozprostření ornice pl přes 100 do 500 m2 ve svahu přes 1:5 tl vrstvy do 200 mm strojně</t>
  </si>
  <si>
    <t>-1803275187</t>
  </si>
  <si>
    <t>Rozprostření a urovnání ornice ve svahu sklonu přes 1:5 strojně při souvislé ploše přes 100 do 500 m2, tl. vrstvy do 200 mm</t>
  </si>
  <si>
    <t>https://podminky.urs.cz/item/CS_URS_2023_01/182351123</t>
  </si>
  <si>
    <t>211521111</t>
  </si>
  <si>
    <t>Výplň odvodňovacích žeber nebo trativodů kamenivem hrubým drceným frakce 63 až 125 mm</t>
  </si>
  <si>
    <t>708741040</t>
  </si>
  <si>
    <t>Výplň kamenivem do rýh odvodňovacích žeber nebo trativodů bez zhutnění, s úpravou povrchu výplně kamenivem hrubým drceným frakce 63 až 125 mm</t>
  </si>
  <si>
    <t>https://podminky.urs.cz/item/CS_URS_2023_01/211521111</t>
  </si>
  <si>
    <t>75,6-49,14"výkres číslo D1.1.2</t>
  </si>
  <si>
    <t>211561111</t>
  </si>
  <si>
    <t>Výplň odvodňovacích žeber nebo trativodů kamenivem hrubým drceným frakce 4 až 16 mm</t>
  </si>
  <si>
    <t>2123926421</t>
  </si>
  <si>
    <t>Výplň kamenivem do rýh odvodňovacích žeber nebo trativodů bez zhutnění, s úpravou povrchu výplně kamenivem hrubým drceným frakce 4 až 16 mm</t>
  </si>
  <si>
    <t>https://podminky.urs.cz/item/CS_URS_2023_01/211561111</t>
  </si>
  <si>
    <t>91*0,9*0,6"výkres číslo D1.1.2 frakce 8-16mm</t>
  </si>
  <si>
    <t>211971121</t>
  </si>
  <si>
    <t>Zřízení opláštění žeber nebo trativodů geotextilií v rýze nebo zářezu sklonu přes 1:2 š do 2,5 m</t>
  </si>
  <si>
    <t>1251420462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</si>
  <si>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</si>
  <si>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https://podminky.urs.cz/item/CS_URS_2023_01/211971121</t>
  </si>
  <si>
    <t>91*(0,5+0,5+1,1+1,25)"výkres číslo D1.1.2</t>
  </si>
  <si>
    <t>69311081</t>
  </si>
  <si>
    <t>geotextilie netkaná separační, ochranná, filtrační, drenážní PES 300g/m2</t>
  </si>
  <si>
    <t>1341102395</t>
  </si>
  <si>
    <t>304,85*1,1845 'Přepočtené koeficientem množství</t>
  </si>
  <si>
    <t>212751106</t>
  </si>
  <si>
    <t>Trativod z drenážních trubek flexibilních PVC-U SN 4 perforace 360° včetně lože otevřený výkop DN 160 pro meliorace</t>
  </si>
  <si>
    <t>-1680831770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</si>
  <si>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</si>
  <si>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https://podminky.urs.cz/item/CS_URS_2023_01/212751106</t>
  </si>
  <si>
    <t>91"výkres číslo D1.1.2</t>
  </si>
  <si>
    <t>Svislé a kompletní konstrukce</t>
  </si>
  <si>
    <t>22</t>
  </si>
  <si>
    <t>R300101501</t>
  </si>
  <si>
    <t>Zřízení výškového pevného bodu - ocelová tyč průměr 25mm do vrtu</t>
  </si>
  <si>
    <t>2058862240</t>
  </si>
  <si>
    <t>Zřízení výškového pevného bodu - ocelová tyč průměr 25mm do vrtu, betonová zálivka, ocelová chránička průměr 160mm, obsyp kačírkem, mosazný vrchlík, ocelový poklop uzavíratelný, uzavírací šroub (trubkový klíč č.17)</t>
  </si>
  <si>
    <t>2"výkres číslo D1.1.5</t>
  </si>
  <si>
    <t>Vodorovné konstrukce</t>
  </si>
  <si>
    <t>23</t>
  </si>
  <si>
    <t>457572111</t>
  </si>
  <si>
    <t>Filtrační vrstvy ze štěrkopísku se zhutněním frakce od 0 až 8 do 0 až 32 mm</t>
  </si>
  <si>
    <t>-2103395872</t>
  </si>
  <si>
    <t>Filtrační vrstvy jakékoliv tloušťky a sklonu ze štěrkopísků se zhutněním do 10 pojezdů/m3, frakce od 0-8 do 0-32 mm</t>
  </si>
  <si>
    <t>https://podminky.urs.cz/item/CS_URS_2023_01/457572111</t>
  </si>
  <si>
    <t>55"výkres číslo D1.1.2</t>
  </si>
  <si>
    <t>24</t>
  </si>
  <si>
    <t>457971122</t>
  </si>
  <si>
    <t>Zřízení vrstvy z geotextilie o sklonu přes 10° do 35° š přes 3 do 7,5 m</t>
  </si>
  <si>
    <t>1714139946</t>
  </si>
  <si>
    <t>Zřízení vrstvy z geotextilie s přesahem bez připevnění k podkladu, s potřebným dočasným zatěžováním včetně zakotvení okraje o sklonu přes 10° do 35°, šířky geotextilie přes 3 do 7,5 m</t>
  </si>
  <si>
    <t>https://podminky.urs.cz/item/CS_URS_2023_01/457971122</t>
  </si>
  <si>
    <t>773,7*2"výkres číslo D1.1.2</t>
  </si>
  <si>
    <t>25</t>
  </si>
  <si>
    <t>69311199</t>
  </si>
  <si>
    <t>geotextilie netkaná separační, ochranná, filtrační, drenážní PES(70%)+PP(30%) 300g/m2</t>
  </si>
  <si>
    <t>1098057343</t>
  </si>
  <si>
    <t>1547,4*1,08 'Přepočtené koeficientem množství</t>
  </si>
  <si>
    <t>26</t>
  </si>
  <si>
    <t>R457991001</t>
  </si>
  <si>
    <t xml:space="preserve">Montáž bentonitové rohože </t>
  </si>
  <si>
    <t>-436926614</t>
  </si>
  <si>
    <t>773,7"výkres číslo D1.1.2</t>
  </si>
  <si>
    <t>27</t>
  </si>
  <si>
    <t>R56284517</t>
  </si>
  <si>
    <t>rohož bentonitová min 5,3 kg/m2</t>
  </si>
  <si>
    <t>319901639</t>
  </si>
  <si>
    <t>28</t>
  </si>
  <si>
    <t>464511111</t>
  </si>
  <si>
    <t>Pohoz z lomového kamene neupraveného tříděného z terénu</t>
  </si>
  <si>
    <t>-1458702236</t>
  </si>
  <si>
    <t>Pohoz dna nebo svahů jakékoliv tloušťky z lomového kamene neupraveného tříděného z terénu</t>
  </si>
  <si>
    <t>https://podminky.urs.cz/item/CS_URS_2023_01/464511111</t>
  </si>
  <si>
    <t>299</t>
  </si>
  <si>
    <t>-176,456"odpočet rovnaniny provedené z přetříděného materiálu</t>
  </si>
  <si>
    <t>29</t>
  </si>
  <si>
    <t>R46451111</t>
  </si>
  <si>
    <t>-815239829</t>
  </si>
  <si>
    <t>Pohoz dna nebo svahů jakékoliv tloušťky z lomového kamene neupraveného tříděného z terénu - materiál použit z přetříděného odkopu</t>
  </si>
  <si>
    <t>313,7"celkový objem původního pohozu a odkopů</t>
  </si>
  <si>
    <t>313,7*0,75"75% bude použito do hráze</t>
  </si>
  <si>
    <t>235,275*0,75"75% je použitelný materiál pro pohoz</t>
  </si>
  <si>
    <t>30</t>
  </si>
  <si>
    <t>998321011</t>
  </si>
  <si>
    <t>Přesun hmot pro hráze přehradní zemní a kamenité</t>
  </si>
  <si>
    <t>850750832</t>
  </si>
  <si>
    <t>Přesun hmot pro objekty hráze přehradní zemní a kamenité dopravní vzdálenost do 500 m</t>
  </si>
  <si>
    <t>https://podminky.urs.cz/item/CS_URS_2023_01/998321011</t>
  </si>
  <si>
    <t>D.1.2 - Výpustný objekt</t>
  </si>
  <si>
    <t xml:space="preserve">    8 - Trubní vedení</t>
  </si>
  <si>
    <t xml:space="preserve">    9 - Ostatní konstrukce a práce, bourání</t>
  </si>
  <si>
    <t>PSV - Práce a dodávky PSV</t>
  </si>
  <si>
    <t xml:space="preserve">    762 - Konstrukce tesařské</t>
  </si>
  <si>
    <t xml:space="preserve">    767 - Konstrukce zámečnické</t>
  </si>
  <si>
    <t xml:space="preserve">    783 - Dokončovací práce - nátěry</t>
  </si>
  <si>
    <t>113151111</t>
  </si>
  <si>
    <t>Rozebrání zpevněných ploch ze silničních dílců</t>
  </si>
  <si>
    <t>699308639</t>
  </si>
  <si>
    <t>Rozebírání zpevněných ploch s přemístěním na skládku na vzdálenost do 20 m nebo s naložením na dopravní prostředek ze silničních panelů</t>
  </si>
  <si>
    <t>https://podminky.urs.cz/item/CS_URS_2023_01/113151111</t>
  </si>
  <si>
    <t>10,3*4,3"výkres číslo D1.2.2</t>
  </si>
  <si>
    <t>115101201</t>
  </si>
  <si>
    <t>Čerpání vody na dopravní výšku do 10 m průměrný přítok do 500 l/min</t>
  </si>
  <si>
    <t>hod</t>
  </si>
  <si>
    <t>954960422</t>
  </si>
  <si>
    <t>Čerpání vody na dopravní výšku do 10 m s uvažovaným průměrným přítokem do 500 l/min</t>
  </si>
  <si>
    <t>https://podminky.urs.cz/item/CS_URS_2023_01/115101201</t>
  </si>
  <si>
    <t>8*5"výkres číslo D1.2.2</t>
  </si>
  <si>
    <t>122251103</t>
  </si>
  <si>
    <t>Odkopávky a prokopávky nezapažené v hornině třídy těžitelnosti I skupiny 3 objem do 100 m3 strojně</t>
  </si>
  <si>
    <t>-1386961796</t>
  </si>
  <si>
    <t>Odkopávky a prokopávky nezapažené strojně v hornině třídy těžitelnosti I skupiny 3 přes 50 do 100 m3</t>
  </si>
  <si>
    <t>https://podminky.urs.cz/item/CS_URS_2023_01/122251103</t>
  </si>
  <si>
    <t>(4,5+3)*0,5*0,6*4</t>
  </si>
  <si>
    <t>6,5*4,5*1,5</t>
  </si>
  <si>
    <t>Součet"výkres číslo D1.2.2</t>
  </si>
  <si>
    <t>129253101</t>
  </si>
  <si>
    <t>Čištění otevřených koryt vodotečí šíře dna do 5 m hl do 2,5 m v hornině třídy těžitelnosti I skupiny 3 strojně</t>
  </si>
  <si>
    <t>1780311658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</si>
  <si>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</si>
  <si>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https://podminky.urs.cz/item/CS_URS_2023_01/129253101</t>
  </si>
  <si>
    <t>5*2,5*0,3"výkres číslo D1.2.1</t>
  </si>
  <si>
    <t>131251100</t>
  </si>
  <si>
    <t>Hloubení jam nezapažených v hornině třídy těžitelnosti I skupiny 3 objem do 20 m3 strojně</t>
  </si>
  <si>
    <t>1331750707</t>
  </si>
  <si>
    <t>Hloubení nezapažených jam a zářezů strojně s urovnáním dna do předepsaného profilu a spádu v hornině třídy těžitelnosti I skupiny 3 do 20 m3</t>
  </si>
  <si>
    <t>https://podminky.urs.cz/item/CS_URS_2023_01/131251100</t>
  </si>
  <si>
    <t>4*3*0,7"výkres číslo D1.2.2</t>
  </si>
  <si>
    <t>132251101</t>
  </si>
  <si>
    <t>Hloubení rýh nezapažených š do 800 mm v hornině třídy těžitelnosti I skupiny 3 objem do 20 m3 strojně</t>
  </si>
  <si>
    <t>937556451</t>
  </si>
  <si>
    <t>Hloubení nezapažených rýh šířky do 800 mm strojně s urovnáním dna do předepsaného profilu a spádu v hornině třídy těžitelnosti I skupiny 3 do 20 m3</t>
  </si>
  <si>
    <t>https://podminky.urs.cz/item/CS_URS_2023_01/132251101</t>
  </si>
  <si>
    <t>3,082*0,4*0,35+3,35*2*0,3*0,3</t>
  </si>
  <si>
    <t>1,1*0,3*0,65</t>
  </si>
  <si>
    <t>3,9*0,6*0,35+3,3*0,5*0,35+5*2*0,35</t>
  </si>
  <si>
    <t>2,3*0,5*0,8</t>
  </si>
  <si>
    <t>R141721347</t>
  </si>
  <si>
    <t>Řízené horizontální vrtání délky vrtu přes 20 do 50 m hl do 6 m s vtažením potrubí přes DN 600 do 700 mm v hornině třídy I a II skupiny 1 až 4</t>
  </si>
  <si>
    <t>802300764</t>
  </si>
  <si>
    <t>Řízené horizontální vrtání s vtažením potrubí v hloubce do 6 m v hornině třídy těžitelnosti I a II, skupiny 1 až 4 dimenze pro potrubí délky vrtu přes 20 do 50 m, průměru přes DN 600 do 700 mm</t>
  </si>
  <si>
    <t>15,5"výkres číslo D1.2.2</t>
  </si>
  <si>
    <t>162251101</t>
  </si>
  <si>
    <t>Vodorovné přemístění do 20 m výkopku/sypaniny z horniny třídy těžitelnosti I skupiny 1 až 3</t>
  </si>
  <si>
    <t>781185374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</si>
  <si>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</si>
  <si>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https://podminky.urs.cz/item/CS_URS_2023_01/162251101</t>
  </si>
  <si>
    <t>18"na meziskládku pro zpětný zásyp</t>
  </si>
  <si>
    <t>18"z meziskládky pro zpětný zásyp</t>
  </si>
  <si>
    <t>-746055925</t>
  </si>
  <si>
    <t>52,875+3,75+8,4+7,066-18"položky dílu 1</t>
  </si>
  <si>
    <t>1575452968</t>
  </si>
  <si>
    <t>54,091*6 'Přepočtené koeficientem množství</t>
  </si>
  <si>
    <t>167151101</t>
  </si>
  <si>
    <t>Nakládání výkopku z hornin třídy těžitelnosti I skupiny 1 až 3 do 100 m3</t>
  </si>
  <si>
    <t>1058391727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</si>
  <si>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</si>
  <si>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</si>
  <si>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-260673316</t>
  </si>
  <si>
    <t>18"zpětný zásyp</t>
  </si>
  <si>
    <t>1677747210</t>
  </si>
  <si>
    <t>54,091*2 'Přepočtené koeficientem množství</t>
  </si>
  <si>
    <t>1367021473</t>
  </si>
  <si>
    <t>174151101</t>
  </si>
  <si>
    <t>Zásyp jam, šachet rýh nebo kolem objektů sypaninou se zhutněním</t>
  </si>
  <si>
    <t>277211650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</si>
  <si>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</si>
  <si>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</si>
  <si>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181912112</t>
  </si>
  <si>
    <t>Úprava pláně v hornině třídy těžitelnosti I skupiny 3 se zhutněním ručně</t>
  </si>
  <si>
    <t>-1816332384</t>
  </si>
  <si>
    <t>Úprava pláně vyrovnáním výškových rozdílů ručně v hornině třídy těžitelnosti I skupiny 3 se zhutněním</t>
  </si>
  <si>
    <t>https://podminky.urs.cz/item/CS_URS_2023_01/181912112</t>
  </si>
  <si>
    <t>4*3"výkres číslo D1.2.1</t>
  </si>
  <si>
    <t>273321211</t>
  </si>
  <si>
    <t>Základové desky ze ŽB bez zvýšených nároků na prostředí tř. C 12/15</t>
  </si>
  <si>
    <t>-109035316</t>
  </si>
  <si>
    <t>Základy z betonu železového (bez výztuže) desky z betonu bez zvláštních nároků na prostředí tř. C 12/15</t>
  </si>
  <si>
    <t>https://podminky.urs.cz/item/CS_URS_2023_01/273321211</t>
  </si>
  <si>
    <t>1,83*2,454*0,1"výkres číslo D1.2.2</t>
  </si>
  <si>
    <t>273362021</t>
  </si>
  <si>
    <t>Výztuž základových desek svařovanými sítěmi Kari</t>
  </si>
  <si>
    <t>1962541360</t>
  </si>
  <si>
    <t>Výztuž základů desek ze svařovaných sítí z drátů typu KARI</t>
  </si>
  <si>
    <t>https://podminky.urs.cz/item/CS_URS_2023_01/273362021</t>
  </si>
  <si>
    <t>2,454*1,83*3,033*1,25*0,001"výkres číslo D1.2.2</t>
  </si>
  <si>
    <t>R291201501</t>
  </si>
  <si>
    <t>Stěna z betonových panelů pro stabilizaci vrtné soupravy dle požadavku zařízení, po dokončení likvidace</t>
  </si>
  <si>
    <t>ks</t>
  </si>
  <si>
    <t>1116361161</t>
  </si>
  <si>
    <t>1"výkres číslo D1.2.2</t>
  </si>
  <si>
    <t>291211111</t>
  </si>
  <si>
    <t>Zřízení plochy ze silničních panelů do lože tl 50 mm z kameniva</t>
  </si>
  <si>
    <t>-963818701</t>
  </si>
  <si>
    <t>Zřízení zpevněné plochy ze silničních panelů osazených do lože tl. 50 mm z kameniva</t>
  </si>
  <si>
    <t>https://podminky.urs.cz/item/CS_URS_2023_01/291211111</t>
  </si>
  <si>
    <t>panel silniční 3,00x1,00x0,15m</t>
  </si>
  <si>
    <t>-540597762</t>
  </si>
  <si>
    <t>panel silniční 3,00x1,00x0,15m /pouze optřebení, doprava na stavbu a zpět/</t>
  </si>
  <si>
    <t>68*0,25 'Přepočtené koeficientem množství</t>
  </si>
  <si>
    <t>321213345</t>
  </si>
  <si>
    <t>Zdivo nadzákladové z lomového kamene vodních staveb obkladní s vyspárováním</t>
  </si>
  <si>
    <t>722374040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</si>
  <si>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</si>
  <si>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https://podminky.urs.cz/item/CS_URS_2023_01/321213345</t>
  </si>
  <si>
    <t>3,082*0,4*1,2</t>
  </si>
  <si>
    <t>3*2*(2+1,2)*0,5*0,3</t>
  </si>
  <si>
    <t>3,9*0,6*2,9</t>
  </si>
  <si>
    <t>3,3*0,5*2</t>
  </si>
  <si>
    <t>5*2*0,5*2</t>
  </si>
  <si>
    <t>Mezisoučet"výkres číslo D1.2.1</t>
  </si>
  <si>
    <t>321321116</t>
  </si>
  <si>
    <t>Konstrukce vodních staveb ze ŽB mrazuvzdorného tř. C 30/37</t>
  </si>
  <si>
    <t>-648286865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</si>
  <si>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</si>
  <si>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https://podminky.urs.cz/item/CS_URS_2023_01/321321116</t>
  </si>
  <si>
    <t>2,454*1,83*1"základ požeráku</t>
  </si>
  <si>
    <t>0,4*2*0,483*1,1+(1,826+0,328+0,327)*0,5*1,7"těsnící žebro</t>
  </si>
  <si>
    <t>1,1*0,3*0,8*2"základy schodů</t>
  </si>
  <si>
    <t>1,25*1,1*0,2"schodiště</t>
  </si>
  <si>
    <t>2*2*0,2*0,3"boční zídky schodiště</t>
  </si>
  <si>
    <t>Součet"výkres číslo D1.2.1</t>
  </si>
  <si>
    <t>321321216</t>
  </si>
  <si>
    <t>Konstrukce vodních staveb ze ŽB pro konstrukce bílých van tř. C 30/37</t>
  </si>
  <si>
    <t>-2085319739</t>
  </si>
  <si>
    <t>Konstrukce vodních staveb z betonu přehrad, jezů a plavebních komor, spodní stavby vodních elektráren, jader přehrad, odběrných věží a výpustných zařízení, opěrných zdí, šachet, šachtic a ostatních konstrukcí železového pro konstrukce bílých van tř. C 30/37</t>
  </si>
  <si>
    <t>https://podminky.urs.cz/item/CS_URS_2023_01/321321216</t>
  </si>
  <si>
    <t>(1,6*1,6-0,8*1,2)*2,923"výkres číslo D1.2.2</t>
  </si>
  <si>
    <t>321351010</t>
  </si>
  <si>
    <t>Bednění konstrukcí vodních staveb rovinné - zřízení</t>
  </si>
  <si>
    <t>-2066099643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</si>
  <si>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</si>
  <si>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https://podminky.urs.cz/item/CS_URS_2023_01/321351010</t>
  </si>
  <si>
    <t>(2,2483+1,83)*2*1,1"základ požeráku</t>
  </si>
  <si>
    <t>Mezisoučet"výkres číslo D1.2.2</t>
  </si>
  <si>
    <t>(4*1,6+2*1,2)*2,923</t>
  </si>
  <si>
    <t>Mezisoučet"výkres číslo D1.2.4</t>
  </si>
  <si>
    <t>(0,328*2+0,327*2+0,3*2)*1,1</t>
  </si>
  <si>
    <t>(1,826+0,327*2+0,328*2+0,58*2-1,6)*1,7</t>
  </si>
  <si>
    <t>(1,1+0,3)*2*0,8*2+2*4*0,3</t>
  </si>
  <si>
    <t>321352010</t>
  </si>
  <si>
    <t>Bednění konstrukcí vodních staveb rovinné - odstranění</t>
  </si>
  <si>
    <t>-143948183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</si>
  <si>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</si>
  <si>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https://podminky.urs.cz/item/CS_URS_2023_01/321352010</t>
  </si>
  <si>
    <t>321366111</t>
  </si>
  <si>
    <t>Výztuž železobetonových konstrukcí vodních staveb z oceli 10 505 D do 12 mm</t>
  </si>
  <si>
    <t>-320324155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</si>
  <si>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</si>
  <si>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https://podminky.urs.cz/item/CS_URS_2023_01/321366111</t>
  </si>
  <si>
    <t>(4,75*26+3,65*26+2,87*56)*0,617*1,1*0,001</t>
  </si>
  <si>
    <t>(1,1*56+0,75*72)*0,888*1,1*0,001</t>
  </si>
  <si>
    <t>Součet"výkres číslo D1.2.3</t>
  </si>
  <si>
    <t>321368211</t>
  </si>
  <si>
    <t>Výztuž železobetonových konstrukcí vodních staveb ze svařovaných sítí</t>
  </si>
  <si>
    <t>114796079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</si>
  <si>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</si>
  <si>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https://podminky.urs.cz/item/CS_URS_2023_01/321368211</t>
  </si>
  <si>
    <t>14,193*3,033*1,25*0,001"dlažba</t>
  </si>
  <si>
    <t>1,9*1,1*3,033*1,25*0,001"schody</t>
  </si>
  <si>
    <t>R350501501</t>
  </si>
  <si>
    <t>Dodávka a osazení ocelových vodících U profilů pro dluže s kotevními trny, povrchová úprava žárovým zinkováním</t>
  </si>
  <si>
    <t>-1581763627</t>
  </si>
  <si>
    <t>2,923*4+0,9*2"výkres číslo D1.2.2</t>
  </si>
  <si>
    <t>R350501502</t>
  </si>
  <si>
    <t>Zaplnění stávajícího vypouštěcího zařízení výplňovým betonem včetně bednění</t>
  </si>
  <si>
    <t>-1664061751</t>
  </si>
  <si>
    <t>pi*0,25*0,25*2"výkres číslo D1.2.2</t>
  </si>
  <si>
    <t>31</t>
  </si>
  <si>
    <t>434311115</t>
  </si>
  <si>
    <t>Schodišťové stupně dusané na terén z betonu tř. C 20/25 bez potěru</t>
  </si>
  <si>
    <t>-1194719170</t>
  </si>
  <si>
    <t>Stupně dusané z betonu prostého nebo prokládaného kamenem na terén nebo na desku bez potěru, se zahlazením povrchu tř. C 20/25</t>
  </si>
  <si>
    <t>https://podminky.urs.cz/item/CS_URS_2023_01/434311115</t>
  </si>
  <si>
    <t>1,1*4"výkres číslo D1.2.2</t>
  </si>
  <si>
    <t>32</t>
  </si>
  <si>
    <t>434351141</t>
  </si>
  <si>
    <t>Zřízení bednění stupňů přímočarých schodišť</t>
  </si>
  <si>
    <t>1050870716</t>
  </si>
  <si>
    <t>Bednění stupňů betonovaných na podstupňové desce nebo na terénu půdorysně přímočarých zřízení</t>
  </si>
  <si>
    <t>https://podminky.urs.cz/item/CS_URS_2023_01/434351141</t>
  </si>
  <si>
    <t>4*1,1*(0,45+0,2)"výkres číslo D1.2.2</t>
  </si>
  <si>
    <t>33</t>
  </si>
  <si>
    <t>434351142</t>
  </si>
  <si>
    <t>Odstranění bednění stupňů přímočarých schodišť</t>
  </si>
  <si>
    <t>130219987</t>
  </si>
  <si>
    <t>Bednění stupňů betonovaných na podstupňové desce nebo na terénu půdorysně přímočarých odstranění</t>
  </si>
  <si>
    <t>https://podminky.urs.cz/item/CS_URS_2023_01/434351142</t>
  </si>
  <si>
    <t>34</t>
  </si>
  <si>
    <t>451314211</t>
  </si>
  <si>
    <t>Podklad pod dlažbu z betonu prostého C 25/30 tl do 100 mm</t>
  </si>
  <si>
    <t>-1010455638</t>
  </si>
  <si>
    <t>Podklad pod dlažbu z betonu prostého bez zvýšených nároků na prostředí tř. C 25/30 tl. do 100 mm</t>
  </si>
  <si>
    <t>https://podminky.urs.cz/item/CS_URS_2023_01/451314211</t>
  </si>
  <si>
    <t>(3,082+2)*0,5*2,5-2*1,83</t>
  </si>
  <si>
    <t>5*2,3</t>
  </si>
  <si>
    <t>35</t>
  </si>
  <si>
    <t>451571111</t>
  </si>
  <si>
    <t>Lože pod dlažby ze štěrkopísku vrstva tl do 100 mm</t>
  </si>
  <si>
    <t>-601869381</t>
  </si>
  <si>
    <t>Lože pod dlažby ze štěrkopísků, tl. vrstvy do 100 mm</t>
  </si>
  <si>
    <t>https://podminky.urs.cz/item/CS_URS_2023_01/451571111</t>
  </si>
  <si>
    <t>36</t>
  </si>
  <si>
    <t>463212111</t>
  </si>
  <si>
    <t>Rovnanina z lomového kamene upraveného s vyklínováním spár úlomky kamene</t>
  </si>
  <si>
    <t>766738810</t>
  </si>
  <si>
    <t>Rovnanina z lomového kamene upraveného, tříděného jakékoliv tloušťky rovnaniny s vyklínováním spár a dutin úlomky kamene</t>
  </si>
  <si>
    <t>https://podminky.urs.cz/item/CS_URS_2023_01/463212111</t>
  </si>
  <si>
    <t>12,2*0,3"výkres číslo D1.2.1</t>
  </si>
  <si>
    <t>37</t>
  </si>
  <si>
    <t>463212191</t>
  </si>
  <si>
    <t>Příplatek za vypracováni líce rovnaniny</t>
  </si>
  <si>
    <t>841414012</t>
  </si>
  <si>
    <t>Rovnanina z lomového kamene upraveného, tříděného Příplatek k cenám za vypracování líce</t>
  </si>
  <si>
    <t>https://podminky.urs.cz/item/CS_URS_2023_01/463212191</t>
  </si>
  <si>
    <t>12,2"výkres číslo D1.2.1</t>
  </si>
  <si>
    <t>38</t>
  </si>
  <si>
    <t>465513227</t>
  </si>
  <si>
    <t>Dlažba z lomového kamene na cementovou maltu s vyspárováním tl 250 mm pro hráze</t>
  </si>
  <si>
    <t>1771633233</t>
  </si>
  <si>
    <t>Dlažba z lomového kamene lomařsky upraveného na cementovou maltu, s vyspárováním cementovou maltou, tl. kamene 250 mm</t>
  </si>
  <si>
    <t>https://podminky.urs.cz/item/CS_URS_2023_01/465513227</t>
  </si>
  <si>
    <t>39</t>
  </si>
  <si>
    <t>564251011</t>
  </si>
  <si>
    <t>Podklad nebo podsyp ze štěrkopísku ŠP plochy do 100 m2 tl 150 mm</t>
  </si>
  <si>
    <t>787284752</t>
  </si>
  <si>
    <t>Podklad nebo podsyp ze štěrkopísku ŠP s rozprostřením, vlhčením a zhutněním plochy jednotlivě do 100 m2, po zhutnění tl. 150 mm</t>
  </si>
  <si>
    <t>https://podminky.urs.cz/item/CS_URS_2023_01/564251011</t>
  </si>
  <si>
    <t>Trubní vedení</t>
  </si>
  <si>
    <t>40</t>
  </si>
  <si>
    <t>R810101501</t>
  </si>
  <si>
    <t>Dodávka a montáž ocelového potrubí v požeráku z trubky 114/8mm délky 2m, 2x oblouk</t>
  </si>
  <si>
    <t>-2116022885</t>
  </si>
  <si>
    <t>41</t>
  </si>
  <si>
    <t>R810101502</t>
  </si>
  <si>
    <t>Dodávka a montáž odtokového potrubí do vrtu PE100RC SDR11 De630</t>
  </si>
  <si>
    <t>-780170952</t>
  </si>
  <si>
    <t>42</t>
  </si>
  <si>
    <t>R810101503</t>
  </si>
  <si>
    <t>Montáž nožového šoupěte včetně ovládacího mechanismu pod poklopem požeráku, dodávka ovládací tyče</t>
  </si>
  <si>
    <t>1385644726</t>
  </si>
  <si>
    <t>43</t>
  </si>
  <si>
    <t>42221509</t>
  </si>
  <si>
    <t>šoupě nožové s nestoupavým vřetenem oboustranně těsnicí DN 300</t>
  </si>
  <si>
    <t>1435660649</t>
  </si>
  <si>
    <t>1,000"výkres číslo D1.2.2</t>
  </si>
  <si>
    <t>44</t>
  </si>
  <si>
    <t>42210104</t>
  </si>
  <si>
    <t>kolo ruční pro DN 250-300 D 500mm</t>
  </si>
  <si>
    <t>-101276953</t>
  </si>
  <si>
    <t>1"výkres číslo D1.2.1</t>
  </si>
  <si>
    <t>Ostatní konstrukce a práce, bourání</t>
  </si>
  <si>
    <t>45</t>
  </si>
  <si>
    <t>934956124</t>
  </si>
  <si>
    <t>Hradítka z dubového dřeva tl 50 mm</t>
  </si>
  <si>
    <t>6387128</t>
  </si>
  <si>
    <t>Přepadová a ochranná zařízení nádrží dřevěná hradítka (dluže požeráku) š.150 mm, bez nátěru, s potřebným kováním z dubového dřeva, tl. 50 mm</t>
  </si>
  <si>
    <t>https://podminky.urs.cz/item/CS_URS_2023_01/934956124</t>
  </si>
  <si>
    <t>0,85*2,9*2"výkres číslo D1.2.2</t>
  </si>
  <si>
    <t>46</t>
  </si>
  <si>
    <t>936501111</t>
  </si>
  <si>
    <t>Limnigrafická lať</t>
  </si>
  <si>
    <t>190209753</t>
  </si>
  <si>
    <t>Limnigrafická lať osazená v jakémkoliv sklonu</t>
  </si>
  <si>
    <t>https://podminky.urs.cz/item/CS_URS_2023_01/936501111</t>
  </si>
  <si>
    <t>2"výkres číslo D1.2.2</t>
  </si>
  <si>
    <t>47</t>
  </si>
  <si>
    <t>953334423</t>
  </si>
  <si>
    <t>Těsnící plech do pracovních spar betonových kcí s bitumenovým povrchem oboustranným š 160 mm</t>
  </si>
  <si>
    <t>362069095</t>
  </si>
  <si>
    <t>Těsnící plech do pracovních spar betonových konstrukcí horizontálních i vertikálních (podlaha - zeď, zeď - strop a technologických) délky do 2,5 m s nožičkou s bitumenovým povrchem oboustranným, šířky 160 mm</t>
  </si>
  <si>
    <t>https://podminky.urs.cz/item/CS_URS_2023_01/953334423</t>
  </si>
  <si>
    <t>1,6*3*2"výkres číslo D1.2.2</t>
  </si>
  <si>
    <t>48</t>
  </si>
  <si>
    <t>953961112</t>
  </si>
  <si>
    <t>Kotvy chemickým tmelem M 10 hl 90 mm do betonu, ŽB nebo kamene s vyvrtáním otvoru</t>
  </si>
  <si>
    <t>-1340613344</t>
  </si>
  <si>
    <t>Kotvy chemické s vyvrtáním otvoru do betonu, železobetonu nebo tvrdého kamene tmel, velikost M 10, hloubka 90 mm</t>
  </si>
  <si>
    <t>https://podminky.urs.cz/item/CS_URS_2023_01/953961112</t>
  </si>
  <si>
    <t>12"výkres číslo D1.2.4</t>
  </si>
  <si>
    <t>49</t>
  </si>
  <si>
    <t>R95396512</t>
  </si>
  <si>
    <t>Kotevní šroub pro chemické kotvy M 12 dl 160 mm</t>
  </si>
  <si>
    <t>-637515800</t>
  </si>
  <si>
    <t>Kotvy chemické s vyvrtáním otvoru kotevní šrouby pro chemické kotvy, velikost M 12, délka 120 mm, nerez</t>
  </si>
  <si>
    <t>12,000"výkres číslo D1.2.4</t>
  </si>
  <si>
    <t>50</t>
  </si>
  <si>
    <t>31111018</t>
  </si>
  <si>
    <t>matice nerezová šestihranná M10</t>
  </si>
  <si>
    <t>100 kus</t>
  </si>
  <si>
    <t>-261597510</t>
  </si>
  <si>
    <t>12*0,01 'Přepočtené koeficientem množství</t>
  </si>
  <si>
    <t>51</t>
  </si>
  <si>
    <t>31121025</t>
  </si>
  <si>
    <t>podložka nerezová 10,5 DIN 9021</t>
  </si>
  <si>
    <t>2090377818</t>
  </si>
  <si>
    <t>52</t>
  </si>
  <si>
    <t>31121012</t>
  </si>
  <si>
    <t>podložka pružná s čtvercovým průřezem DIN 7980 BZ D 10mm</t>
  </si>
  <si>
    <t>-108832177</t>
  </si>
  <si>
    <t>53</t>
  </si>
  <si>
    <t>R960108888</t>
  </si>
  <si>
    <t>Demontáž a likidace stávajícícho výpustného zařízení /armaturní šachta, potrubí, ovládací prvky, vtokový a výtokový objekt/</t>
  </si>
  <si>
    <t>kpl</t>
  </si>
  <si>
    <t>-2080566064</t>
  </si>
  <si>
    <t>Demontáž a likidace stávajícícho výpustného zařízení /armaturní šachta, potrubí, ovládací prvky, vtokový a výtokový objekt/ na recyklační skládce</t>
  </si>
  <si>
    <t>54</t>
  </si>
  <si>
    <t>998322011</t>
  </si>
  <si>
    <t>Přesun hmot pro hráze přehradní zděné, betonové a železobetonové</t>
  </si>
  <si>
    <t>1766608526</t>
  </si>
  <si>
    <t>Přesun hmot pro objekty hráze přehradní zděné, betonové, železobetonové dopravní vzdálenost do 500 m</t>
  </si>
  <si>
    <t>https://podminky.urs.cz/item/CS_URS_2023_01/998322011</t>
  </si>
  <si>
    <t>PSV</t>
  </si>
  <si>
    <t>Práce a dodávky PSV</t>
  </si>
  <si>
    <t>762</t>
  </si>
  <si>
    <t>Konstrukce tesařské</t>
  </si>
  <si>
    <t>55</t>
  </si>
  <si>
    <t>762081510</t>
  </si>
  <si>
    <t>Plošné hoblování hraněného řeziva zabudovaného do konstrukce</t>
  </si>
  <si>
    <t>768094981</t>
  </si>
  <si>
    <t>Hoblování hraněného řeziva zabudovaného do konstrukce plošné prkna, fošny</t>
  </si>
  <si>
    <t>https://podminky.urs.cz/item/CS_URS_2023_01/762081510</t>
  </si>
  <si>
    <t>2,5*0,9*2"výkres číslo D1.2.5</t>
  </si>
  <si>
    <t>56</t>
  </si>
  <si>
    <t>762523108</t>
  </si>
  <si>
    <t>Položení podlahy z hoblovaných fošen na sraz</t>
  </si>
  <si>
    <t>-260176210</t>
  </si>
  <si>
    <t>Položení podlah hoblovaných na sraz z fošen</t>
  </si>
  <si>
    <t>https://podminky.urs.cz/item/CS_URS_2023_01/762523108</t>
  </si>
  <si>
    <t>2,5*0,9"výkres číslo D1.2.5</t>
  </si>
  <si>
    <t>57</t>
  </si>
  <si>
    <t>60556101</t>
  </si>
  <si>
    <t>řezivo dubové sušené tl 50mm</t>
  </si>
  <si>
    <t>-1430968519</t>
  </si>
  <si>
    <t>4,5*0,05*1,1"výkres číslo D1.2.5</t>
  </si>
  <si>
    <t>58</t>
  </si>
  <si>
    <t>762595001</t>
  </si>
  <si>
    <t>Spojovací prostředky pro položení dřevěných podlah a zakrytí kanálů</t>
  </si>
  <si>
    <t>-968252131</t>
  </si>
  <si>
    <t>Spojovací prostředky podlah a podkladových konstrukcí hřebíky, vruty</t>
  </si>
  <si>
    <t>https://podminky.urs.cz/item/CS_URS_2023_01/762595001</t>
  </si>
  <si>
    <t>59</t>
  </si>
  <si>
    <t>998762101</t>
  </si>
  <si>
    <t>Přesun hmot tonážní pro kce tesařské v objektech v do 6 m</t>
  </si>
  <si>
    <t>-1190024293</t>
  </si>
  <si>
    <t>Přesun hmot pro konstrukce tesařské stanovený z hmotnosti přesunovaného materiálu vodorovná dopravní vzdálenost do 50 m v objektech výšky do 6 m</t>
  </si>
  <si>
    <t>https://podminky.urs.cz/item/CS_URS_2023_01/998762101</t>
  </si>
  <si>
    <t>767</t>
  </si>
  <si>
    <t>Konstrukce zámečnické</t>
  </si>
  <si>
    <t>60</t>
  </si>
  <si>
    <t>R76700100</t>
  </si>
  <si>
    <t>Dodávka a osazení ocelových česlí požeráku s rámem, povrchová úprava žárovým zinkováním</t>
  </si>
  <si>
    <t>478066956</t>
  </si>
  <si>
    <t>1"výkres číslo D1.2.6</t>
  </si>
  <si>
    <t>61</t>
  </si>
  <si>
    <t>R767001020</t>
  </si>
  <si>
    <t>Dodávka a osazení ocelového uzamykatelného poklopu požeráku s rámem, povrchová úprava žárovým zinkováním</t>
  </si>
  <si>
    <t>kg</t>
  </si>
  <si>
    <t>-1448770343</t>
  </si>
  <si>
    <t>Výroba a osazení ocelového uzamykatelného poklopu požeráku s rámem, povrchová úprava žárovým zinkováním</t>
  </si>
  <si>
    <t>16+2+1+1+3+57+1+31"položky dílu 767</t>
  </si>
  <si>
    <t>62</t>
  </si>
  <si>
    <t>13010508</t>
  </si>
  <si>
    <t>úhelník ocelový nerovnostranný jakost S235JR (11 375) 60x40x5mm</t>
  </si>
  <si>
    <t>340824913</t>
  </si>
  <si>
    <t>(3,9+10,5)*1,1*0,001"výkres číslo D1.2.6</t>
  </si>
  <si>
    <t>63</t>
  </si>
  <si>
    <t>R130110421</t>
  </si>
  <si>
    <t>tyč ocelová plochá jakost S235JR (11 375) 50x3mm</t>
  </si>
  <si>
    <t>741550353</t>
  </si>
  <si>
    <t>tyč ocelová plochá jakost S235JR (11 375) 50x4mm</t>
  </si>
  <si>
    <t>1,9*1,1*0,001"výkres číslo D1.2.6</t>
  </si>
  <si>
    <t>64</t>
  </si>
  <si>
    <t>13010218</t>
  </si>
  <si>
    <t>tyč ocelová plochá jakost S235JR (11 375) 50x5mm</t>
  </si>
  <si>
    <t>-1530920201</t>
  </si>
  <si>
    <t>1,1*1,1*0,001"výkres číslo D1.2.6</t>
  </si>
  <si>
    <t>65</t>
  </si>
  <si>
    <t>13010202</t>
  </si>
  <si>
    <t>tyč ocelová plochá jakost S235JR (11 375) 40x5mm</t>
  </si>
  <si>
    <t>331963736</t>
  </si>
  <si>
    <t>0,7*1,1*0,001"výkres číslo D1.2.6</t>
  </si>
  <si>
    <t>66</t>
  </si>
  <si>
    <t>R592315151</t>
  </si>
  <si>
    <t>pant vratový Pz dl 350mm v 60mm</t>
  </si>
  <si>
    <t>886139661</t>
  </si>
  <si>
    <t>pant Pz dl 350mm v 60mm</t>
  </si>
  <si>
    <t>2"výkres číslo D1.2.6</t>
  </si>
  <si>
    <t>67</t>
  </si>
  <si>
    <t>13611306</t>
  </si>
  <si>
    <t>plech ocelový černý žebrovaný S235JR slza tl 5mm tabule</t>
  </si>
  <si>
    <t>183964463</t>
  </si>
  <si>
    <t>51,5*1,1*0,001"výkres číslo D1.2.6</t>
  </si>
  <si>
    <t>68</t>
  </si>
  <si>
    <t>13010010</t>
  </si>
  <si>
    <t>tyč ocelová kruhová jakost S235JR (11 375) D 8mm</t>
  </si>
  <si>
    <t>558869701</t>
  </si>
  <si>
    <t>0,2*1,1*0,001"výkres číslo D1.2.6</t>
  </si>
  <si>
    <t>69</t>
  </si>
  <si>
    <t>14550238</t>
  </si>
  <si>
    <t>profil ocelový svařovaný jakost S235 průřez čtvercový 40x40x4mm</t>
  </si>
  <si>
    <t>2065167114</t>
  </si>
  <si>
    <t>28,5*1,1*0,001"výkres číslo D1.2.6</t>
  </si>
  <si>
    <t>70</t>
  </si>
  <si>
    <t>R767001021</t>
  </si>
  <si>
    <t>Zajišťující řetízek proti vylomení poklopu, zinkovaný včetně montáže</t>
  </si>
  <si>
    <t>-1999190722</t>
  </si>
  <si>
    <t>71</t>
  </si>
  <si>
    <t>R767001022</t>
  </si>
  <si>
    <t>Výroba a osazení ocelového manipulačního žebříku, povrchová úprava žárovým zinkováním</t>
  </si>
  <si>
    <t>1714518983</t>
  </si>
  <si>
    <t>17+12+8"položky dílu 767</t>
  </si>
  <si>
    <t>72</t>
  </si>
  <si>
    <t>13010222</t>
  </si>
  <si>
    <t>tyč ocelová plochá jakost S235JR (11 375) 50x8mm</t>
  </si>
  <si>
    <t>-766147434</t>
  </si>
  <si>
    <t>15,8*1,1*0,001"výkres číslo D1.2.4</t>
  </si>
  <si>
    <t>73</t>
  </si>
  <si>
    <t>13010224</t>
  </si>
  <si>
    <t>tyč ocelová plochá jakost S235JR (11 375) 50x10mm</t>
  </si>
  <si>
    <t>-1638137595</t>
  </si>
  <si>
    <t>11,1*1,1*0,001"výkres číslo D1.2.4</t>
  </si>
  <si>
    <t>74</t>
  </si>
  <si>
    <t>13010528</t>
  </si>
  <si>
    <t>úhelník ocelový nerovnostranný jakost S235JR (11 375) 120x80x8mm</t>
  </si>
  <si>
    <t>-101461025</t>
  </si>
  <si>
    <t>7,3*1,1*0,001"výkres číslo D1.2.4</t>
  </si>
  <si>
    <t>75</t>
  </si>
  <si>
    <t>R767001023</t>
  </si>
  <si>
    <t>Výroba a osazení přístupové lávky, povrchová úprava žárovým zinkováním</t>
  </si>
  <si>
    <t>145192364</t>
  </si>
  <si>
    <t>4+103+15+120+5+1"položky dílu 767</t>
  </si>
  <si>
    <t>76</t>
  </si>
  <si>
    <t>30909171</t>
  </si>
  <si>
    <t>šroub vratový 4.6 M6x70mm</t>
  </si>
  <si>
    <t>-508937835</t>
  </si>
  <si>
    <t>48"výkres číslo D1.2.5</t>
  </si>
  <si>
    <t>48*0,01 'Přepočtené koeficientem množství</t>
  </si>
  <si>
    <t>77</t>
  </si>
  <si>
    <t>31111016</t>
  </si>
  <si>
    <t>matice nerezová šestihranná M6</t>
  </si>
  <si>
    <t>-690842959</t>
  </si>
  <si>
    <t>78</t>
  </si>
  <si>
    <t>31121002</t>
  </si>
  <si>
    <t>podložka pod dřevěnou konstrukci DIN 440 D 6mm</t>
  </si>
  <si>
    <t>-1446572331</t>
  </si>
  <si>
    <t>79</t>
  </si>
  <si>
    <t>13010822</t>
  </si>
  <si>
    <t>ocel profilová jakost S235JR (11 375) průřez U (UPN) 160</t>
  </si>
  <si>
    <t>-1061638245</t>
  </si>
  <si>
    <t>94*1,1*0,001"výkres číslo D1.2.5</t>
  </si>
  <si>
    <t>80</t>
  </si>
  <si>
    <t>13010420</t>
  </si>
  <si>
    <t>úhelník ocelový rovnostranný jakost S235JR (11 375) 50x50x5mm</t>
  </si>
  <si>
    <t>-1227363439</t>
  </si>
  <si>
    <t>13,4*1,1*0,001"výkres číslo D1.2.5</t>
  </si>
  <si>
    <t>81</t>
  </si>
  <si>
    <t>14011026</t>
  </si>
  <si>
    <t>trubka ocelová bezešvá hladká jakost 11 353 51x3,2mm</t>
  </si>
  <si>
    <t>-1427346224</t>
  </si>
  <si>
    <t>(2,6+5+2,4+1+10,2+7,8+6,4)*1,1"výkres číslo D1.2.5</t>
  </si>
  <si>
    <t>82</t>
  </si>
  <si>
    <t>13611228</t>
  </si>
  <si>
    <t>plech ocelový hladký jakost S235JR tl 10mm tabule</t>
  </si>
  <si>
    <t>-1573509098</t>
  </si>
  <si>
    <t>4,9*0,001*1,1"výkres číslo D1.2.5</t>
  </si>
  <si>
    <t>83</t>
  </si>
  <si>
    <t>R31197003</t>
  </si>
  <si>
    <t>tyč závitová Pz 4.6 M10</t>
  </si>
  <si>
    <t>1474183437</t>
  </si>
  <si>
    <t>tyč závitová nerez M10</t>
  </si>
  <si>
    <t>84</t>
  </si>
  <si>
    <t>998767101</t>
  </si>
  <si>
    <t>Přesun hmot tonážní pro zámečnické konstrukce v objektech v do 6 m</t>
  </si>
  <si>
    <t>331691539</t>
  </si>
  <si>
    <t>Přesun hmot pro zámečnické konstrukce stanovený z hmotnosti přesunovaného materiálu vodorovná dopravní vzdálenost do 50 m v objektech výšky do 6 m</t>
  </si>
  <si>
    <t>https://podminky.urs.cz/item/CS_URS_2023_01/998767101</t>
  </si>
  <si>
    <t>783</t>
  </si>
  <si>
    <t>Dokončovací práce - nátěry</t>
  </si>
  <si>
    <t>85</t>
  </si>
  <si>
    <t>783218211</t>
  </si>
  <si>
    <t>Lakovací dvojnásobný syntetický nátěr s mezibroušením tesařských konstrukcí</t>
  </si>
  <si>
    <t>-1878992437</t>
  </si>
  <si>
    <t>Lakovací nátěr tesařských konstrukcí dvojnásobný s mezibroušením syntetický</t>
  </si>
  <si>
    <t>https://podminky.urs.cz/item/CS_URS_2023_01/783218211</t>
  </si>
  <si>
    <t>D.1.3 - Bezpečnostní přeliv</t>
  </si>
  <si>
    <t>-229611184</t>
  </si>
  <si>
    <t>(4+14,5+2)*10"výkres číslo D1.3.2</t>
  </si>
  <si>
    <t>13*4"výkres číslo D1.3.2</t>
  </si>
  <si>
    <t>122251105</t>
  </si>
  <si>
    <t>Odkopávky a prokopávky nezapažené v hornině třídy těžitelnosti I skupiny 3 objem do 1000 m3 strojně</t>
  </si>
  <si>
    <t>734912881</t>
  </si>
  <si>
    <t>Odkopávky a prokopávky nezapažené strojně v hornině třídy těžitelnosti I skupiny 3 přes 500 do 1 000 m3</t>
  </si>
  <si>
    <t>https://podminky.urs.cz/item/CS_URS_2023_01/122251105</t>
  </si>
  <si>
    <t>(25+14,5)*0,5*3,25*8</t>
  </si>
  <si>
    <t>(4*6+8*6)*0,5*1,6+8,5*4,5*0,35</t>
  </si>
  <si>
    <t>8*2,5*0,5</t>
  </si>
  <si>
    <t>Součet"výkres číslo D1.3.3</t>
  </si>
  <si>
    <t>124253100</t>
  </si>
  <si>
    <t>Vykopávky pro koryta vodotečí v hornině třídy těžitelnosti I skupiny 3 objem do 100 m3 strojně</t>
  </si>
  <si>
    <t>1132405815</t>
  </si>
  <si>
    <t>Vykopávky pro koryta vodotečí strojně v hornině třídy těžitelnosti I skupiny 3 do 100 m3</t>
  </si>
  <si>
    <t>https://podminky.urs.cz/item/CS_URS_2023_01/124253100</t>
  </si>
  <si>
    <t>10*(2,1+0,9+2,3)*1+2,6*0,4*0,5*10</t>
  </si>
  <si>
    <t>Součet"výkres číslo D1.3.2</t>
  </si>
  <si>
    <t>162251102</t>
  </si>
  <si>
    <t>Vodorovné přemístění přes 20 do 50 m výkopku/sypaniny z horniny třídy těžitelnosti I skupiny 1 až 3</t>
  </si>
  <si>
    <t>508097862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</si>
  <si>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</si>
  <si>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https://podminky.urs.cz/item/CS_URS_2023_01/162251102</t>
  </si>
  <si>
    <t>327,5"na meziskládku</t>
  </si>
  <si>
    <t>327,5"z meziskládky pro zpětný zásyp</t>
  </si>
  <si>
    <t>2133809215</t>
  </si>
  <si>
    <t>594,488+58,2-327,5"položky dílu 1</t>
  </si>
  <si>
    <t>1153249540</t>
  </si>
  <si>
    <t>325,188*6 'Přepočtené koeficientem množství</t>
  </si>
  <si>
    <t>2140870468</t>
  </si>
  <si>
    <t>816140942</t>
  </si>
  <si>
    <t>327,5"výkres číslo D1.3.3</t>
  </si>
  <si>
    <t>1687610502</t>
  </si>
  <si>
    <t>325,188*2 'Přepočtené koeficientem množství</t>
  </si>
  <si>
    <t>-1380042049</t>
  </si>
  <si>
    <t>181411122</t>
  </si>
  <si>
    <t>Založení lučního trávníku výsevem pl do 1000 m2 ve svahu přes 1:5 do 1:2</t>
  </si>
  <si>
    <t>1673689864</t>
  </si>
  <si>
    <t>Založení trávníku na půdě předem připravené plochy do 1000 m2 výsevem včetně utažení lučního na svahu přes 1:5 do 1:2</t>
  </si>
  <si>
    <t>https://podminky.urs.cz/item/CS_URS_2023_01/181411122</t>
  </si>
  <si>
    <t>00572474</t>
  </si>
  <si>
    <t>osivo směs travní krajinná-svahová</t>
  </si>
  <si>
    <t>-1314005254</t>
  </si>
  <si>
    <t>257*0,02 'Přepočtené koeficientem množství</t>
  </si>
  <si>
    <t>182151111</t>
  </si>
  <si>
    <t>Svahování v zářezech v hornině třídy těžitelnosti I skupiny 1 až 3 strojně</t>
  </si>
  <si>
    <t>-927263512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</si>
  <si>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</si>
  <si>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https://podminky.urs.cz/item/CS_URS_2023_01/182151111</t>
  </si>
  <si>
    <t>13*(1,6+1,9+1,6)"výkres číslo D1.3.2</t>
  </si>
  <si>
    <t>108947221</t>
  </si>
  <si>
    <t>-408291795</t>
  </si>
  <si>
    <t>273313511</t>
  </si>
  <si>
    <t>Základové desky z betonu tř. C 12/15</t>
  </si>
  <si>
    <t>659476461</t>
  </si>
  <si>
    <t>Základy z betonu prostého desky z betonu kamenem neprokládaného tř. C 12/15</t>
  </si>
  <si>
    <t>https://podminky.urs.cz/item/CS_URS_2023_01/273313511</t>
  </si>
  <si>
    <t>4,9*8*0,1+4*0,5*0,1+4*0,4*0,2*0,2</t>
  </si>
  <si>
    <t>11,4*4,2*0,1</t>
  </si>
  <si>
    <t>8*2,3*0,1</t>
  </si>
  <si>
    <t>4*0,6*0,3*0,5</t>
  </si>
  <si>
    <t>321213235</t>
  </si>
  <si>
    <t>Zdivo nadzákladové z lomového kamene vodních staveb obkladní se zatřením spár</t>
  </si>
  <si>
    <t>-824239970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</si>
  <si>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se zatřením spár, na cementovou maltu</t>
  </si>
  <si>
    <t>https://podminky.urs.cz/item/CS_URS_2023_01/321213235</t>
  </si>
  <si>
    <t>4,9*0,6*0,8"stabilizační prahy</t>
  </si>
  <si>
    <t>Součet"výkres číslo D1.3.1</t>
  </si>
  <si>
    <t>321321115</t>
  </si>
  <si>
    <t>Konstrukce vodních staveb ze ŽB mrazuvzdorného tř. C 25/30</t>
  </si>
  <si>
    <t>1841379863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</si>
  <si>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</si>
  <si>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https://podminky.urs.cz/item/CS_URS_2023_01/321321115</t>
  </si>
  <si>
    <t>12,499*3,4*0,3"základová deska pod IZM</t>
  </si>
  <si>
    <t>((3,2+2,8)*0,5*2,6-2,4*2,4)*12,499"obetonování IZM</t>
  </si>
  <si>
    <t>629164737</t>
  </si>
  <si>
    <t>7,45*4*0,4"základová deska pod přelivem</t>
  </si>
  <si>
    <t>7*1,7*0,4"základová deska výtokového čela</t>
  </si>
  <si>
    <t>3,4*3,06*0,4+(1,81+2,4)*0,5*0,4*1,8*2+(4,2*2+1,01*2+1,97)*0,4*1,81"přelivné stěny</t>
  </si>
  <si>
    <t>7*0,4*(0,494+2+0,7)"čela propustků</t>
  </si>
  <si>
    <t>-769334335</t>
  </si>
  <si>
    <t>(12,499+3,4)*2*0,3"základová deska pod IZM</t>
  </si>
  <si>
    <t>2,6*2*12,499"obetonování IZM</t>
  </si>
  <si>
    <t>(7,45+4)*2*0,4"základová deska pod přelivem</t>
  </si>
  <si>
    <t>(7+1,7)*2*0,4"základová deska výtokového čela</t>
  </si>
  <si>
    <t>(3,4+0,4)*2*3,06+(1,81+2,4)*0,5*1,8*4+(4,2*2+1,01*2+1,97)*2*1,81"přelivné stěny</t>
  </si>
  <si>
    <t>(7+0,4)*2*(0,494+2+0,7)"čela propustků</t>
  </si>
  <si>
    <t>-963538606</t>
  </si>
  <si>
    <t>321361101</t>
  </si>
  <si>
    <t>Výztuž železobetonových konstrukcí vodních staveb z oceli 10 216 D do 12 mm</t>
  </si>
  <si>
    <t>818275620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</si>
  <si>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10 216 (E)</t>
  </si>
  <si>
    <t>https://podminky.urs.cz/item/CS_URS_2023_01/321361101</t>
  </si>
  <si>
    <t>(0,58*160+1,1*88)*0,617*1,1*0,001"výkres číslo D1.3.6</t>
  </si>
  <si>
    <t>987696948</t>
  </si>
  <si>
    <t>(1,4*86+1,4*172+2,15*156+0,4*36+2,86*20+3,06*64+0,5*36+2,78*48+1,08*16+0,88*48)*0,888*1,1*0,001"výkres číslo D1.3.5</t>
  </si>
  <si>
    <t>(6,9*31+3,8*34+15,5*31)*0,617*1,1*0,001"výkres číslo D1.3.5</t>
  </si>
  <si>
    <t>-2075365161</t>
  </si>
  <si>
    <t>(3,7*7,5+12,499*3,4+7*1,7)*2*3,033*1,25*0,001</t>
  </si>
  <si>
    <t>(4*3*2+(6,033*2+1,01*2+1,97)*2*2)*3,033*1,25*0,001</t>
  </si>
  <si>
    <t>7*3,5*2*3,033*1,25*0,001</t>
  </si>
  <si>
    <t>Součet"výkres číslo D1.3.4</t>
  </si>
  <si>
    <t>389121112</t>
  </si>
  <si>
    <t>Osazení dílců rámové konstrukce propustků a podchodů hmotnosti do 10 t</t>
  </si>
  <si>
    <t>-1196681266</t>
  </si>
  <si>
    <t>Osazení dílců rámové konstrukce propustků a podchodů hmotnosti jednotlivě přes 5 do 10 t</t>
  </si>
  <si>
    <t>https://podminky.urs.cz/item/CS_URS_2023_01/389121112</t>
  </si>
  <si>
    <t>13"výkres číslo D1.3.3</t>
  </si>
  <si>
    <t>59383451</t>
  </si>
  <si>
    <t>propust rámová 1,00x2,00x2,00m</t>
  </si>
  <si>
    <t>-2002969300</t>
  </si>
  <si>
    <t>389361003</t>
  </si>
  <si>
    <t>Výztuž doplňková uzavírací nebo petlicové spáry dílců rámové konstrukce D do 12 mm z oceli 10 505</t>
  </si>
  <si>
    <t>-617578319</t>
  </si>
  <si>
    <t>Výztuž doplňková uzavírací nebo petlicové spáry dílců rámové konstrukce z betonářské oceli 10 505 (R) nebo BSt 500 průměru do 12 mm</t>
  </si>
  <si>
    <t>https://podminky.urs.cz/item/CS_URS_2023_01/389361003</t>
  </si>
  <si>
    <t>(1,7*100+5,6*50)*0,888*1,1*0,001"výkres číslo D1.3.4</t>
  </si>
  <si>
    <t>389381118</t>
  </si>
  <si>
    <t>Doplňková betonáž a bednění malého rozsahu uzavírací nebo petlicové spáry dílců z betonu C 25/30</t>
  </si>
  <si>
    <t>-1528853908</t>
  </si>
  <si>
    <t>Doplňková betonáž malého rozsahu včetně bednění uzavírací nebo petlicové spáry dílců rámové konstrukce, z betonu C 25/30</t>
  </si>
  <si>
    <t>https://podminky.urs.cz/item/CS_URS_2023_01/389381118</t>
  </si>
  <si>
    <t>(2+2)*2*0,1*0,2*12"výkres číslo D1.3.3</t>
  </si>
  <si>
    <t>-121172189</t>
  </si>
  <si>
    <t>13*(2+1,6+2)"výkres číslo D1.3.3</t>
  </si>
  <si>
    <t>457971121</t>
  </si>
  <si>
    <t>Zřízení vrstvy z geotextilie o sklonu přes 10° do 35° š do 3 m</t>
  </si>
  <si>
    <t>-818484153</t>
  </si>
  <si>
    <t>Zřízení vrstvy z geotextilie s přesahem bez připevnění k podkladu, s potřebným dočasným zatěžováním včetně zakotvení okraje o sklonu přes 10° do 35°, šířky geotextilie do 3 m</t>
  </si>
  <si>
    <t>https://podminky.urs.cz/item/CS_URS_2023_01/457971121</t>
  </si>
  <si>
    <t>-1978722352</t>
  </si>
  <si>
    <t>72,8*1,2 'Přepočtené koeficientem množství</t>
  </si>
  <si>
    <t>1215197179</t>
  </si>
  <si>
    <t>13*(2+1,6+2)*0,35"výkres číslo D1.3.3</t>
  </si>
  <si>
    <t>-1848761784</t>
  </si>
  <si>
    <t>465513327</t>
  </si>
  <si>
    <t>Dlažba z lomového kamene na cementovou maltu s vyspárováním tl 300 mm pro hráze</t>
  </si>
  <si>
    <t>-440397827</t>
  </si>
  <si>
    <t>Dlažba z lomového kamene lomařsky upraveného na cementovou maltu, s vyspárováním cementovou maltou, tl. kamene 300 mm</t>
  </si>
  <si>
    <t>https://podminky.urs.cz/item/CS_URS_2023_01/465513327</t>
  </si>
  <si>
    <t>6,35*2,6"výkres číslo D1.3.2</t>
  </si>
  <si>
    <t>931994111</t>
  </si>
  <si>
    <t>Těsnění styčné spáry u prefa dílců bobtnajícím profilem</t>
  </si>
  <si>
    <t>-2010236102</t>
  </si>
  <si>
    <t>Těsnění spáry betonové konstrukce pásy, profily, tmely profilem, spáry styčné u prefa dílců bobtnajícím</t>
  </si>
  <si>
    <t>https://podminky.urs.cz/item/CS_URS_2023_01/931994111</t>
  </si>
  <si>
    <t>(2*2)*2*12"výkres číslo D1.3.5</t>
  </si>
  <si>
    <t>-1581830963</t>
  </si>
  <si>
    <t>3,4+6,033*2+1,01*2+1,97+7"výkres číslo D1.3.5</t>
  </si>
  <si>
    <t>953961113</t>
  </si>
  <si>
    <t>Kotvy chemickým tmelem M 12 hl 110 mm do betonu, ŽB nebo kamene s vyvrtáním otvoru</t>
  </si>
  <si>
    <t>-1446711222</t>
  </si>
  <si>
    <t>Kotvy chemické s vyvrtáním otvoru do betonu, železobetonu nebo tvrdého kamene tmel, velikost M 12, hloubka 110 mm</t>
  </si>
  <si>
    <t>https://podminky.urs.cz/item/CS_URS_2023_01/953961113</t>
  </si>
  <si>
    <t>8*4"výkres číslo D1.3.2</t>
  </si>
  <si>
    <t>953965121</t>
  </si>
  <si>
    <t>-447138943</t>
  </si>
  <si>
    <t>Kotvy chemické s vyvrtáním otvoru kotevní šrouby pro chemické kotvy, velikost M 12, délka 160 mm</t>
  </si>
  <si>
    <t>https://podminky.urs.cz/item/CS_URS_2023_01/953965121</t>
  </si>
  <si>
    <t>8*4,000"výkres číslo D1.3.2</t>
  </si>
  <si>
    <t>31111006</t>
  </si>
  <si>
    <t>matice přesná šestihranná Pz DIN 934-8 M12</t>
  </si>
  <si>
    <t>1121871481</t>
  </si>
  <si>
    <t>32*0,01 'Přepočtené koeficientem množství</t>
  </si>
  <si>
    <t>31120006</t>
  </si>
  <si>
    <t>podložka DIN 125-A ZB D 12mm</t>
  </si>
  <si>
    <t>-1727018957</t>
  </si>
  <si>
    <t>31121013</t>
  </si>
  <si>
    <t>podložka pružná s čtvercovým průřezem DIN 7980 BZ D 12mm</t>
  </si>
  <si>
    <t>-1531818312</t>
  </si>
  <si>
    <t>960111221</t>
  </si>
  <si>
    <t>Bourání vodních staveb z dílců prefabrikovaných betonových a železobetonových, z vodní hladiny, určeno k recyklaci</t>
  </si>
  <si>
    <t>1455239605</t>
  </si>
  <si>
    <t>Bourání konstrukcí vodních staveb z hladiny, s naložením vybouraných hmot a suti na dopravní prostředek nebo s odklizením na hromady do vzdálenosti 20 m z dílců prefabrikovaných betonových a železobetonových, k recyklaci</t>
  </si>
  <si>
    <t>10*(1,4*2-1*1,5)+4"stávající BP</t>
  </si>
  <si>
    <t>997321211</t>
  </si>
  <si>
    <t>Svislá doprava suti a vybouraných hmot v do 4 m</t>
  </si>
  <si>
    <t>-2090698891</t>
  </si>
  <si>
    <t>Svislá doprava suti a vybouraných hmot s naložením do dopravního zařízení a s vyprázdněním dopravního zařízení na hromadu nebo do dopravního prostředku na výšku do 4 m</t>
  </si>
  <si>
    <t>https://podminky.urs.cz/item/CS_URS_2023_01/997321211</t>
  </si>
  <si>
    <t>997321511</t>
  </si>
  <si>
    <t>Vodorovná doprava suti a vybouraných hmot po suchu do 1 km</t>
  </si>
  <si>
    <t>333169489</t>
  </si>
  <si>
    <t>Vodorovná doprava suti a vybouraných hmot bez naložení, s vyložením a hrubým urovnáním po suchu, na vzdálenost do 1 km</t>
  </si>
  <si>
    <t>https://podminky.urs.cz/item/CS_URS_2023_01/997321511</t>
  </si>
  <si>
    <t>997321519</t>
  </si>
  <si>
    <t>Příplatek ZKD 1 km vodorovné dopravy suti a vybouraných hmot po suchu</t>
  </si>
  <si>
    <t>138902465</t>
  </si>
  <si>
    <t>Vodorovná doprava suti a vybouraných hmot bez naložení, s vyložením a hrubým urovnáním po suchu, na vzdálenost Příplatek k cenám za každý další i započatý 1 km přes 1 km</t>
  </si>
  <si>
    <t>https://podminky.urs.cz/item/CS_URS_2023_01/997321519</t>
  </si>
  <si>
    <t>41,599*15 'Přepočtené koeficientem množství</t>
  </si>
  <si>
    <t>997321611</t>
  </si>
  <si>
    <t>Nakládání nebo překládání suti a vybouraných hmot</t>
  </si>
  <si>
    <t>272117976</t>
  </si>
  <si>
    <t>Vodorovná doprava suti a vybouraných hmot bez naložení, s vyložením a hrubým urovnáním nakládání nebo překládání na dopravní prostředek při vodorovné dopravě suti a vybouraných hmot</t>
  </si>
  <si>
    <t>https://podminky.urs.cz/item/CS_URS_2023_01/997321611</t>
  </si>
  <si>
    <t>94620130</t>
  </si>
  <si>
    <t>poplatek za uložení stavebního odpadu železobetonového zatříděného kódem 17 01 01</t>
  </si>
  <si>
    <t>1492616491</t>
  </si>
  <si>
    <t>poplatek za uložení stavebního odpadu železobetonového zatříděného kódem 17 01 01 na recyklační skládce</t>
  </si>
  <si>
    <t>-456219551</t>
  </si>
  <si>
    <t>R767501501</t>
  </si>
  <si>
    <t>Výroba a montáž ocelového zábradlí, povrchová úprava žárovým zinkováním</t>
  </si>
  <si>
    <t>2020305669</t>
  </si>
  <si>
    <t>165+63"položky dílu 767</t>
  </si>
  <si>
    <t>14011036</t>
  </si>
  <si>
    <t>trubka ocelová bezešvá hladká jakost 11 353 60,3x4,0mm</t>
  </si>
  <si>
    <t>250623237</t>
  </si>
  <si>
    <t>(6,05*2+3,05*2+8*1,1)*1,1"výkres číslo D1.3.3</t>
  </si>
  <si>
    <t>1180133827</t>
  </si>
  <si>
    <t>0,3*0,3*10*8*8*1,1*0,001"výkres číslo D1.3.2</t>
  </si>
  <si>
    <t>242183016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</si>
  <si>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</si>
  <si>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</si>
  <si>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</si>
  <si>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</si>
  <si>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</si>
  <si>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</si>
  <si>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</si>
  <si>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</si>
  <si>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</si>
  <si>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</si>
  <si>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011103000</t>
  </si>
  <si>
    <t>Geologický průzkum bez rozlišení</t>
  </si>
  <si>
    <t>…</t>
  </si>
  <si>
    <t>1024</t>
  </si>
  <si>
    <t>1948269851</t>
  </si>
  <si>
    <t>https://podminky.urs.cz/item/CS_URS_2023_01/011103000</t>
  </si>
  <si>
    <t>012203000</t>
  </si>
  <si>
    <t>Geodetické práce při provádění stavby</t>
  </si>
  <si>
    <t>-956244051</t>
  </si>
  <si>
    <t>https://podminky.urs.cz/item/CS_URS_2023_01/012203000</t>
  </si>
  <si>
    <t>012303001</t>
  </si>
  <si>
    <t>Geodetické práce po výstavbě - geometrický plán</t>
  </si>
  <si>
    <t>1668105219</t>
  </si>
  <si>
    <t>013254001</t>
  </si>
  <si>
    <t>Dokumentace skutečného provedení stavby prováděna dle vyhlášky č.499/2006 sb. příloha č.7- 3x tištěné paré, 1x elektronicky na CD</t>
  </si>
  <si>
    <t>2138777643</t>
  </si>
  <si>
    <t>VRN3</t>
  </si>
  <si>
    <t>Zařízení staveniště</t>
  </si>
  <si>
    <t>030001000</t>
  </si>
  <si>
    <t>1896611084</t>
  </si>
  <si>
    <t>https://podminky.urs.cz/item/CS_URS_2023_01/030001000</t>
  </si>
  <si>
    <t>VRN4</t>
  </si>
  <si>
    <t>Inženýrská činnost</t>
  </si>
  <si>
    <t>043154000</t>
  </si>
  <si>
    <t>Zkoušky hutnicí</t>
  </si>
  <si>
    <t>-1946647720</t>
  </si>
  <si>
    <t>https://podminky.urs.cz/item/CS_URS_2023_01/043154000</t>
  </si>
  <si>
    <t>049002002</t>
  </si>
  <si>
    <t>Povodňový a havarijní řád</t>
  </si>
  <si>
    <t>-1474340463</t>
  </si>
  <si>
    <t>VRN7</t>
  </si>
  <si>
    <t>Provozní vlivy</t>
  </si>
  <si>
    <t>072002001</t>
  </si>
  <si>
    <t>Silniční provoz - dopravně-inženýrské opatření, dočasné dopravní značení, čištění mechanizace před vjezdem na komunkaci, čištění komunikací, zajištění přístupu a obslužnosti (návrh, vyřízení, realizace)</t>
  </si>
  <si>
    <t>-1116752601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</si>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</sst>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51103" TargetMode="External" /><Relationship Id="rId2" Type="http://schemas.openxmlformats.org/officeDocument/2006/relationships/hyperlink" Target="https://podminky.urs.cz/item/CS_URS_2023_01/113107221" TargetMode="External" /><Relationship Id="rId3" Type="http://schemas.openxmlformats.org/officeDocument/2006/relationships/hyperlink" Target="https://podminky.urs.cz/item/CS_URS_2023_01/115001105" TargetMode="External" /><Relationship Id="rId4" Type="http://schemas.openxmlformats.org/officeDocument/2006/relationships/hyperlink" Target="https://podminky.urs.cz/item/CS_URS_2023_01/122703601" TargetMode="External" /><Relationship Id="rId5" Type="http://schemas.openxmlformats.org/officeDocument/2006/relationships/hyperlink" Target="https://podminky.urs.cz/item/CS_URS_2023_01/162651112" TargetMode="External" /><Relationship Id="rId6" Type="http://schemas.openxmlformats.org/officeDocument/2006/relationships/hyperlink" Target="https://podminky.urs.cz/item/CS_URS_2023_01/181006111" TargetMode="External" /><Relationship Id="rId7" Type="http://schemas.openxmlformats.org/officeDocument/2006/relationships/hyperlink" Target="https://podminky.urs.cz/item/CS_URS_2023_01/181951112" TargetMode="External" /><Relationship Id="rId8" Type="http://schemas.openxmlformats.org/officeDocument/2006/relationships/hyperlink" Target="https://podminky.urs.cz/item/CS_URS_2023_01/183551113" TargetMode="External" /><Relationship Id="rId9" Type="http://schemas.openxmlformats.org/officeDocument/2006/relationships/hyperlink" Target="https://podminky.urs.cz/item/CS_URS_2023_01/183552513" TargetMode="External" /><Relationship Id="rId10" Type="http://schemas.openxmlformats.org/officeDocument/2006/relationships/hyperlink" Target="https://podminky.urs.cz/item/CS_URS_2023_01/564730111" TargetMode="External" /><Relationship Id="rId11" Type="http://schemas.openxmlformats.org/officeDocument/2006/relationships/hyperlink" Target="https://podminky.urs.cz/item/CS_URS_2023_01/564851111" TargetMode="External" /><Relationship Id="rId12" Type="http://schemas.openxmlformats.org/officeDocument/2006/relationships/hyperlink" Target="https://podminky.urs.cz/item/CS_URS_2023_01/997221551" TargetMode="External" /><Relationship Id="rId13" Type="http://schemas.openxmlformats.org/officeDocument/2006/relationships/hyperlink" Target="https://podminky.urs.cz/item/CS_URS_2023_01/997221559" TargetMode="External" /><Relationship Id="rId14" Type="http://schemas.openxmlformats.org/officeDocument/2006/relationships/hyperlink" Target="https://podminky.urs.cz/item/CS_URS_2023_01/997221611" TargetMode="External" /><Relationship Id="rId15" Type="http://schemas.openxmlformats.org/officeDocument/2006/relationships/hyperlink" Target="https://podminky.urs.cz/item/CS_URS_2023_01/997221655" TargetMode="External" /><Relationship Id="rId16" Type="http://schemas.openxmlformats.org/officeDocument/2006/relationships/hyperlink" Target="https://podminky.urs.cz/item/CS_URS_2023_01/99833201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4203104" TargetMode="External" /><Relationship Id="rId2" Type="http://schemas.openxmlformats.org/officeDocument/2006/relationships/hyperlink" Target="https://podminky.urs.cz/item/CS_URS_2023_01/114203301" TargetMode="External" /><Relationship Id="rId3" Type="http://schemas.openxmlformats.org/officeDocument/2006/relationships/hyperlink" Target="https://podminky.urs.cz/item/CS_URS_2023_01/121151113" TargetMode="External" /><Relationship Id="rId4" Type="http://schemas.openxmlformats.org/officeDocument/2006/relationships/hyperlink" Target="https://podminky.urs.cz/item/CS_URS_2023_01/122251104" TargetMode="External" /><Relationship Id="rId5" Type="http://schemas.openxmlformats.org/officeDocument/2006/relationships/hyperlink" Target="https://podminky.urs.cz/item/CS_URS_2023_01/132251253" TargetMode="External" /><Relationship Id="rId6" Type="http://schemas.openxmlformats.org/officeDocument/2006/relationships/hyperlink" Target="https://podminky.urs.cz/item/CS_URS_2023_01/162351103" TargetMode="External" /><Relationship Id="rId7" Type="http://schemas.openxmlformats.org/officeDocument/2006/relationships/hyperlink" Target="https://podminky.urs.cz/item/CS_URS_2023_01/162351104" TargetMode="External" /><Relationship Id="rId8" Type="http://schemas.openxmlformats.org/officeDocument/2006/relationships/hyperlink" Target="https://podminky.urs.cz/item/CS_URS_2023_01/162751117" TargetMode="External" /><Relationship Id="rId9" Type="http://schemas.openxmlformats.org/officeDocument/2006/relationships/hyperlink" Target="https://podminky.urs.cz/item/CS_URS_2023_01/162751119" TargetMode="External" /><Relationship Id="rId10" Type="http://schemas.openxmlformats.org/officeDocument/2006/relationships/hyperlink" Target="https://podminky.urs.cz/item/CS_URS_2023_01/167151111" TargetMode="External" /><Relationship Id="rId11" Type="http://schemas.openxmlformats.org/officeDocument/2006/relationships/hyperlink" Target="https://podminky.urs.cz/item/CS_URS_2023_01/171103201" TargetMode="External" /><Relationship Id="rId12" Type="http://schemas.openxmlformats.org/officeDocument/2006/relationships/hyperlink" Target="https://podminky.urs.cz/item/CS_URS_2023_01/171201231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72153103" TargetMode="External" /><Relationship Id="rId15" Type="http://schemas.openxmlformats.org/officeDocument/2006/relationships/hyperlink" Target="https://podminky.urs.cz/item/CS_URS_2023_01/182251101" TargetMode="External" /><Relationship Id="rId16" Type="http://schemas.openxmlformats.org/officeDocument/2006/relationships/hyperlink" Target="https://podminky.urs.cz/item/CS_URS_2023_01/182351123" TargetMode="External" /><Relationship Id="rId17" Type="http://schemas.openxmlformats.org/officeDocument/2006/relationships/hyperlink" Target="https://podminky.urs.cz/item/CS_URS_2023_01/211521111" TargetMode="External" /><Relationship Id="rId18" Type="http://schemas.openxmlformats.org/officeDocument/2006/relationships/hyperlink" Target="https://podminky.urs.cz/item/CS_URS_2023_01/211561111" TargetMode="External" /><Relationship Id="rId19" Type="http://schemas.openxmlformats.org/officeDocument/2006/relationships/hyperlink" Target="https://podminky.urs.cz/item/CS_URS_2023_01/211971121" TargetMode="External" /><Relationship Id="rId20" Type="http://schemas.openxmlformats.org/officeDocument/2006/relationships/hyperlink" Target="https://podminky.urs.cz/item/CS_URS_2023_01/212751106" TargetMode="External" /><Relationship Id="rId21" Type="http://schemas.openxmlformats.org/officeDocument/2006/relationships/hyperlink" Target="https://podminky.urs.cz/item/CS_URS_2023_01/457572111" TargetMode="External" /><Relationship Id="rId22" Type="http://schemas.openxmlformats.org/officeDocument/2006/relationships/hyperlink" Target="https://podminky.urs.cz/item/CS_URS_2023_01/457971122" TargetMode="External" /><Relationship Id="rId23" Type="http://schemas.openxmlformats.org/officeDocument/2006/relationships/hyperlink" Target="https://podminky.urs.cz/item/CS_URS_2023_01/464511111" TargetMode="External" /><Relationship Id="rId24" Type="http://schemas.openxmlformats.org/officeDocument/2006/relationships/hyperlink" Target="https://podminky.urs.cz/item/CS_URS_2023_01/998321011" TargetMode="External" /><Relationship Id="rId2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1111" TargetMode="External" /><Relationship Id="rId2" Type="http://schemas.openxmlformats.org/officeDocument/2006/relationships/hyperlink" Target="https://podminky.urs.cz/item/CS_URS_2023_01/115101201" TargetMode="External" /><Relationship Id="rId3" Type="http://schemas.openxmlformats.org/officeDocument/2006/relationships/hyperlink" Target="https://podminky.urs.cz/item/CS_URS_2023_01/122251103" TargetMode="External" /><Relationship Id="rId4" Type="http://schemas.openxmlformats.org/officeDocument/2006/relationships/hyperlink" Target="https://podminky.urs.cz/item/CS_URS_2023_01/129253101" TargetMode="External" /><Relationship Id="rId5" Type="http://schemas.openxmlformats.org/officeDocument/2006/relationships/hyperlink" Target="https://podminky.urs.cz/item/CS_URS_2023_01/131251100" TargetMode="External" /><Relationship Id="rId6" Type="http://schemas.openxmlformats.org/officeDocument/2006/relationships/hyperlink" Target="https://podminky.urs.cz/item/CS_URS_2023_01/132251101" TargetMode="External" /><Relationship Id="rId7" Type="http://schemas.openxmlformats.org/officeDocument/2006/relationships/hyperlink" Target="https://podminky.urs.cz/item/CS_URS_2023_01/162251101" TargetMode="External" /><Relationship Id="rId8" Type="http://schemas.openxmlformats.org/officeDocument/2006/relationships/hyperlink" Target="https://podminky.urs.cz/item/CS_URS_2023_01/162751117" TargetMode="External" /><Relationship Id="rId9" Type="http://schemas.openxmlformats.org/officeDocument/2006/relationships/hyperlink" Target="https://podminky.urs.cz/item/CS_URS_2023_01/162751119" TargetMode="External" /><Relationship Id="rId10" Type="http://schemas.openxmlformats.org/officeDocument/2006/relationships/hyperlink" Target="https://podminky.urs.cz/item/CS_URS_2023_01/167151101" TargetMode="External" /><Relationship Id="rId11" Type="http://schemas.openxmlformats.org/officeDocument/2006/relationships/hyperlink" Target="https://podminky.urs.cz/item/CS_URS_2023_01/171103201" TargetMode="External" /><Relationship Id="rId12" Type="http://schemas.openxmlformats.org/officeDocument/2006/relationships/hyperlink" Target="https://podminky.urs.cz/item/CS_URS_2023_01/171201231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74151101" TargetMode="External" /><Relationship Id="rId15" Type="http://schemas.openxmlformats.org/officeDocument/2006/relationships/hyperlink" Target="https://podminky.urs.cz/item/CS_URS_2023_01/181912112" TargetMode="External" /><Relationship Id="rId16" Type="http://schemas.openxmlformats.org/officeDocument/2006/relationships/hyperlink" Target="https://podminky.urs.cz/item/CS_URS_2023_01/273321211" TargetMode="External" /><Relationship Id="rId17" Type="http://schemas.openxmlformats.org/officeDocument/2006/relationships/hyperlink" Target="https://podminky.urs.cz/item/CS_URS_2023_01/273362021" TargetMode="External" /><Relationship Id="rId18" Type="http://schemas.openxmlformats.org/officeDocument/2006/relationships/hyperlink" Target="https://podminky.urs.cz/item/CS_URS_2023_01/291211111" TargetMode="External" /><Relationship Id="rId19" Type="http://schemas.openxmlformats.org/officeDocument/2006/relationships/hyperlink" Target="https://podminky.urs.cz/item/CS_URS_2023_01/321213345" TargetMode="External" /><Relationship Id="rId20" Type="http://schemas.openxmlformats.org/officeDocument/2006/relationships/hyperlink" Target="https://podminky.urs.cz/item/CS_URS_2023_01/321321116" TargetMode="External" /><Relationship Id="rId21" Type="http://schemas.openxmlformats.org/officeDocument/2006/relationships/hyperlink" Target="https://podminky.urs.cz/item/CS_URS_2023_01/321321216" TargetMode="External" /><Relationship Id="rId22" Type="http://schemas.openxmlformats.org/officeDocument/2006/relationships/hyperlink" Target="https://podminky.urs.cz/item/CS_URS_2023_01/321351010" TargetMode="External" /><Relationship Id="rId23" Type="http://schemas.openxmlformats.org/officeDocument/2006/relationships/hyperlink" Target="https://podminky.urs.cz/item/CS_URS_2023_01/321352010" TargetMode="External" /><Relationship Id="rId24" Type="http://schemas.openxmlformats.org/officeDocument/2006/relationships/hyperlink" Target="https://podminky.urs.cz/item/CS_URS_2023_01/321366111" TargetMode="External" /><Relationship Id="rId25" Type="http://schemas.openxmlformats.org/officeDocument/2006/relationships/hyperlink" Target="https://podminky.urs.cz/item/CS_URS_2023_01/321368211" TargetMode="External" /><Relationship Id="rId26" Type="http://schemas.openxmlformats.org/officeDocument/2006/relationships/hyperlink" Target="https://podminky.urs.cz/item/CS_URS_2023_01/434311115" TargetMode="External" /><Relationship Id="rId27" Type="http://schemas.openxmlformats.org/officeDocument/2006/relationships/hyperlink" Target="https://podminky.urs.cz/item/CS_URS_2023_01/434351141" TargetMode="External" /><Relationship Id="rId28" Type="http://schemas.openxmlformats.org/officeDocument/2006/relationships/hyperlink" Target="https://podminky.urs.cz/item/CS_URS_2023_01/434351142" TargetMode="External" /><Relationship Id="rId29" Type="http://schemas.openxmlformats.org/officeDocument/2006/relationships/hyperlink" Target="https://podminky.urs.cz/item/CS_URS_2023_01/451314211" TargetMode="External" /><Relationship Id="rId30" Type="http://schemas.openxmlformats.org/officeDocument/2006/relationships/hyperlink" Target="https://podminky.urs.cz/item/CS_URS_2023_01/451571111" TargetMode="External" /><Relationship Id="rId31" Type="http://schemas.openxmlformats.org/officeDocument/2006/relationships/hyperlink" Target="https://podminky.urs.cz/item/CS_URS_2023_01/463212111" TargetMode="External" /><Relationship Id="rId32" Type="http://schemas.openxmlformats.org/officeDocument/2006/relationships/hyperlink" Target="https://podminky.urs.cz/item/CS_URS_2023_01/463212191" TargetMode="External" /><Relationship Id="rId33" Type="http://schemas.openxmlformats.org/officeDocument/2006/relationships/hyperlink" Target="https://podminky.urs.cz/item/CS_URS_2023_01/465513227" TargetMode="External" /><Relationship Id="rId34" Type="http://schemas.openxmlformats.org/officeDocument/2006/relationships/hyperlink" Target="https://podminky.urs.cz/item/CS_URS_2023_01/564251011" TargetMode="External" /><Relationship Id="rId35" Type="http://schemas.openxmlformats.org/officeDocument/2006/relationships/hyperlink" Target="https://podminky.urs.cz/item/CS_URS_2023_01/934956124" TargetMode="External" /><Relationship Id="rId36" Type="http://schemas.openxmlformats.org/officeDocument/2006/relationships/hyperlink" Target="https://podminky.urs.cz/item/CS_URS_2023_01/936501111" TargetMode="External" /><Relationship Id="rId37" Type="http://schemas.openxmlformats.org/officeDocument/2006/relationships/hyperlink" Target="https://podminky.urs.cz/item/CS_URS_2023_01/953334423" TargetMode="External" /><Relationship Id="rId38" Type="http://schemas.openxmlformats.org/officeDocument/2006/relationships/hyperlink" Target="https://podminky.urs.cz/item/CS_URS_2023_01/953961112" TargetMode="External" /><Relationship Id="rId39" Type="http://schemas.openxmlformats.org/officeDocument/2006/relationships/hyperlink" Target="https://podminky.urs.cz/item/CS_URS_2023_01/998322011" TargetMode="External" /><Relationship Id="rId40" Type="http://schemas.openxmlformats.org/officeDocument/2006/relationships/hyperlink" Target="https://podminky.urs.cz/item/CS_URS_2023_01/762081510" TargetMode="External" /><Relationship Id="rId41" Type="http://schemas.openxmlformats.org/officeDocument/2006/relationships/hyperlink" Target="https://podminky.urs.cz/item/CS_URS_2023_01/762523108" TargetMode="External" /><Relationship Id="rId42" Type="http://schemas.openxmlformats.org/officeDocument/2006/relationships/hyperlink" Target="https://podminky.urs.cz/item/CS_URS_2023_01/762595001" TargetMode="External" /><Relationship Id="rId43" Type="http://schemas.openxmlformats.org/officeDocument/2006/relationships/hyperlink" Target="https://podminky.urs.cz/item/CS_URS_2023_01/998762101" TargetMode="External" /><Relationship Id="rId44" Type="http://schemas.openxmlformats.org/officeDocument/2006/relationships/hyperlink" Target="https://podminky.urs.cz/item/CS_URS_2023_01/998767101" TargetMode="External" /><Relationship Id="rId45" Type="http://schemas.openxmlformats.org/officeDocument/2006/relationships/hyperlink" Target="https://podminky.urs.cz/item/CS_URS_2023_01/783218211" TargetMode="External" /><Relationship Id="rId4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13" TargetMode="External" /><Relationship Id="rId2" Type="http://schemas.openxmlformats.org/officeDocument/2006/relationships/hyperlink" Target="https://podminky.urs.cz/item/CS_URS_2023_01/122251105" TargetMode="External" /><Relationship Id="rId3" Type="http://schemas.openxmlformats.org/officeDocument/2006/relationships/hyperlink" Target="https://podminky.urs.cz/item/CS_URS_2023_01/124253100" TargetMode="External" /><Relationship Id="rId4" Type="http://schemas.openxmlformats.org/officeDocument/2006/relationships/hyperlink" Target="https://podminky.urs.cz/item/CS_URS_2023_01/162251102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62751119" TargetMode="External" /><Relationship Id="rId7" Type="http://schemas.openxmlformats.org/officeDocument/2006/relationships/hyperlink" Target="https://podminky.urs.cz/item/CS_URS_2023_01/167151111" TargetMode="External" /><Relationship Id="rId8" Type="http://schemas.openxmlformats.org/officeDocument/2006/relationships/hyperlink" Target="https://podminky.urs.cz/item/CS_URS_2023_01/171103201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1251201" TargetMode="External" /><Relationship Id="rId11" Type="http://schemas.openxmlformats.org/officeDocument/2006/relationships/hyperlink" Target="https://podminky.urs.cz/item/CS_URS_2023_01/181411122" TargetMode="External" /><Relationship Id="rId12" Type="http://schemas.openxmlformats.org/officeDocument/2006/relationships/hyperlink" Target="https://podminky.urs.cz/item/CS_URS_2023_01/182151111" TargetMode="External" /><Relationship Id="rId13" Type="http://schemas.openxmlformats.org/officeDocument/2006/relationships/hyperlink" Target="https://podminky.urs.cz/item/CS_URS_2023_01/182251101" TargetMode="External" /><Relationship Id="rId14" Type="http://schemas.openxmlformats.org/officeDocument/2006/relationships/hyperlink" Target="https://podminky.urs.cz/item/CS_URS_2023_01/182351123" TargetMode="External" /><Relationship Id="rId15" Type="http://schemas.openxmlformats.org/officeDocument/2006/relationships/hyperlink" Target="https://podminky.urs.cz/item/CS_URS_2023_01/273313511" TargetMode="External" /><Relationship Id="rId16" Type="http://schemas.openxmlformats.org/officeDocument/2006/relationships/hyperlink" Target="https://podminky.urs.cz/item/CS_URS_2023_01/321213235" TargetMode="External" /><Relationship Id="rId17" Type="http://schemas.openxmlformats.org/officeDocument/2006/relationships/hyperlink" Target="https://podminky.urs.cz/item/CS_URS_2023_01/321321115" TargetMode="External" /><Relationship Id="rId18" Type="http://schemas.openxmlformats.org/officeDocument/2006/relationships/hyperlink" Target="https://podminky.urs.cz/item/CS_URS_2023_01/321321116" TargetMode="External" /><Relationship Id="rId19" Type="http://schemas.openxmlformats.org/officeDocument/2006/relationships/hyperlink" Target="https://podminky.urs.cz/item/CS_URS_2023_01/321351010" TargetMode="External" /><Relationship Id="rId20" Type="http://schemas.openxmlformats.org/officeDocument/2006/relationships/hyperlink" Target="https://podminky.urs.cz/item/CS_URS_2023_01/321352010" TargetMode="External" /><Relationship Id="rId21" Type="http://schemas.openxmlformats.org/officeDocument/2006/relationships/hyperlink" Target="https://podminky.urs.cz/item/CS_URS_2023_01/321361101" TargetMode="External" /><Relationship Id="rId22" Type="http://schemas.openxmlformats.org/officeDocument/2006/relationships/hyperlink" Target="https://podminky.urs.cz/item/CS_URS_2023_01/321366111" TargetMode="External" /><Relationship Id="rId23" Type="http://schemas.openxmlformats.org/officeDocument/2006/relationships/hyperlink" Target="https://podminky.urs.cz/item/CS_URS_2023_01/321368211" TargetMode="External" /><Relationship Id="rId24" Type="http://schemas.openxmlformats.org/officeDocument/2006/relationships/hyperlink" Target="https://podminky.urs.cz/item/CS_URS_2023_01/389121112" TargetMode="External" /><Relationship Id="rId25" Type="http://schemas.openxmlformats.org/officeDocument/2006/relationships/hyperlink" Target="https://podminky.urs.cz/item/CS_URS_2023_01/389361003" TargetMode="External" /><Relationship Id="rId26" Type="http://schemas.openxmlformats.org/officeDocument/2006/relationships/hyperlink" Target="https://podminky.urs.cz/item/CS_URS_2023_01/389381118" TargetMode="External" /><Relationship Id="rId27" Type="http://schemas.openxmlformats.org/officeDocument/2006/relationships/hyperlink" Target="https://podminky.urs.cz/item/CS_URS_2023_01/451571111" TargetMode="External" /><Relationship Id="rId28" Type="http://schemas.openxmlformats.org/officeDocument/2006/relationships/hyperlink" Target="https://podminky.urs.cz/item/CS_URS_2023_01/457971121" TargetMode="External" /><Relationship Id="rId29" Type="http://schemas.openxmlformats.org/officeDocument/2006/relationships/hyperlink" Target="https://podminky.urs.cz/item/CS_URS_2023_01/463212111" TargetMode="External" /><Relationship Id="rId30" Type="http://schemas.openxmlformats.org/officeDocument/2006/relationships/hyperlink" Target="https://podminky.urs.cz/item/CS_URS_2023_01/463212191" TargetMode="External" /><Relationship Id="rId31" Type="http://schemas.openxmlformats.org/officeDocument/2006/relationships/hyperlink" Target="https://podminky.urs.cz/item/CS_URS_2023_01/465513327" TargetMode="External" /><Relationship Id="rId32" Type="http://schemas.openxmlformats.org/officeDocument/2006/relationships/hyperlink" Target="https://podminky.urs.cz/item/CS_URS_2023_01/931994111" TargetMode="External" /><Relationship Id="rId33" Type="http://schemas.openxmlformats.org/officeDocument/2006/relationships/hyperlink" Target="https://podminky.urs.cz/item/CS_URS_2023_01/953334423" TargetMode="External" /><Relationship Id="rId34" Type="http://schemas.openxmlformats.org/officeDocument/2006/relationships/hyperlink" Target="https://podminky.urs.cz/item/CS_URS_2023_01/953961113" TargetMode="External" /><Relationship Id="rId35" Type="http://schemas.openxmlformats.org/officeDocument/2006/relationships/hyperlink" Target="https://podminky.urs.cz/item/CS_URS_2023_01/953965121" TargetMode="External" /><Relationship Id="rId36" Type="http://schemas.openxmlformats.org/officeDocument/2006/relationships/hyperlink" Target="https://podminky.urs.cz/item/CS_URS_2023_01/997321211" TargetMode="External" /><Relationship Id="rId37" Type="http://schemas.openxmlformats.org/officeDocument/2006/relationships/hyperlink" Target="https://podminky.urs.cz/item/CS_URS_2023_01/997321511" TargetMode="External" /><Relationship Id="rId38" Type="http://schemas.openxmlformats.org/officeDocument/2006/relationships/hyperlink" Target="https://podminky.urs.cz/item/CS_URS_2023_01/997321519" TargetMode="External" /><Relationship Id="rId39" Type="http://schemas.openxmlformats.org/officeDocument/2006/relationships/hyperlink" Target="https://podminky.urs.cz/item/CS_URS_2023_01/997321611" TargetMode="External" /><Relationship Id="rId40" Type="http://schemas.openxmlformats.org/officeDocument/2006/relationships/hyperlink" Target="https://podminky.urs.cz/item/CS_URS_2023_01/998322011" TargetMode="External" /><Relationship Id="rId41" Type="http://schemas.openxmlformats.org/officeDocument/2006/relationships/hyperlink" Target="https://podminky.urs.cz/item/CS_URS_2023_01/998767101" TargetMode="External" /><Relationship Id="rId4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1103000" TargetMode="External" /><Relationship Id="rId2" Type="http://schemas.openxmlformats.org/officeDocument/2006/relationships/hyperlink" Target="https://podminky.urs.cz/item/CS_URS_2023_01/012203000" TargetMode="External" /><Relationship Id="rId3" Type="http://schemas.openxmlformats.org/officeDocument/2006/relationships/hyperlink" Target="https://podminky.urs.cz/item/CS_URS_2023_01/030001000" TargetMode="External" /><Relationship Id="rId4" Type="http://schemas.openxmlformats.org/officeDocument/2006/relationships/hyperlink" Target="https://podminky.urs.cz/item/CS_URS_2023_01/043154000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21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21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21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21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22-1012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Pístovské rybníky - řešení technického stavu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k.ú.Pístov u Jihlavy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10. 10. 2022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ALCEDO - Ing.Martin Růžička, CSc., J.Hradec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ROUND(AG55+AG60,2)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21</v>
      </c>
      <c r="AR54" s="105"/>
      <c r="AS54" s="106">
        <f>ROUND(AS55+AS60,2)</f>
        <v>0</v>
      </c>
      <c r="AT54" s="107">
        <f>ROUND(SUM(AV54:AW54),2)</f>
        <v>0</v>
      </c>
      <c r="AU54" s="108">
        <f>ROUND(AU55+AU60,5)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ROUND(AZ55+AZ60,2)</f>
        <v>0</v>
      </c>
      <c r="BA54" s="107">
        <f>ROUND(BA55+BA60,2)</f>
        <v>0</v>
      </c>
      <c r="BB54" s="107">
        <f>ROUND(BB55+BB60,2)</f>
        <v>0</v>
      </c>
      <c r="BC54" s="107">
        <f>ROUND(BC55+BC60,2)</f>
        <v>0</v>
      </c>
      <c r="BD54" s="109">
        <f>ROUND(BD55+BD60,2)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7"/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ROUND(SUM(AG56:AG59),2)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78</v>
      </c>
      <c r="AR55" s="119"/>
      <c r="AS55" s="120">
        <f>ROUND(SUM(AS56:AS59),2)</f>
        <v>0</v>
      </c>
      <c r="AT55" s="121">
        <f>ROUND(SUM(AV55:AW55),2)</f>
        <v>0</v>
      </c>
      <c r="AU55" s="122">
        <f>ROUND(SUM(AU56:AU59),5)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ROUND(SUM(AZ56:AZ59),2)</f>
        <v>0</v>
      </c>
      <c r="BA55" s="121">
        <f>ROUND(SUM(BA56:BA59),2)</f>
        <v>0</v>
      </c>
      <c r="BB55" s="121">
        <f>ROUND(SUM(BB56:BB59),2)</f>
        <v>0</v>
      </c>
      <c r="BC55" s="121">
        <f>ROUND(SUM(BC56:BC59),2)</f>
        <v>0</v>
      </c>
      <c r="BD55" s="123">
        <f>ROUND(SUM(BD56:BD59),2)</f>
        <v>0</v>
      </c>
      <c r="BE55" s="7"/>
      <c r="BS55" s="124" t="s">
        <v>71</v>
      </c>
      <c r="BT55" s="124" t="s">
        <v>79</v>
      </c>
      <c r="BU55" s="124" t="s">
        <v>73</v>
      </c>
      <c r="BV55" s="124" t="s">
        <v>74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4" customFormat="1" ht="16.5" customHeight="1">
      <c r="A56" s="125" t="s">
        <v>82</v>
      </c>
      <c r="B56" s="64"/>
      <c r="C56" s="126"/>
      <c r="D56" s="126"/>
      <c r="E56" s="127" t="s">
        <v>83</v>
      </c>
      <c r="F56" s="127"/>
      <c r="G56" s="127"/>
      <c r="H56" s="127"/>
      <c r="I56" s="127"/>
      <c r="J56" s="126"/>
      <c r="K56" s="127" t="s">
        <v>84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'D.1.0 - Přípravné práce -...'!J32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85</v>
      </c>
      <c r="AR56" s="66"/>
      <c r="AS56" s="130">
        <v>0</v>
      </c>
      <c r="AT56" s="131">
        <f>ROUND(SUM(AV56:AW56),2)</f>
        <v>0</v>
      </c>
      <c r="AU56" s="132">
        <f>'D.1.0 - Přípravné práce -...'!P91</f>
        <v>0</v>
      </c>
      <c r="AV56" s="131">
        <f>'D.1.0 - Přípravné práce -...'!J35</f>
        <v>0</v>
      </c>
      <c r="AW56" s="131">
        <f>'D.1.0 - Přípravné práce -...'!J36</f>
        <v>0</v>
      </c>
      <c r="AX56" s="131">
        <f>'D.1.0 - Přípravné práce -...'!J37</f>
        <v>0</v>
      </c>
      <c r="AY56" s="131">
        <f>'D.1.0 - Přípravné práce -...'!J38</f>
        <v>0</v>
      </c>
      <c r="AZ56" s="131">
        <f>'D.1.0 - Přípravné práce -...'!F35</f>
        <v>0</v>
      </c>
      <c r="BA56" s="131">
        <f>'D.1.0 - Přípravné práce -...'!F36</f>
        <v>0</v>
      </c>
      <c r="BB56" s="131">
        <f>'D.1.0 - Přípravné práce -...'!F37</f>
        <v>0</v>
      </c>
      <c r="BC56" s="131">
        <f>'D.1.0 - Přípravné práce -...'!F38</f>
        <v>0</v>
      </c>
      <c r="BD56" s="133">
        <f>'D.1.0 - Přípravné práce -...'!F39</f>
        <v>0</v>
      </c>
      <c r="BE56" s="4"/>
      <c r="BT56" s="134" t="s">
        <v>81</v>
      </c>
      <c r="BV56" s="134" t="s">
        <v>74</v>
      </c>
      <c r="BW56" s="134" t="s">
        <v>86</v>
      </c>
      <c r="BX56" s="134" t="s">
        <v>80</v>
      </c>
      <c r="CL56" s="134" t="s">
        <v>19</v>
      </c>
    </row>
    <row r="57" s="4" customFormat="1" ht="16.5" customHeight="1">
      <c r="A57" s="125" t="s">
        <v>82</v>
      </c>
      <c r="B57" s="64"/>
      <c r="C57" s="126"/>
      <c r="D57" s="126"/>
      <c r="E57" s="127" t="s">
        <v>87</v>
      </c>
      <c r="F57" s="127"/>
      <c r="G57" s="127"/>
      <c r="H57" s="127"/>
      <c r="I57" s="127"/>
      <c r="J57" s="126"/>
      <c r="K57" s="127" t="s">
        <v>88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'D.1.1 - Oprava hráze'!J32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85</v>
      </c>
      <c r="AR57" s="66"/>
      <c r="AS57" s="130">
        <v>0</v>
      </c>
      <c r="AT57" s="131">
        <f>ROUND(SUM(AV57:AW57),2)</f>
        <v>0</v>
      </c>
      <c r="AU57" s="132">
        <f>'D.1.1 - Oprava hráze'!P91</f>
        <v>0</v>
      </c>
      <c r="AV57" s="131">
        <f>'D.1.1 - Oprava hráze'!J35</f>
        <v>0</v>
      </c>
      <c r="AW57" s="131">
        <f>'D.1.1 - Oprava hráze'!J36</f>
        <v>0</v>
      </c>
      <c r="AX57" s="131">
        <f>'D.1.1 - Oprava hráze'!J37</f>
        <v>0</v>
      </c>
      <c r="AY57" s="131">
        <f>'D.1.1 - Oprava hráze'!J38</f>
        <v>0</v>
      </c>
      <c r="AZ57" s="131">
        <f>'D.1.1 - Oprava hráze'!F35</f>
        <v>0</v>
      </c>
      <c r="BA57" s="131">
        <f>'D.1.1 - Oprava hráze'!F36</f>
        <v>0</v>
      </c>
      <c r="BB57" s="131">
        <f>'D.1.1 - Oprava hráze'!F37</f>
        <v>0</v>
      </c>
      <c r="BC57" s="131">
        <f>'D.1.1 - Oprava hráze'!F38</f>
        <v>0</v>
      </c>
      <c r="BD57" s="133">
        <f>'D.1.1 - Oprava hráze'!F39</f>
        <v>0</v>
      </c>
      <c r="BE57" s="4"/>
      <c r="BT57" s="134" t="s">
        <v>81</v>
      </c>
      <c r="BV57" s="134" t="s">
        <v>74</v>
      </c>
      <c r="BW57" s="134" t="s">
        <v>89</v>
      </c>
      <c r="BX57" s="134" t="s">
        <v>80</v>
      </c>
      <c r="CL57" s="134" t="s">
        <v>19</v>
      </c>
    </row>
    <row r="58" s="4" customFormat="1" ht="16.5" customHeight="1">
      <c r="A58" s="125" t="s">
        <v>82</v>
      </c>
      <c r="B58" s="64"/>
      <c r="C58" s="126"/>
      <c r="D58" s="126"/>
      <c r="E58" s="127" t="s">
        <v>90</v>
      </c>
      <c r="F58" s="127"/>
      <c r="G58" s="127"/>
      <c r="H58" s="127"/>
      <c r="I58" s="127"/>
      <c r="J58" s="126"/>
      <c r="K58" s="127" t="s">
        <v>91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'D.1.2 - Výpustný objekt'!J32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85</v>
      </c>
      <c r="AR58" s="66"/>
      <c r="AS58" s="130">
        <v>0</v>
      </c>
      <c r="AT58" s="131">
        <f>ROUND(SUM(AV58:AW58),2)</f>
        <v>0</v>
      </c>
      <c r="AU58" s="132">
        <f>'D.1.2 - Výpustný objekt'!P98</f>
        <v>0</v>
      </c>
      <c r="AV58" s="131">
        <f>'D.1.2 - Výpustný objekt'!J35</f>
        <v>0</v>
      </c>
      <c r="AW58" s="131">
        <f>'D.1.2 - Výpustný objekt'!J36</f>
        <v>0</v>
      </c>
      <c r="AX58" s="131">
        <f>'D.1.2 - Výpustný objekt'!J37</f>
        <v>0</v>
      </c>
      <c r="AY58" s="131">
        <f>'D.1.2 - Výpustný objekt'!J38</f>
        <v>0</v>
      </c>
      <c r="AZ58" s="131">
        <f>'D.1.2 - Výpustný objekt'!F35</f>
        <v>0</v>
      </c>
      <c r="BA58" s="131">
        <f>'D.1.2 - Výpustný objekt'!F36</f>
        <v>0</v>
      </c>
      <c r="BB58" s="131">
        <f>'D.1.2 - Výpustný objekt'!F37</f>
        <v>0</v>
      </c>
      <c r="BC58" s="131">
        <f>'D.1.2 - Výpustný objekt'!F38</f>
        <v>0</v>
      </c>
      <c r="BD58" s="133">
        <f>'D.1.2 - Výpustný objekt'!F39</f>
        <v>0</v>
      </c>
      <c r="BE58" s="4"/>
      <c r="BT58" s="134" t="s">
        <v>81</v>
      </c>
      <c r="BV58" s="134" t="s">
        <v>74</v>
      </c>
      <c r="BW58" s="134" t="s">
        <v>92</v>
      </c>
      <c r="BX58" s="134" t="s">
        <v>80</v>
      </c>
      <c r="CL58" s="134" t="s">
        <v>19</v>
      </c>
    </row>
    <row r="59" s="4" customFormat="1" ht="16.5" customHeight="1">
      <c r="A59" s="125" t="s">
        <v>82</v>
      </c>
      <c r="B59" s="64"/>
      <c r="C59" s="126"/>
      <c r="D59" s="126"/>
      <c r="E59" s="127" t="s">
        <v>93</v>
      </c>
      <c r="F59" s="127"/>
      <c r="G59" s="127"/>
      <c r="H59" s="127"/>
      <c r="I59" s="127"/>
      <c r="J59" s="126"/>
      <c r="K59" s="127" t="s">
        <v>94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'D.1.3 - Bezpečnostní přeliv'!J32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85</v>
      </c>
      <c r="AR59" s="66"/>
      <c r="AS59" s="130">
        <v>0</v>
      </c>
      <c r="AT59" s="131">
        <f>ROUND(SUM(AV59:AW59),2)</f>
        <v>0</v>
      </c>
      <c r="AU59" s="132">
        <f>'D.1.3 - Bezpečnostní přeliv'!P95</f>
        <v>0</v>
      </c>
      <c r="AV59" s="131">
        <f>'D.1.3 - Bezpečnostní přeliv'!J35</f>
        <v>0</v>
      </c>
      <c r="AW59" s="131">
        <f>'D.1.3 - Bezpečnostní přeliv'!J36</f>
        <v>0</v>
      </c>
      <c r="AX59" s="131">
        <f>'D.1.3 - Bezpečnostní přeliv'!J37</f>
        <v>0</v>
      </c>
      <c r="AY59" s="131">
        <f>'D.1.3 - Bezpečnostní přeliv'!J38</f>
        <v>0</v>
      </c>
      <c r="AZ59" s="131">
        <f>'D.1.3 - Bezpečnostní přeliv'!F35</f>
        <v>0</v>
      </c>
      <c r="BA59" s="131">
        <f>'D.1.3 - Bezpečnostní přeliv'!F36</f>
        <v>0</v>
      </c>
      <c r="BB59" s="131">
        <f>'D.1.3 - Bezpečnostní přeliv'!F37</f>
        <v>0</v>
      </c>
      <c r="BC59" s="131">
        <f>'D.1.3 - Bezpečnostní přeliv'!F38</f>
        <v>0</v>
      </c>
      <c r="BD59" s="133">
        <f>'D.1.3 - Bezpečnostní přeliv'!F39</f>
        <v>0</v>
      </c>
      <c r="BE59" s="4"/>
      <c r="BT59" s="134" t="s">
        <v>81</v>
      </c>
      <c r="BV59" s="134" t="s">
        <v>74</v>
      </c>
      <c r="BW59" s="134" t="s">
        <v>95</v>
      </c>
      <c r="BX59" s="134" t="s">
        <v>80</v>
      </c>
      <c r="CL59" s="134" t="s">
        <v>19</v>
      </c>
    </row>
    <row r="60" s="7" customFormat="1" ht="16.5" customHeight="1">
      <c r="A60" s="125" t="s">
        <v>82</v>
      </c>
      <c r="B60" s="112"/>
      <c r="C60" s="113"/>
      <c r="D60" s="114" t="s">
        <v>96</v>
      </c>
      <c r="E60" s="114"/>
      <c r="F60" s="114"/>
      <c r="G60" s="114"/>
      <c r="H60" s="114"/>
      <c r="I60" s="115"/>
      <c r="J60" s="114" t="s">
        <v>97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7">
        <f>'VON - Vedlejší a ostatní ...'!J30</f>
        <v>0</v>
      </c>
      <c r="AH60" s="115"/>
      <c r="AI60" s="115"/>
      <c r="AJ60" s="115"/>
      <c r="AK60" s="115"/>
      <c r="AL60" s="115"/>
      <c r="AM60" s="115"/>
      <c r="AN60" s="117">
        <f>SUM(AG60,AT60)</f>
        <v>0</v>
      </c>
      <c r="AO60" s="115"/>
      <c r="AP60" s="115"/>
      <c r="AQ60" s="118" t="s">
        <v>96</v>
      </c>
      <c r="AR60" s="119"/>
      <c r="AS60" s="135">
        <v>0</v>
      </c>
      <c r="AT60" s="136">
        <f>ROUND(SUM(AV60:AW60),2)</f>
        <v>0</v>
      </c>
      <c r="AU60" s="137">
        <f>'VON - Vedlejší a ostatní ...'!P84</f>
        <v>0</v>
      </c>
      <c r="AV60" s="136">
        <f>'VON - Vedlejší a ostatní ...'!J33</f>
        <v>0</v>
      </c>
      <c r="AW60" s="136">
        <f>'VON - Vedlejší a ostatní ...'!J34</f>
        <v>0</v>
      </c>
      <c r="AX60" s="136">
        <f>'VON - Vedlejší a ostatní ...'!J35</f>
        <v>0</v>
      </c>
      <c r="AY60" s="136">
        <f>'VON - Vedlejší a ostatní ...'!J36</f>
        <v>0</v>
      </c>
      <c r="AZ60" s="136">
        <f>'VON - Vedlejší a ostatní ...'!F33</f>
        <v>0</v>
      </c>
      <c r="BA60" s="136">
        <f>'VON - Vedlejší a ostatní ...'!F34</f>
        <v>0</v>
      </c>
      <c r="BB60" s="136">
        <f>'VON - Vedlejší a ostatní ...'!F35</f>
        <v>0</v>
      </c>
      <c r="BC60" s="136">
        <f>'VON - Vedlejší a ostatní ...'!F36</f>
        <v>0</v>
      </c>
      <c r="BD60" s="138">
        <f>'VON - Vedlejší a ostatní ...'!F37</f>
        <v>0</v>
      </c>
      <c r="BE60" s="7"/>
      <c r="BT60" s="124" t="s">
        <v>79</v>
      </c>
      <c r="BV60" s="124" t="s">
        <v>74</v>
      </c>
      <c r="BW60" s="124" t="s">
        <v>98</v>
      </c>
      <c r="BX60" s="124" t="s">
        <v>5</v>
      </c>
      <c r="CL60" s="124" t="s">
        <v>19</v>
      </c>
      <c r="CM60" s="124" t="s">
        <v>81</v>
      </c>
    </row>
    <row r="61" s="2" customFormat="1" ht="30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</sheetData>
  <sheetProtection sheet="1" formatColumns="0" formatRows="0" objects="1" scenarios="1" spinCount="100000" saltValue="lRcRxE1bUZuzOrwwn9/lPZ/MKtCj8tpsJMQl3WQtCNhzeR2DKHkZxJ/sTZHH1w19XU8+kgSxY78LmqOP2tKWUQ==" hashValue="x1h5aKyxgeYvz8PZLGfv7/RJcXlzzxCJqWRy/9IGfmafOiyan0/55DpW/IqkHDvEbksHRH4wwuIBkQ665PVsVw==" algorithmName="SHA-512" password="DD37"/>
  <mergeCells count="62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0 - Přípravné práce -...'!C2" display="/"/>
    <hyperlink ref="A57" location="'D.1.1 - Oprava hráze'!C2" display="/"/>
    <hyperlink ref="A58" location="'D.1.2 - Výpustný objekt'!C2" display="/"/>
    <hyperlink ref="A59" location="'D.1.3 - Bezpečnostní přeliv'!C2" display="/"/>
    <hyperlink ref="A60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Pístovské rybníky - řešení technického stavu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101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21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10. 10. 2022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29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27</v>
      </c>
      <c r="J22" s="134" t="s">
        <v>21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33</v>
      </c>
      <c r="F23" s="39"/>
      <c r="G23" s="39"/>
      <c r="H23" s="39"/>
      <c r="I23" s="143" t="s">
        <v>29</v>
      </c>
      <c r="J23" s="134" t="s">
        <v>21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27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37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ROUND((SUM(BE91:BE192)),  2)</f>
        <v>0</v>
      </c>
      <c r="G35" s="39"/>
      <c r="H35" s="39"/>
      <c r="I35" s="158">
        <v>0.20999999999999999</v>
      </c>
      <c r="J35" s="157">
        <f>ROUND(((SUM(BE91:BE192))*I35),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ROUND((SUM(BF91:BF192)),  2)</f>
        <v>0</v>
      </c>
      <c r="G36" s="39"/>
      <c r="H36" s="39"/>
      <c r="I36" s="158">
        <v>0.14999999999999999</v>
      </c>
      <c r="J36" s="157">
        <f>ROUND(((SUM(BF91:BF192))*I36),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ROUND((SUM(BG91:BG192)),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ROUND((SUM(BH91:BH192)),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ROUND((SUM(BI91:BI192)),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Pístovské rybníky - řešení technického stavu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D.1.0 - Přípravné práce /staveništní komunikace/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k.ú.Pístov u Jihlavy</v>
      </c>
      <c r="G56" s="41"/>
      <c r="H56" s="41"/>
      <c r="I56" s="33" t="s">
        <v>24</v>
      </c>
      <c r="J56" s="73" t="str">
        <f>IF(J14="","",J14)</f>
        <v>10. 10. 2022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26</v>
      </c>
      <c r="D58" s="41"/>
      <c r="E58" s="41"/>
      <c r="F58" s="28" t="str">
        <f>E17</f>
        <v xml:space="preserve"> </v>
      </c>
      <c r="G58" s="41"/>
      <c r="H58" s="41"/>
      <c r="I58" s="33" t="s">
        <v>32</v>
      </c>
      <c r="J58" s="37" t="str">
        <f>E23</f>
        <v>ALCEDO - Ing.Martin Růžička, CSc., J.Hradec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105</v>
      </c>
      <c r="D61" s="172"/>
      <c r="E61" s="172"/>
      <c r="F61" s="172"/>
      <c r="G61" s="172"/>
      <c r="H61" s="172"/>
      <c r="I61" s="172"/>
      <c r="J61" s="173" t="s">
        <v>106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107</v>
      </c>
    </row>
    <row r="64" s="9" customFormat="1" ht="24.96" customHeight="1">
      <c r="A64" s="9"/>
      <c r="B64" s="175"/>
      <c r="C64" s="176"/>
      <c r="D64" s="177" t="s">
        <v>108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109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110</v>
      </c>
      <c r="E66" s="183"/>
      <c r="F66" s="183"/>
      <c r="G66" s="183"/>
      <c r="H66" s="183"/>
      <c r="I66" s="183"/>
      <c r="J66" s="184">
        <f>J144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111</v>
      </c>
      <c r="E67" s="183"/>
      <c r="F67" s="183"/>
      <c r="G67" s="183"/>
      <c r="H67" s="183"/>
      <c r="I67" s="183"/>
      <c r="J67" s="184">
        <f>J154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112</v>
      </c>
      <c r="E68" s="183"/>
      <c r="F68" s="183"/>
      <c r="G68" s="183"/>
      <c r="H68" s="183"/>
      <c r="I68" s="183"/>
      <c r="J68" s="184">
        <f>J166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113</v>
      </c>
      <c r="E69" s="183"/>
      <c r="F69" s="183"/>
      <c r="G69" s="183"/>
      <c r="H69" s="183"/>
      <c r="I69" s="183"/>
      <c r="J69" s="184">
        <f>J189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114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Pístovské rybníky - řešení technického stavu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100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101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102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D.1.0 - Přípravné práce /staveništní komunikace/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22</v>
      </c>
      <c r="D85" s="41"/>
      <c r="E85" s="41"/>
      <c r="F85" s="28" t="str">
        <f>F14</f>
        <v>k.ú.Pístov u Jihlavy</v>
      </c>
      <c r="G85" s="41"/>
      <c r="H85" s="41"/>
      <c r="I85" s="33" t="s">
        <v>24</v>
      </c>
      <c r="J85" s="73" t="str">
        <f>IF(J14="","",J14)</f>
        <v>10. 10. 2022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40.05" customHeight="1">
      <c r="A87" s="39"/>
      <c r="B87" s="40"/>
      <c r="C87" s="33" t="s">
        <v>26</v>
      </c>
      <c r="D87" s="41"/>
      <c r="E87" s="41"/>
      <c r="F87" s="28" t="str">
        <f>E17</f>
        <v xml:space="preserve"> </v>
      </c>
      <c r="G87" s="41"/>
      <c r="H87" s="41"/>
      <c r="I87" s="33" t="s">
        <v>32</v>
      </c>
      <c r="J87" s="37" t="str">
        <f>E23</f>
        <v>ALCEDO - Ing.Martin Růžička, CSc., J.Hradec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IF(E20="","",E20)</f>
        <v>Vyplň údaj</v>
      </c>
      <c r="G88" s="41"/>
      <c r="H88" s="41"/>
      <c r="I88" s="33" t="s">
        <v>35</v>
      </c>
      <c r="J88" s="37" t="str">
        <f>E26</f>
        <v xml:space="preserve"> 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115</v>
      </c>
      <c r="D90" s="189" t="s">
        <v>57</v>
      </c>
      <c r="E90" s="189" t="s">
        <v>53</v>
      </c>
      <c r="F90" s="189" t="s">
        <v>54</v>
      </c>
      <c r="G90" s="189" t="s">
        <v>116</v>
      </c>
      <c r="H90" s="189" t="s">
        <v>117</v>
      </c>
      <c r="I90" s="189" t="s">
        <v>118</v>
      </c>
      <c r="J90" s="189" t="s">
        <v>106</v>
      </c>
      <c r="K90" s="190" t="s">
        <v>119</v>
      </c>
      <c r="L90" s="191"/>
      <c r="M90" s="93" t="s">
        <v>21</v>
      </c>
      <c r="N90" s="94" t="s">
        <v>42</v>
      </c>
      <c r="O90" s="94" t="s">
        <v>120</v>
      </c>
      <c r="P90" s="94" t="s">
        <v>121</v>
      </c>
      <c r="Q90" s="94" t="s">
        <v>122</v>
      </c>
      <c r="R90" s="94" t="s">
        <v>123</v>
      </c>
      <c r="S90" s="94" t="s">
        <v>124</v>
      </c>
      <c r="T90" s="95" t="s">
        <v>125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126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94.426510000000007</v>
      </c>
      <c r="S91" s="97"/>
      <c r="T91" s="195">
        <f>T92</f>
        <v>245.69999999999999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107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71</v>
      </c>
      <c r="E92" s="200" t="s">
        <v>127</v>
      </c>
      <c r="F92" s="200" t="s">
        <v>128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P93+P144+P154+P166+P189</f>
        <v>0</v>
      </c>
      <c r="Q92" s="205"/>
      <c r="R92" s="206">
        <f>R93+R144+R154+R166+R189</f>
        <v>94.426510000000007</v>
      </c>
      <c r="S92" s="205"/>
      <c r="T92" s="207">
        <f>T93+T144+T154+T166+T189</f>
        <v>245.69999999999999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71</v>
      </c>
      <c r="AU92" s="209" t="s">
        <v>72</v>
      </c>
      <c r="AY92" s="208" t="s">
        <v>129</v>
      </c>
      <c r="BK92" s="210">
        <f>BK93+BK144+BK154+BK166+BK189</f>
        <v>0</v>
      </c>
    </row>
    <row r="93" s="12" customFormat="1" ht="22.8" customHeight="1">
      <c r="A93" s="12"/>
      <c r="B93" s="197"/>
      <c r="C93" s="198"/>
      <c r="D93" s="199" t="s">
        <v>71</v>
      </c>
      <c r="E93" s="211" t="s">
        <v>79</v>
      </c>
      <c r="F93" s="211" t="s">
        <v>130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SUM(P94:P143)</f>
        <v>0</v>
      </c>
      <c r="Q93" s="205"/>
      <c r="R93" s="206">
        <f>SUM(R94:R143)</f>
        <v>0.20251000000000002</v>
      </c>
      <c r="S93" s="205"/>
      <c r="T93" s="207">
        <f>SUM(T94:T143)</f>
        <v>245.69999999999999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71</v>
      </c>
      <c r="AU93" s="209" t="s">
        <v>79</v>
      </c>
      <c r="AY93" s="208" t="s">
        <v>129</v>
      </c>
      <c r="BK93" s="210">
        <f>SUM(BK94:BK143)</f>
        <v>0</v>
      </c>
    </row>
    <row r="94" s="2" customFormat="1" ht="21.75" customHeight="1">
      <c r="A94" s="39"/>
      <c r="B94" s="40"/>
      <c r="C94" s="213" t="s">
        <v>79</v>
      </c>
      <c r="D94" s="213" t="s">
        <v>131</v>
      </c>
      <c r="E94" s="214" t="s">
        <v>132</v>
      </c>
      <c r="F94" s="215" t="s">
        <v>133</v>
      </c>
      <c r="G94" s="216" t="s">
        <v>134</v>
      </c>
      <c r="H94" s="217">
        <v>20000</v>
      </c>
      <c r="I94" s="218"/>
      <c r="J94" s="219">
        <f>ROUND(I94*H94,2)</f>
        <v>0</v>
      </c>
      <c r="K94" s="215" t="s">
        <v>135</v>
      </c>
      <c r="L94" s="45"/>
      <c r="M94" s="220" t="s">
        <v>21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136</v>
      </c>
      <c r="AT94" s="224" t="s">
        <v>131</v>
      </c>
      <c r="AU94" s="224" t="s">
        <v>81</v>
      </c>
      <c r="AY94" s="18" t="s">
        <v>129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136</v>
      </c>
      <c r="BM94" s="224" t="s">
        <v>137</v>
      </c>
    </row>
    <row r="95" s="2" customFormat="1">
      <c r="A95" s="39"/>
      <c r="B95" s="40"/>
      <c r="C95" s="41"/>
      <c r="D95" s="226" t="s">
        <v>138</v>
      </c>
      <c r="E95" s="41"/>
      <c r="F95" s="227" t="s">
        <v>139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138</v>
      </c>
      <c r="AU95" s="18" t="s">
        <v>81</v>
      </c>
    </row>
    <row r="96" s="2" customFormat="1">
      <c r="A96" s="39"/>
      <c r="B96" s="40"/>
      <c r="C96" s="41"/>
      <c r="D96" s="231" t="s">
        <v>140</v>
      </c>
      <c r="E96" s="41"/>
      <c r="F96" s="232" t="s">
        <v>141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140</v>
      </c>
      <c r="AU96" s="18" t="s">
        <v>81</v>
      </c>
    </row>
    <row r="97" s="13" customFormat="1">
      <c r="A97" s="13"/>
      <c r="B97" s="233"/>
      <c r="C97" s="234"/>
      <c r="D97" s="226" t="s">
        <v>142</v>
      </c>
      <c r="E97" s="235" t="s">
        <v>21</v>
      </c>
      <c r="F97" s="236" t="s">
        <v>143</v>
      </c>
      <c r="G97" s="234"/>
      <c r="H97" s="237">
        <v>20000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142</v>
      </c>
      <c r="AU97" s="243" t="s">
        <v>81</v>
      </c>
      <c r="AV97" s="13" t="s">
        <v>81</v>
      </c>
      <c r="AW97" s="13" t="s">
        <v>34</v>
      </c>
      <c r="AX97" s="13" t="s">
        <v>79</v>
      </c>
      <c r="AY97" s="243" t="s">
        <v>129</v>
      </c>
    </row>
    <row r="98" s="2" customFormat="1" ht="24.15" customHeight="1">
      <c r="A98" s="39"/>
      <c r="B98" s="40"/>
      <c r="C98" s="213" t="s">
        <v>81</v>
      </c>
      <c r="D98" s="213" t="s">
        <v>131</v>
      </c>
      <c r="E98" s="214" t="s">
        <v>144</v>
      </c>
      <c r="F98" s="215" t="s">
        <v>145</v>
      </c>
      <c r="G98" s="216" t="s">
        <v>134</v>
      </c>
      <c r="H98" s="217">
        <v>468</v>
      </c>
      <c r="I98" s="218"/>
      <c r="J98" s="219">
        <f>ROUND(I98*H98,2)</f>
        <v>0</v>
      </c>
      <c r="K98" s="215" t="s">
        <v>135</v>
      </c>
      <c r="L98" s="45"/>
      <c r="M98" s="220" t="s">
        <v>21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0.17000000000000001</v>
      </c>
      <c r="T98" s="223">
        <f>S98*H98</f>
        <v>79.560000000000002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136</v>
      </c>
      <c r="AT98" s="224" t="s">
        <v>131</v>
      </c>
      <c r="AU98" s="224" t="s">
        <v>81</v>
      </c>
      <c r="AY98" s="18" t="s">
        <v>129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136</v>
      </c>
      <c r="BM98" s="224" t="s">
        <v>146</v>
      </c>
    </row>
    <row r="99" s="2" customFormat="1">
      <c r="A99" s="39"/>
      <c r="B99" s="40"/>
      <c r="C99" s="41"/>
      <c r="D99" s="226" t="s">
        <v>138</v>
      </c>
      <c r="E99" s="41"/>
      <c r="F99" s="227" t="s">
        <v>147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138</v>
      </c>
      <c r="AU99" s="18" t="s">
        <v>81</v>
      </c>
    </row>
    <row r="100" s="2" customFormat="1">
      <c r="A100" s="39"/>
      <c r="B100" s="40"/>
      <c r="C100" s="41"/>
      <c r="D100" s="231" t="s">
        <v>140</v>
      </c>
      <c r="E100" s="41"/>
      <c r="F100" s="232" t="s">
        <v>148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140</v>
      </c>
      <c r="AU100" s="18" t="s">
        <v>81</v>
      </c>
    </row>
    <row r="101" s="13" customFormat="1">
      <c r="A101" s="13"/>
      <c r="B101" s="233"/>
      <c r="C101" s="234"/>
      <c r="D101" s="226" t="s">
        <v>142</v>
      </c>
      <c r="E101" s="235" t="s">
        <v>21</v>
      </c>
      <c r="F101" s="236" t="s">
        <v>149</v>
      </c>
      <c r="G101" s="234"/>
      <c r="H101" s="237">
        <v>288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142</v>
      </c>
      <c r="AU101" s="243" t="s">
        <v>81</v>
      </c>
      <c r="AV101" s="13" t="s">
        <v>81</v>
      </c>
      <c r="AW101" s="13" t="s">
        <v>34</v>
      </c>
      <c r="AX101" s="13" t="s">
        <v>72</v>
      </c>
      <c r="AY101" s="243" t="s">
        <v>129</v>
      </c>
    </row>
    <row r="102" s="13" customFormat="1">
      <c r="A102" s="13"/>
      <c r="B102" s="233"/>
      <c r="C102" s="234"/>
      <c r="D102" s="226" t="s">
        <v>142</v>
      </c>
      <c r="E102" s="235" t="s">
        <v>21</v>
      </c>
      <c r="F102" s="236" t="s">
        <v>150</v>
      </c>
      <c r="G102" s="234"/>
      <c r="H102" s="237">
        <v>180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142</v>
      </c>
      <c r="AU102" s="243" t="s">
        <v>81</v>
      </c>
      <c r="AV102" s="13" t="s">
        <v>81</v>
      </c>
      <c r="AW102" s="13" t="s">
        <v>34</v>
      </c>
      <c r="AX102" s="13" t="s">
        <v>72</v>
      </c>
      <c r="AY102" s="243" t="s">
        <v>129</v>
      </c>
    </row>
    <row r="103" s="14" customFormat="1">
      <c r="A103" s="14"/>
      <c r="B103" s="244"/>
      <c r="C103" s="245"/>
      <c r="D103" s="226" t="s">
        <v>142</v>
      </c>
      <c r="E103" s="246" t="s">
        <v>21</v>
      </c>
      <c r="F103" s="247" t="s">
        <v>151</v>
      </c>
      <c r="G103" s="245"/>
      <c r="H103" s="248">
        <v>468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142</v>
      </c>
      <c r="AU103" s="254" t="s">
        <v>81</v>
      </c>
      <c r="AV103" s="14" t="s">
        <v>136</v>
      </c>
      <c r="AW103" s="14" t="s">
        <v>34</v>
      </c>
      <c r="AX103" s="14" t="s">
        <v>79</v>
      </c>
      <c r="AY103" s="254" t="s">
        <v>129</v>
      </c>
    </row>
    <row r="104" s="2" customFormat="1" ht="16.5" customHeight="1">
      <c r="A104" s="39"/>
      <c r="B104" s="40"/>
      <c r="C104" s="213" t="s">
        <v>152</v>
      </c>
      <c r="D104" s="213" t="s">
        <v>131</v>
      </c>
      <c r="E104" s="214" t="s">
        <v>153</v>
      </c>
      <c r="F104" s="215" t="s">
        <v>154</v>
      </c>
      <c r="G104" s="216" t="s">
        <v>134</v>
      </c>
      <c r="H104" s="217">
        <v>468</v>
      </c>
      <c r="I104" s="218"/>
      <c r="J104" s="219">
        <f>ROUND(I104*H104,2)</f>
        <v>0</v>
      </c>
      <c r="K104" s="215" t="s">
        <v>155</v>
      </c>
      <c r="L104" s="45"/>
      <c r="M104" s="220" t="s">
        <v>21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0.35499999999999998</v>
      </c>
      <c r="T104" s="223">
        <f>S104*H104</f>
        <v>166.13999999999999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136</v>
      </c>
      <c r="AT104" s="224" t="s">
        <v>131</v>
      </c>
      <c r="AU104" s="224" t="s">
        <v>81</v>
      </c>
      <c r="AY104" s="18" t="s">
        <v>129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136</v>
      </c>
      <c r="BM104" s="224" t="s">
        <v>156</v>
      </c>
    </row>
    <row r="105" s="2" customFormat="1">
      <c r="A105" s="39"/>
      <c r="B105" s="40"/>
      <c r="C105" s="41"/>
      <c r="D105" s="226" t="s">
        <v>138</v>
      </c>
      <c r="E105" s="41"/>
      <c r="F105" s="227" t="s">
        <v>157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138</v>
      </c>
      <c r="AU105" s="18" t="s">
        <v>81</v>
      </c>
    </row>
    <row r="106" s="13" customFormat="1">
      <c r="A106" s="13"/>
      <c r="B106" s="233"/>
      <c r="C106" s="234"/>
      <c r="D106" s="226" t="s">
        <v>142</v>
      </c>
      <c r="E106" s="235" t="s">
        <v>21</v>
      </c>
      <c r="F106" s="236" t="s">
        <v>149</v>
      </c>
      <c r="G106" s="234"/>
      <c r="H106" s="237">
        <v>288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142</v>
      </c>
      <c r="AU106" s="243" t="s">
        <v>81</v>
      </c>
      <c r="AV106" s="13" t="s">
        <v>81</v>
      </c>
      <c r="AW106" s="13" t="s">
        <v>34</v>
      </c>
      <c r="AX106" s="13" t="s">
        <v>72</v>
      </c>
      <c r="AY106" s="243" t="s">
        <v>129</v>
      </c>
    </row>
    <row r="107" s="13" customFormat="1">
      <c r="A107" s="13"/>
      <c r="B107" s="233"/>
      <c r="C107" s="234"/>
      <c r="D107" s="226" t="s">
        <v>142</v>
      </c>
      <c r="E107" s="235" t="s">
        <v>21</v>
      </c>
      <c r="F107" s="236" t="s">
        <v>150</v>
      </c>
      <c r="G107" s="234"/>
      <c r="H107" s="237">
        <v>180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142</v>
      </c>
      <c r="AU107" s="243" t="s">
        <v>81</v>
      </c>
      <c r="AV107" s="13" t="s">
        <v>81</v>
      </c>
      <c r="AW107" s="13" t="s">
        <v>34</v>
      </c>
      <c r="AX107" s="13" t="s">
        <v>72</v>
      </c>
      <c r="AY107" s="243" t="s">
        <v>129</v>
      </c>
    </row>
    <row r="108" s="14" customFormat="1">
      <c r="A108" s="14"/>
      <c r="B108" s="244"/>
      <c r="C108" s="245"/>
      <c r="D108" s="226" t="s">
        <v>142</v>
      </c>
      <c r="E108" s="246" t="s">
        <v>21</v>
      </c>
      <c r="F108" s="247" t="s">
        <v>158</v>
      </c>
      <c r="G108" s="245"/>
      <c r="H108" s="248">
        <v>468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142</v>
      </c>
      <c r="AU108" s="254" t="s">
        <v>81</v>
      </c>
      <c r="AV108" s="14" t="s">
        <v>136</v>
      </c>
      <c r="AW108" s="14" t="s">
        <v>34</v>
      </c>
      <c r="AX108" s="14" t="s">
        <v>79</v>
      </c>
      <c r="AY108" s="254" t="s">
        <v>129</v>
      </c>
    </row>
    <row r="109" s="2" customFormat="1" ht="16.5" customHeight="1">
      <c r="A109" s="39"/>
      <c r="B109" s="40"/>
      <c r="C109" s="213" t="s">
        <v>136</v>
      </c>
      <c r="D109" s="213" t="s">
        <v>131</v>
      </c>
      <c r="E109" s="214" t="s">
        <v>159</v>
      </c>
      <c r="F109" s="215" t="s">
        <v>160</v>
      </c>
      <c r="G109" s="216" t="s">
        <v>161</v>
      </c>
      <c r="H109" s="217">
        <v>7</v>
      </c>
      <c r="I109" s="218"/>
      <c r="J109" s="219">
        <f>ROUND(I109*H109,2)</f>
        <v>0</v>
      </c>
      <c r="K109" s="215" t="s">
        <v>135</v>
      </c>
      <c r="L109" s="45"/>
      <c r="M109" s="220" t="s">
        <v>21</v>
      </c>
      <c r="N109" s="221" t="s">
        <v>43</v>
      </c>
      <c r="O109" s="85"/>
      <c r="P109" s="222">
        <f>O109*H109</f>
        <v>0</v>
      </c>
      <c r="Q109" s="222">
        <v>0.021930000000000002</v>
      </c>
      <c r="R109" s="222">
        <f>Q109*H109</f>
        <v>0.15351000000000001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136</v>
      </c>
      <c r="AT109" s="224" t="s">
        <v>131</v>
      </c>
      <c r="AU109" s="224" t="s">
        <v>81</v>
      </c>
      <c r="AY109" s="18" t="s">
        <v>129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136</v>
      </c>
      <c r="BM109" s="224" t="s">
        <v>162</v>
      </c>
    </row>
    <row r="110" s="2" customFormat="1">
      <c r="A110" s="39"/>
      <c r="B110" s="40"/>
      <c r="C110" s="41"/>
      <c r="D110" s="226" t="s">
        <v>138</v>
      </c>
      <c r="E110" s="41"/>
      <c r="F110" s="227" t="s">
        <v>163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138</v>
      </c>
      <c r="AU110" s="18" t="s">
        <v>81</v>
      </c>
    </row>
    <row r="111" s="2" customFormat="1">
      <c r="A111" s="39"/>
      <c r="B111" s="40"/>
      <c r="C111" s="41"/>
      <c r="D111" s="231" t="s">
        <v>140</v>
      </c>
      <c r="E111" s="41"/>
      <c r="F111" s="232" t="s">
        <v>164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140</v>
      </c>
      <c r="AU111" s="18" t="s">
        <v>81</v>
      </c>
    </row>
    <row r="112" s="13" customFormat="1">
      <c r="A112" s="13"/>
      <c r="B112" s="233"/>
      <c r="C112" s="234"/>
      <c r="D112" s="226" t="s">
        <v>142</v>
      </c>
      <c r="E112" s="235" t="s">
        <v>21</v>
      </c>
      <c r="F112" s="236" t="s">
        <v>165</v>
      </c>
      <c r="G112" s="234"/>
      <c r="H112" s="237">
        <v>7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142</v>
      </c>
      <c r="AU112" s="243" t="s">
        <v>81</v>
      </c>
      <c r="AV112" s="13" t="s">
        <v>81</v>
      </c>
      <c r="AW112" s="13" t="s">
        <v>34</v>
      </c>
      <c r="AX112" s="13" t="s">
        <v>72</v>
      </c>
      <c r="AY112" s="243" t="s">
        <v>129</v>
      </c>
    </row>
    <row r="113" s="14" customFormat="1">
      <c r="A113" s="14"/>
      <c r="B113" s="244"/>
      <c r="C113" s="245"/>
      <c r="D113" s="226" t="s">
        <v>142</v>
      </c>
      <c r="E113" s="246" t="s">
        <v>21</v>
      </c>
      <c r="F113" s="247" t="s">
        <v>151</v>
      </c>
      <c r="G113" s="245"/>
      <c r="H113" s="248">
        <v>7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142</v>
      </c>
      <c r="AU113" s="254" t="s">
        <v>81</v>
      </c>
      <c r="AV113" s="14" t="s">
        <v>136</v>
      </c>
      <c r="AW113" s="14" t="s">
        <v>34</v>
      </c>
      <c r="AX113" s="14" t="s">
        <v>79</v>
      </c>
      <c r="AY113" s="254" t="s">
        <v>129</v>
      </c>
    </row>
    <row r="114" s="2" customFormat="1" ht="24.15" customHeight="1">
      <c r="A114" s="39"/>
      <c r="B114" s="40"/>
      <c r="C114" s="213" t="s">
        <v>166</v>
      </c>
      <c r="D114" s="213" t="s">
        <v>131</v>
      </c>
      <c r="E114" s="214" t="s">
        <v>167</v>
      </c>
      <c r="F114" s="215" t="s">
        <v>168</v>
      </c>
      <c r="G114" s="216" t="s">
        <v>169</v>
      </c>
      <c r="H114" s="217">
        <v>162.5</v>
      </c>
      <c r="I114" s="218"/>
      <c r="J114" s="219">
        <f>ROUND(I114*H114,2)</f>
        <v>0</v>
      </c>
      <c r="K114" s="215" t="s">
        <v>135</v>
      </c>
      <c r="L114" s="45"/>
      <c r="M114" s="220" t="s">
        <v>21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136</v>
      </c>
      <c r="AT114" s="224" t="s">
        <v>131</v>
      </c>
      <c r="AU114" s="224" t="s">
        <v>81</v>
      </c>
      <c r="AY114" s="18" t="s">
        <v>129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136</v>
      </c>
      <c r="BM114" s="224" t="s">
        <v>170</v>
      </c>
    </row>
    <row r="115" s="2" customFormat="1">
      <c r="A115" s="39"/>
      <c r="B115" s="40"/>
      <c r="C115" s="41"/>
      <c r="D115" s="226" t="s">
        <v>138</v>
      </c>
      <c r="E115" s="41"/>
      <c r="F115" s="227" t="s">
        <v>171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138</v>
      </c>
      <c r="AU115" s="18" t="s">
        <v>81</v>
      </c>
    </row>
    <row r="116" s="2" customFormat="1">
      <c r="A116" s="39"/>
      <c r="B116" s="40"/>
      <c r="C116" s="41"/>
      <c r="D116" s="231" t="s">
        <v>140</v>
      </c>
      <c r="E116" s="41"/>
      <c r="F116" s="232" t="s">
        <v>172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140</v>
      </c>
      <c r="AU116" s="18" t="s">
        <v>81</v>
      </c>
    </row>
    <row r="117" s="13" customFormat="1">
      <c r="A117" s="13"/>
      <c r="B117" s="233"/>
      <c r="C117" s="234"/>
      <c r="D117" s="226" t="s">
        <v>142</v>
      </c>
      <c r="E117" s="235" t="s">
        <v>21</v>
      </c>
      <c r="F117" s="236" t="s">
        <v>173</v>
      </c>
      <c r="G117" s="234"/>
      <c r="H117" s="237">
        <v>162.5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142</v>
      </c>
      <c r="AU117" s="243" t="s">
        <v>81</v>
      </c>
      <c r="AV117" s="13" t="s">
        <v>81</v>
      </c>
      <c r="AW117" s="13" t="s">
        <v>34</v>
      </c>
      <c r="AX117" s="13" t="s">
        <v>79</v>
      </c>
      <c r="AY117" s="243" t="s">
        <v>129</v>
      </c>
    </row>
    <row r="118" s="2" customFormat="1" ht="33" customHeight="1">
      <c r="A118" s="39"/>
      <c r="B118" s="40"/>
      <c r="C118" s="213" t="s">
        <v>174</v>
      </c>
      <c r="D118" s="213" t="s">
        <v>131</v>
      </c>
      <c r="E118" s="214" t="s">
        <v>175</v>
      </c>
      <c r="F118" s="215" t="s">
        <v>176</v>
      </c>
      <c r="G118" s="216" t="s">
        <v>169</v>
      </c>
      <c r="H118" s="217">
        <v>162.5</v>
      </c>
      <c r="I118" s="218"/>
      <c r="J118" s="219">
        <f>ROUND(I118*H118,2)</f>
        <v>0</v>
      </c>
      <c r="K118" s="215" t="s">
        <v>135</v>
      </c>
      <c r="L118" s="45"/>
      <c r="M118" s="220" t="s">
        <v>21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136</v>
      </c>
      <c r="AT118" s="224" t="s">
        <v>131</v>
      </c>
      <c r="AU118" s="224" t="s">
        <v>81</v>
      </c>
      <c r="AY118" s="18" t="s">
        <v>129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136</v>
      </c>
      <c r="BM118" s="224" t="s">
        <v>177</v>
      </c>
    </row>
    <row r="119" s="2" customFormat="1">
      <c r="A119" s="39"/>
      <c r="B119" s="40"/>
      <c r="C119" s="41"/>
      <c r="D119" s="226" t="s">
        <v>138</v>
      </c>
      <c r="E119" s="41"/>
      <c r="F119" s="227" t="s">
        <v>178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138</v>
      </c>
      <c r="AU119" s="18" t="s">
        <v>81</v>
      </c>
    </row>
    <row r="120" s="2" customFormat="1">
      <c r="A120" s="39"/>
      <c r="B120" s="40"/>
      <c r="C120" s="41"/>
      <c r="D120" s="231" t="s">
        <v>140</v>
      </c>
      <c r="E120" s="41"/>
      <c r="F120" s="232" t="s">
        <v>179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140</v>
      </c>
      <c r="AU120" s="18" t="s">
        <v>81</v>
      </c>
    </row>
    <row r="121" s="13" customFormat="1">
      <c r="A121" s="13"/>
      <c r="B121" s="233"/>
      <c r="C121" s="234"/>
      <c r="D121" s="226" t="s">
        <v>142</v>
      </c>
      <c r="E121" s="235" t="s">
        <v>21</v>
      </c>
      <c r="F121" s="236" t="s">
        <v>180</v>
      </c>
      <c r="G121" s="234"/>
      <c r="H121" s="237">
        <v>162.5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142</v>
      </c>
      <c r="AU121" s="243" t="s">
        <v>81</v>
      </c>
      <c r="AV121" s="13" t="s">
        <v>81</v>
      </c>
      <c r="AW121" s="13" t="s">
        <v>34</v>
      </c>
      <c r="AX121" s="13" t="s">
        <v>79</v>
      </c>
      <c r="AY121" s="243" t="s">
        <v>129</v>
      </c>
    </row>
    <row r="122" s="2" customFormat="1" ht="24.15" customHeight="1">
      <c r="A122" s="39"/>
      <c r="B122" s="40"/>
      <c r="C122" s="213" t="s">
        <v>165</v>
      </c>
      <c r="D122" s="213" t="s">
        <v>131</v>
      </c>
      <c r="E122" s="214" t="s">
        <v>181</v>
      </c>
      <c r="F122" s="215" t="s">
        <v>182</v>
      </c>
      <c r="G122" s="216" t="s">
        <v>134</v>
      </c>
      <c r="H122" s="217">
        <v>1625</v>
      </c>
      <c r="I122" s="218"/>
      <c r="J122" s="219">
        <f>ROUND(I122*H122,2)</f>
        <v>0</v>
      </c>
      <c r="K122" s="215" t="s">
        <v>135</v>
      </c>
      <c r="L122" s="45"/>
      <c r="M122" s="220" t="s">
        <v>21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136</v>
      </c>
      <c r="AT122" s="224" t="s">
        <v>131</v>
      </c>
      <c r="AU122" s="224" t="s">
        <v>81</v>
      </c>
      <c r="AY122" s="18" t="s">
        <v>129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136</v>
      </c>
      <c r="BM122" s="224" t="s">
        <v>183</v>
      </c>
    </row>
    <row r="123" s="2" customFormat="1">
      <c r="A123" s="39"/>
      <c r="B123" s="40"/>
      <c r="C123" s="41"/>
      <c r="D123" s="226" t="s">
        <v>138</v>
      </c>
      <c r="E123" s="41"/>
      <c r="F123" s="227" t="s">
        <v>184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138</v>
      </c>
      <c r="AU123" s="18" t="s">
        <v>81</v>
      </c>
    </row>
    <row r="124" s="2" customFormat="1">
      <c r="A124" s="39"/>
      <c r="B124" s="40"/>
      <c r="C124" s="41"/>
      <c r="D124" s="231" t="s">
        <v>140</v>
      </c>
      <c r="E124" s="41"/>
      <c r="F124" s="232" t="s">
        <v>185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140</v>
      </c>
      <c r="AU124" s="18" t="s">
        <v>81</v>
      </c>
    </row>
    <row r="125" s="13" customFormat="1">
      <c r="A125" s="13"/>
      <c r="B125" s="233"/>
      <c r="C125" s="234"/>
      <c r="D125" s="226" t="s">
        <v>142</v>
      </c>
      <c r="E125" s="235" t="s">
        <v>21</v>
      </c>
      <c r="F125" s="236" t="s">
        <v>186</v>
      </c>
      <c r="G125" s="234"/>
      <c r="H125" s="237">
        <v>1625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142</v>
      </c>
      <c r="AU125" s="243" t="s">
        <v>81</v>
      </c>
      <c r="AV125" s="13" t="s">
        <v>81</v>
      </c>
      <c r="AW125" s="13" t="s">
        <v>34</v>
      </c>
      <c r="AX125" s="13" t="s">
        <v>79</v>
      </c>
      <c r="AY125" s="243" t="s">
        <v>129</v>
      </c>
    </row>
    <row r="126" s="2" customFormat="1" ht="24.15" customHeight="1">
      <c r="A126" s="39"/>
      <c r="B126" s="40"/>
      <c r="C126" s="213" t="s">
        <v>187</v>
      </c>
      <c r="D126" s="213" t="s">
        <v>131</v>
      </c>
      <c r="E126" s="214" t="s">
        <v>188</v>
      </c>
      <c r="F126" s="215" t="s">
        <v>189</v>
      </c>
      <c r="G126" s="216" t="s">
        <v>134</v>
      </c>
      <c r="H126" s="217">
        <v>1317.1199999999999</v>
      </c>
      <c r="I126" s="218"/>
      <c r="J126" s="219">
        <f>ROUND(I126*H126,2)</f>
        <v>0</v>
      </c>
      <c r="K126" s="215" t="s">
        <v>135</v>
      </c>
      <c r="L126" s="45"/>
      <c r="M126" s="220" t="s">
        <v>21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136</v>
      </c>
      <c r="AT126" s="224" t="s">
        <v>131</v>
      </c>
      <c r="AU126" s="224" t="s">
        <v>81</v>
      </c>
      <c r="AY126" s="18" t="s">
        <v>129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136</v>
      </c>
      <c r="BM126" s="224" t="s">
        <v>190</v>
      </c>
    </row>
    <row r="127" s="2" customFormat="1">
      <c r="A127" s="39"/>
      <c r="B127" s="40"/>
      <c r="C127" s="41"/>
      <c r="D127" s="226" t="s">
        <v>138</v>
      </c>
      <c r="E127" s="41"/>
      <c r="F127" s="227" t="s">
        <v>191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138</v>
      </c>
      <c r="AU127" s="18" t="s">
        <v>81</v>
      </c>
    </row>
    <row r="128" s="2" customFormat="1">
      <c r="A128" s="39"/>
      <c r="B128" s="40"/>
      <c r="C128" s="41"/>
      <c r="D128" s="231" t="s">
        <v>140</v>
      </c>
      <c r="E128" s="41"/>
      <c r="F128" s="232" t="s">
        <v>192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140</v>
      </c>
      <c r="AU128" s="18" t="s">
        <v>81</v>
      </c>
    </row>
    <row r="129" s="13" customFormat="1">
      <c r="A129" s="13"/>
      <c r="B129" s="233"/>
      <c r="C129" s="234"/>
      <c r="D129" s="226" t="s">
        <v>142</v>
      </c>
      <c r="E129" s="235" t="s">
        <v>21</v>
      </c>
      <c r="F129" s="236" t="s">
        <v>193</v>
      </c>
      <c r="G129" s="234"/>
      <c r="H129" s="237">
        <v>826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142</v>
      </c>
      <c r="AU129" s="243" t="s">
        <v>81</v>
      </c>
      <c r="AV129" s="13" t="s">
        <v>81</v>
      </c>
      <c r="AW129" s="13" t="s">
        <v>34</v>
      </c>
      <c r="AX129" s="13" t="s">
        <v>72</v>
      </c>
      <c r="AY129" s="243" t="s">
        <v>129</v>
      </c>
    </row>
    <row r="130" s="13" customFormat="1">
      <c r="A130" s="13"/>
      <c r="B130" s="233"/>
      <c r="C130" s="234"/>
      <c r="D130" s="226" t="s">
        <v>142</v>
      </c>
      <c r="E130" s="235" t="s">
        <v>21</v>
      </c>
      <c r="F130" s="236" t="s">
        <v>194</v>
      </c>
      <c r="G130" s="234"/>
      <c r="H130" s="237">
        <v>307.19999999999999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142</v>
      </c>
      <c r="AU130" s="243" t="s">
        <v>81</v>
      </c>
      <c r="AV130" s="13" t="s">
        <v>81</v>
      </c>
      <c r="AW130" s="13" t="s">
        <v>34</v>
      </c>
      <c r="AX130" s="13" t="s">
        <v>72</v>
      </c>
      <c r="AY130" s="243" t="s">
        <v>129</v>
      </c>
    </row>
    <row r="131" s="13" customFormat="1">
      <c r="A131" s="13"/>
      <c r="B131" s="233"/>
      <c r="C131" s="234"/>
      <c r="D131" s="226" t="s">
        <v>142</v>
      </c>
      <c r="E131" s="235" t="s">
        <v>21</v>
      </c>
      <c r="F131" s="236" t="s">
        <v>195</v>
      </c>
      <c r="G131" s="234"/>
      <c r="H131" s="237">
        <v>183.91999999999999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142</v>
      </c>
      <c r="AU131" s="243" t="s">
        <v>81</v>
      </c>
      <c r="AV131" s="13" t="s">
        <v>81</v>
      </c>
      <c r="AW131" s="13" t="s">
        <v>34</v>
      </c>
      <c r="AX131" s="13" t="s">
        <v>72</v>
      </c>
      <c r="AY131" s="243" t="s">
        <v>129</v>
      </c>
    </row>
    <row r="132" s="14" customFormat="1">
      <c r="A132" s="14"/>
      <c r="B132" s="244"/>
      <c r="C132" s="245"/>
      <c r="D132" s="226" t="s">
        <v>142</v>
      </c>
      <c r="E132" s="246" t="s">
        <v>21</v>
      </c>
      <c r="F132" s="247" t="s">
        <v>151</v>
      </c>
      <c r="G132" s="245"/>
      <c r="H132" s="248">
        <v>1317.1200000000001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142</v>
      </c>
      <c r="AU132" s="254" t="s">
        <v>81</v>
      </c>
      <c r="AV132" s="14" t="s">
        <v>136</v>
      </c>
      <c r="AW132" s="14" t="s">
        <v>34</v>
      </c>
      <c r="AX132" s="14" t="s">
        <v>79</v>
      </c>
      <c r="AY132" s="254" t="s">
        <v>129</v>
      </c>
    </row>
    <row r="133" s="2" customFormat="1" ht="24.15" customHeight="1">
      <c r="A133" s="39"/>
      <c r="B133" s="40"/>
      <c r="C133" s="213" t="s">
        <v>196</v>
      </c>
      <c r="D133" s="213" t="s">
        <v>131</v>
      </c>
      <c r="E133" s="214" t="s">
        <v>197</v>
      </c>
      <c r="F133" s="215" t="s">
        <v>198</v>
      </c>
      <c r="G133" s="216" t="s">
        <v>199</v>
      </c>
      <c r="H133" s="217">
        <v>0.16300000000000001</v>
      </c>
      <c r="I133" s="218"/>
      <c r="J133" s="219">
        <f>ROUND(I133*H133,2)</f>
        <v>0</v>
      </c>
      <c r="K133" s="215" t="s">
        <v>135</v>
      </c>
      <c r="L133" s="45"/>
      <c r="M133" s="220" t="s">
        <v>21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136</v>
      </c>
      <c r="AT133" s="224" t="s">
        <v>131</v>
      </c>
      <c r="AU133" s="224" t="s">
        <v>81</v>
      </c>
      <c r="AY133" s="18" t="s">
        <v>129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136</v>
      </c>
      <c r="BM133" s="224" t="s">
        <v>200</v>
      </c>
    </row>
    <row r="134" s="2" customFormat="1">
      <c r="A134" s="39"/>
      <c r="B134" s="40"/>
      <c r="C134" s="41"/>
      <c r="D134" s="226" t="s">
        <v>138</v>
      </c>
      <c r="E134" s="41"/>
      <c r="F134" s="227" t="s">
        <v>201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138</v>
      </c>
      <c r="AU134" s="18" t="s">
        <v>81</v>
      </c>
    </row>
    <row r="135" s="2" customFormat="1">
      <c r="A135" s="39"/>
      <c r="B135" s="40"/>
      <c r="C135" s="41"/>
      <c r="D135" s="231" t="s">
        <v>140</v>
      </c>
      <c r="E135" s="41"/>
      <c r="F135" s="232" t="s">
        <v>202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140</v>
      </c>
      <c r="AU135" s="18" t="s">
        <v>81</v>
      </c>
    </row>
    <row r="136" s="13" customFormat="1">
      <c r="A136" s="13"/>
      <c r="B136" s="233"/>
      <c r="C136" s="234"/>
      <c r="D136" s="226" t="s">
        <v>142</v>
      </c>
      <c r="E136" s="235" t="s">
        <v>21</v>
      </c>
      <c r="F136" s="236" t="s">
        <v>203</v>
      </c>
      <c r="G136" s="234"/>
      <c r="H136" s="237">
        <v>0.16300000000000001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142</v>
      </c>
      <c r="AU136" s="243" t="s">
        <v>81</v>
      </c>
      <c r="AV136" s="13" t="s">
        <v>81</v>
      </c>
      <c r="AW136" s="13" t="s">
        <v>34</v>
      </c>
      <c r="AX136" s="13" t="s">
        <v>79</v>
      </c>
      <c r="AY136" s="243" t="s">
        <v>129</v>
      </c>
    </row>
    <row r="137" s="2" customFormat="1" ht="24.15" customHeight="1">
      <c r="A137" s="39"/>
      <c r="B137" s="40"/>
      <c r="C137" s="213" t="s">
        <v>204</v>
      </c>
      <c r="D137" s="213" t="s">
        <v>131</v>
      </c>
      <c r="E137" s="214" t="s">
        <v>205</v>
      </c>
      <c r="F137" s="215" t="s">
        <v>206</v>
      </c>
      <c r="G137" s="216" t="s">
        <v>199</v>
      </c>
      <c r="H137" s="217">
        <v>0.16300000000000001</v>
      </c>
      <c r="I137" s="218"/>
      <c r="J137" s="219">
        <f>ROUND(I137*H137,2)</f>
        <v>0</v>
      </c>
      <c r="K137" s="215" t="s">
        <v>135</v>
      </c>
      <c r="L137" s="45"/>
      <c r="M137" s="220" t="s">
        <v>21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136</v>
      </c>
      <c r="AT137" s="224" t="s">
        <v>131</v>
      </c>
      <c r="AU137" s="224" t="s">
        <v>81</v>
      </c>
      <c r="AY137" s="18" t="s">
        <v>129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136</v>
      </c>
      <c r="BM137" s="224" t="s">
        <v>207</v>
      </c>
    </row>
    <row r="138" s="2" customFormat="1">
      <c r="A138" s="39"/>
      <c r="B138" s="40"/>
      <c r="C138" s="41"/>
      <c r="D138" s="226" t="s">
        <v>138</v>
      </c>
      <c r="E138" s="41"/>
      <c r="F138" s="227" t="s">
        <v>208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138</v>
      </c>
      <c r="AU138" s="18" t="s">
        <v>81</v>
      </c>
    </row>
    <row r="139" s="2" customFormat="1">
      <c r="A139" s="39"/>
      <c r="B139" s="40"/>
      <c r="C139" s="41"/>
      <c r="D139" s="231" t="s">
        <v>140</v>
      </c>
      <c r="E139" s="41"/>
      <c r="F139" s="232" t="s">
        <v>209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140</v>
      </c>
      <c r="AU139" s="18" t="s">
        <v>81</v>
      </c>
    </row>
    <row r="140" s="13" customFormat="1">
      <c r="A140" s="13"/>
      <c r="B140" s="233"/>
      <c r="C140" s="234"/>
      <c r="D140" s="226" t="s">
        <v>142</v>
      </c>
      <c r="E140" s="235" t="s">
        <v>21</v>
      </c>
      <c r="F140" s="236" t="s">
        <v>203</v>
      </c>
      <c r="G140" s="234"/>
      <c r="H140" s="237">
        <v>0.16300000000000001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142</v>
      </c>
      <c r="AU140" s="243" t="s">
        <v>81</v>
      </c>
      <c r="AV140" s="13" t="s">
        <v>81</v>
      </c>
      <c r="AW140" s="13" t="s">
        <v>34</v>
      </c>
      <c r="AX140" s="13" t="s">
        <v>79</v>
      </c>
      <c r="AY140" s="243" t="s">
        <v>129</v>
      </c>
    </row>
    <row r="141" s="2" customFormat="1" ht="21.75" customHeight="1">
      <c r="A141" s="39"/>
      <c r="B141" s="40"/>
      <c r="C141" s="255" t="s">
        <v>210</v>
      </c>
      <c r="D141" s="255" t="s">
        <v>211</v>
      </c>
      <c r="E141" s="256" t="s">
        <v>212</v>
      </c>
      <c r="F141" s="257" t="s">
        <v>213</v>
      </c>
      <c r="G141" s="258" t="s">
        <v>214</v>
      </c>
      <c r="H141" s="259">
        <v>0.049000000000000002</v>
      </c>
      <c r="I141" s="260"/>
      <c r="J141" s="261">
        <f>ROUND(I141*H141,2)</f>
        <v>0</v>
      </c>
      <c r="K141" s="257" t="s">
        <v>135</v>
      </c>
      <c r="L141" s="262"/>
      <c r="M141" s="263" t="s">
        <v>21</v>
      </c>
      <c r="N141" s="264" t="s">
        <v>43</v>
      </c>
      <c r="O141" s="85"/>
      <c r="P141" s="222">
        <f>O141*H141</f>
        <v>0</v>
      </c>
      <c r="Q141" s="222">
        <v>1</v>
      </c>
      <c r="R141" s="222">
        <f>Q141*H141</f>
        <v>0.049000000000000002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187</v>
      </c>
      <c r="AT141" s="224" t="s">
        <v>211</v>
      </c>
      <c r="AU141" s="224" t="s">
        <v>81</v>
      </c>
      <c r="AY141" s="18" t="s">
        <v>129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136</v>
      </c>
      <c r="BM141" s="224" t="s">
        <v>215</v>
      </c>
    </row>
    <row r="142" s="2" customFormat="1">
      <c r="A142" s="39"/>
      <c r="B142" s="40"/>
      <c r="C142" s="41"/>
      <c r="D142" s="226" t="s">
        <v>138</v>
      </c>
      <c r="E142" s="41"/>
      <c r="F142" s="227" t="s">
        <v>213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138</v>
      </c>
      <c r="AU142" s="18" t="s">
        <v>81</v>
      </c>
    </row>
    <row r="143" s="13" customFormat="1">
      <c r="A143" s="13"/>
      <c r="B143" s="233"/>
      <c r="C143" s="234"/>
      <c r="D143" s="226" t="s">
        <v>142</v>
      </c>
      <c r="E143" s="234"/>
      <c r="F143" s="236" t="s">
        <v>216</v>
      </c>
      <c r="G143" s="234"/>
      <c r="H143" s="237">
        <v>0.049000000000000002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142</v>
      </c>
      <c r="AU143" s="243" t="s">
        <v>81</v>
      </c>
      <c r="AV143" s="13" t="s">
        <v>81</v>
      </c>
      <c r="AW143" s="13" t="s">
        <v>4</v>
      </c>
      <c r="AX143" s="13" t="s">
        <v>79</v>
      </c>
      <c r="AY143" s="243" t="s">
        <v>129</v>
      </c>
    </row>
    <row r="144" s="12" customFormat="1" ht="22.8" customHeight="1">
      <c r="A144" s="12"/>
      <c r="B144" s="197"/>
      <c r="C144" s="198"/>
      <c r="D144" s="199" t="s">
        <v>71</v>
      </c>
      <c r="E144" s="211" t="s">
        <v>81</v>
      </c>
      <c r="F144" s="211" t="s">
        <v>217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SUM(P145:P153)</f>
        <v>0</v>
      </c>
      <c r="Q144" s="205"/>
      <c r="R144" s="206">
        <f>SUM(R145:R153)</f>
        <v>94.224000000000004</v>
      </c>
      <c r="S144" s="205"/>
      <c r="T144" s="207">
        <f>SUM(T145:T153)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79</v>
      </c>
      <c r="AT144" s="209" t="s">
        <v>71</v>
      </c>
      <c r="AU144" s="209" t="s">
        <v>79</v>
      </c>
      <c r="AY144" s="208" t="s">
        <v>129</v>
      </c>
      <c r="BK144" s="210">
        <f>SUM(BK145:BK153)</f>
        <v>0</v>
      </c>
    </row>
    <row r="145" s="2" customFormat="1" ht="24.15" customHeight="1">
      <c r="A145" s="39"/>
      <c r="B145" s="40"/>
      <c r="C145" s="213" t="s">
        <v>218</v>
      </c>
      <c r="D145" s="213" t="s">
        <v>131</v>
      </c>
      <c r="E145" s="214" t="s">
        <v>219</v>
      </c>
      <c r="F145" s="215" t="s">
        <v>220</v>
      </c>
      <c r="G145" s="216" t="s">
        <v>134</v>
      </c>
      <c r="H145" s="217">
        <v>468</v>
      </c>
      <c r="I145" s="218"/>
      <c r="J145" s="219">
        <f>ROUND(I145*H145,2)</f>
        <v>0</v>
      </c>
      <c r="K145" s="215" t="s">
        <v>155</v>
      </c>
      <c r="L145" s="45"/>
      <c r="M145" s="220" t="s">
        <v>21</v>
      </c>
      <c r="N145" s="221" t="s">
        <v>43</v>
      </c>
      <c r="O145" s="85"/>
      <c r="P145" s="222">
        <f>O145*H145</f>
        <v>0</v>
      </c>
      <c r="Q145" s="222">
        <v>0.108</v>
      </c>
      <c r="R145" s="222">
        <f>Q145*H145</f>
        <v>50.543999999999997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136</v>
      </c>
      <c r="AT145" s="224" t="s">
        <v>131</v>
      </c>
      <c r="AU145" s="224" t="s">
        <v>81</v>
      </c>
      <c r="AY145" s="18" t="s">
        <v>129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136</v>
      </c>
      <c r="BM145" s="224" t="s">
        <v>221</v>
      </c>
    </row>
    <row r="146" s="2" customFormat="1">
      <c r="A146" s="39"/>
      <c r="B146" s="40"/>
      <c r="C146" s="41"/>
      <c r="D146" s="226" t="s">
        <v>138</v>
      </c>
      <c r="E146" s="41"/>
      <c r="F146" s="227" t="s">
        <v>222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138</v>
      </c>
      <c r="AU146" s="18" t="s">
        <v>81</v>
      </c>
    </row>
    <row r="147" s="13" customFormat="1">
      <c r="A147" s="13"/>
      <c r="B147" s="233"/>
      <c r="C147" s="234"/>
      <c r="D147" s="226" t="s">
        <v>142</v>
      </c>
      <c r="E147" s="235" t="s">
        <v>21</v>
      </c>
      <c r="F147" s="236" t="s">
        <v>149</v>
      </c>
      <c r="G147" s="234"/>
      <c r="H147" s="237">
        <v>288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142</v>
      </c>
      <c r="AU147" s="243" t="s">
        <v>81</v>
      </c>
      <c r="AV147" s="13" t="s">
        <v>81</v>
      </c>
      <c r="AW147" s="13" t="s">
        <v>34</v>
      </c>
      <c r="AX147" s="13" t="s">
        <v>72</v>
      </c>
      <c r="AY147" s="243" t="s">
        <v>129</v>
      </c>
    </row>
    <row r="148" s="13" customFormat="1">
      <c r="A148" s="13"/>
      <c r="B148" s="233"/>
      <c r="C148" s="234"/>
      <c r="D148" s="226" t="s">
        <v>142</v>
      </c>
      <c r="E148" s="235" t="s">
        <v>21</v>
      </c>
      <c r="F148" s="236" t="s">
        <v>150</v>
      </c>
      <c r="G148" s="234"/>
      <c r="H148" s="237">
        <v>180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142</v>
      </c>
      <c r="AU148" s="243" t="s">
        <v>81</v>
      </c>
      <c r="AV148" s="13" t="s">
        <v>81</v>
      </c>
      <c r="AW148" s="13" t="s">
        <v>34</v>
      </c>
      <c r="AX148" s="13" t="s">
        <v>72</v>
      </c>
      <c r="AY148" s="243" t="s">
        <v>129</v>
      </c>
    </row>
    <row r="149" s="14" customFormat="1">
      <c r="A149" s="14"/>
      <c r="B149" s="244"/>
      <c r="C149" s="245"/>
      <c r="D149" s="226" t="s">
        <v>142</v>
      </c>
      <c r="E149" s="246" t="s">
        <v>21</v>
      </c>
      <c r="F149" s="247" t="s">
        <v>151</v>
      </c>
      <c r="G149" s="245"/>
      <c r="H149" s="248">
        <v>468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142</v>
      </c>
      <c r="AU149" s="254" t="s">
        <v>81</v>
      </c>
      <c r="AV149" s="14" t="s">
        <v>136</v>
      </c>
      <c r="AW149" s="14" t="s">
        <v>34</v>
      </c>
      <c r="AX149" s="14" t="s">
        <v>79</v>
      </c>
      <c r="AY149" s="254" t="s">
        <v>129</v>
      </c>
    </row>
    <row r="150" s="2" customFormat="1" ht="16.5" customHeight="1">
      <c r="A150" s="39"/>
      <c r="B150" s="40"/>
      <c r="C150" s="255" t="s">
        <v>223</v>
      </c>
      <c r="D150" s="255" t="s">
        <v>211</v>
      </c>
      <c r="E150" s="256" t="s">
        <v>224</v>
      </c>
      <c r="F150" s="257" t="s">
        <v>225</v>
      </c>
      <c r="G150" s="258" t="s">
        <v>226</v>
      </c>
      <c r="H150" s="259">
        <v>39</v>
      </c>
      <c r="I150" s="260"/>
      <c r="J150" s="261">
        <f>ROUND(I150*H150,2)</f>
        <v>0</v>
      </c>
      <c r="K150" s="257" t="s">
        <v>155</v>
      </c>
      <c r="L150" s="262"/>
      <c r="M150" s="263" t="s">
        <v>21</v>
      </c>
      <c r="N150" s="264" t="s">
        <v>43</v>
      </c>
      <c r="O150" s="85"/>
      <c r="P150" s="222">
        <f>O150*H150</f>
        <v>0</v>
      </c>
      <c r="Q150" s="222">
        <v>1.1200000000000001</v>
      </c>
      <c r="R150" s="222">
        <f>Q150*H150</f>
        <v>43.680000000000007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187</v>
      </c>
      <c r="AT150" s="224" t="s">
        <v>211</v>
      </c>
      <c r="AU150" s="224" t="s">
        <v>81</v>
      </c>
      <c r="AY150" s="18" t="s">
        <v>129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136</v>
      </c>
      <c r="BM150" s="224" t="s">
        <v>227</v>
      </c>
    </row>
    <row r="151" s="2" customFormat="1">
      <c r="A151" s="39"/>
      <c r="B151" s="40"/>
      <c r="C151" s="41"/>
      <c r="D151" s="226" t="s">
        <v>138</v>
      </c>
      <c r="E151" s="41"/>
      <c r="F151" s="227" t="s">
        <v>228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138</v>
      </c>
      <c r="AU151" s="18" t="s">
        <v>81</v>
      </c>
    </row>
    <row r="152" s="13" customFormat="1">
      <c r="A152" s="13"/>
      <c r="B152" s="233"/>
      <c r="C152" s="234"/>
      <c r="D152" s="226" t="s">
        <v>142</v>
      </c>
      <c r="E152" s="235" t="s">
        <v>21</v>
      </c>
      <c r="F152" s="236" t="s">
        <v>229</v>
      </c>
      <c r="G152" s="234"/>
      <c r="H152" s="237">
        <v>156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142</v>
      </c>
      <c r="AU152" s="243" t="s">
        <v>81</v>
      </c>
      <c r="AV152" s="13" t="s">
        <v>81</v>
      </c>
      <c r="AW152" s="13" t="s">
        <v>34</v>
      </c>
      <c r="AX152" s="13" t="s">
        <v>79</v>
      </c>
      <c r="AY152" s="243" t="s">
        <v>129</v>
      </c>
    </row>
    <row r="153" s="13" customFormat="1">
      <c r="A153" s="13"/>
      <c r="B153" s="233"/>
      <c r="C153" s="234"/>
      <c r="D153" s="226" t="s">
        <v>142</v>
      </c>
      <c r="E153" s="234"/>
      <c r="F153" s="236" t="s">
        <v>230</v>
      </c>
      <c r="G153" s="234"/>
      <c r="H153" s="237">
        <v>39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142</v>
      </c>
      <c r="AU153" s="243" t="s">
        <v>81</v>
      </c>
      <c r="AV153" s="13" t="s">
        <v>81</v>
      </c>
      <c r="AW153" s="13" t="s">
        <v>4</v>
      </c>
      <c r="AX153" s="13" t="s">
        <v>79</v>
      </c>
      <c r="AY153" s="243" t="s">
        <v>129</v>
      </c>
    </row>
    <row r="154" s="12" customFormat="1" ht="22.8" customHeight="1">
      <c r="A154" s="12"/>
      <c r="B154" s="197"/>
      <c r="C154" s="198"/>
      <c r="D154" s="199" t="s">
        <v>71</v>
      </c>
      <c r="E154" s="211" t="s">
        <v>166</v>
      </c>
      <c r="F154" s="211" t="s">
        <v>231</v>
      </c>
      <c r="G154" s="198"/>
      <c r="H154" s="198"/>
      <c r="I154" s="201"/>
      <c r="J154" s="212">
        <f>BK154</f>
        <v>0</v>
      </c>
      <c r="K154" s="198"/>
      <c r="L154" s="203"/>
      <c r="M154" s="204"/>
      <c r="N154" s="205"/>
      <c r="O154" s="205"/>
      <c r="P154" s="206">
        <f>SUM(P155:P165)</f>
        <v>0</v>
      </c>
      <c r="Q154" s="205"/>
      <c r="R154" s="206">
        <f>SUM(R155:R165)</f>
        <v>0</v>
      </c>
      <c r="S154" s="205"/>
      <c r="T154" s="207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79</v>
      </c>
      <c r="AT154" s="209" t="s">
        <v>71</v>
      </c>
      <c r="AU154" s="209" t="s">
        <v>79</v>
      </c>
      <c r="AY154" s="208" t="s">
        <v>129</v>
      </c>
      <c r="BK154" s="210">
        <f>SUM(BK155:BK165)</f>
        <v>0</v>
      </c>
    </row>
    <row r="155" s="2" customFormat="1" ht="24.15" customHeight="1">
      <c r="A155" s="39"/>
      <c r="B155" s="40"/>
      <c r="C155" s="213" t="s">
        <v>232</v>
      </c>
      <c r="D155" s="213" t="s">
        <v>131</v>
      </c>
      <c r="E155" s="214" t="s">
        <v>233</v>
      </c>
      <c r="F155" s="215" t="s">
        <v>234</v>
      </c>
      <c r="G155" s="216" t="s">
        <v>134</v>
      </c>
      <c r="H155" s="217">
        <v>491.12</v>
      </c>
      <c r="I155" s="218"/>
      <c r="J155" s="219">
        <f>ROUND(I155*H155,2)</f>
        <v>0</v>
      </c>
      <c r="K155" s="215" t="s">
        <v>135</v>
      </c>
      <c r="L155" s="45"/>
      <c r="M155" s="220" t="s">
        <v>21</v>
      </c>
      <c r="N155" s="221" t="s">
        <v>43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136</v>
      </c>
      <c r="AT155" s="224" t="s">
        <v>131</v>
      </c>
      <c r="AU155" s="224" t="s">
        <v>81</v>
      </c>
      <c r="AY155" s="18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136</v>
      </c>
      <c r="BM155" s="224" t="s">
        <v>235</v>
      </c>
    </row>
    <row r="156" s="2" customFormat="1">
      <c r="A156" s="39"/>
      <c r="B156" s="40"/>
      <c r="C156" s="41"/>
      <c r="D156" s="226" t="s">
        <v>138</v>
      </c>
      <c r="E156" s="41"/>
      <c r="F156" s="227" t="s">
        <v>236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138</v>
      </c>
      <c r="AU156" s="18" t="s">
        <v>81</v>
      </c>
    </row>
    <row r="157" s="2" customFormat="1">
      <c r="A157" s="39"/>
      <c r="B157" s="40"/>
      <c r="C157" s="41"/>
      <c r="D157" s="231" t="s">
        <v>140</v>
      </c>
      <c r="E157" s="41"/>
      <c r="F157" s="232" t="s">
        <v>237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140</v>
      </c>
      <c r="AU157" s="18" t="s">
        <v>81</v>
      </c>
    </row>
    <row r="158" s="13" customFormat="1">
      <c r="A158" s="13"/>
      <c r="B158" s="233"/>
      <c r="C158" s="234"/>
      <c r="D158" s="226" t="s">
        <v>142</v>
      </c>
      <c r="E158" s="235" t="s">
        <v>21</v>
      </c>
      <c r="F158" s="236" t="s">
        <v>194</v>
      </c>
      <c r="G158" s="234"/>
      <c r="H158" s="237">
        <v>307.19999999999999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142</v>
      </c>
      <c r="AU158" s="243" t="s">
        <v>81</v>
      </c>
      <c r="AV158" s="13" t="s">
        <v>81</v>
      </c>
      <c r="AW158" s="13" t="s">
        <v>34</v>
      </c>
      <c r="AX158" s="13" t="s">
        <v>72</v>
      </c>
      <c r="AY158" s="243" t="s">
        <v>129</v>
      </c>
    </row>
    <row r="159" s="13" customFormat="1">
      <c r="A159" s="13"/>
      <c r="B159" s="233"/>
      <c r="C159" s="234"/>
      <c r="D159" s="226" t="s">
        <v>142</v>
      </c>
      <c r="E159" s="235" t="s">
        <v>21</v>
      </c>
      <c r="F159" s="236" t="s">
        <v>195</v>
      </c>
      <c r="G159" s="234"/>
      <c r="H159" s="237">
        <v>183.91999999999999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142</v>
      </c>
      <c r="AU159" s="243" t="s">
        <v>81</v>
      </c>
      <c r="AV159" s="13" t="s">
        <v>81</v>
      </c>
      <c r="AW159" s="13" t="s">
        <v>34</v>
      </c>
      <c r="AX159" s="13" t="s">
        <v>72</v>
      </c>
      <c r="AY159" s="243" t="s">
        <v>129</v>
      </c>
    </row>
    <row r="160" s="14" customFormat="1">
      <c r="A160" s="14"/>
      <c r="B160" s="244"/>
      <c r="C160" s="245"/>
      <c r="D160" s="226" t="s">
        <v>142</v>
      </c>
      <c r="E160" s="246" t="s">
        <v>21</v>
      </c>
      <c r="F160" s="247" t="s">
        <v>151</v>
      </c>
      <c r="G160" s="245"/>
      <c r="H160" s="248">
        <v>491.12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142</v>
      </c>
      <c r="AU160" s="254" t="s">
        <v>81</v>
      </c>
      <c r="AV160" s="14" t="s">
        <v>136</v>
      </c>
      <c r="AW160" s="14" t="s">
        <v>34</v>
      </c>
      <c r="AX160" s="14" t="s">
        <v>79</v>
      </c>
      <c r="AY160" s="254" t="s">
        <v>129</v>
      </c>
    </row>
    <row r="161" s="2" customFormat="1" ht="24.15" customHeight="1">
      <c r="A161" s="39"/>
      <c r="B161" s="40"/>
      <c r="C161" s="213" t="s">
        <v>8</v>
      </c>
      <c r="D161" s="213" t="s">
        <v>131</v>
      </c>
      <c r="E161" s="214" t="s">
        <v>238</v>
      </c>
      <c r="F161" s="215" t="s">
        <v>239</v>
      </c>
      <c r="G161" s="216" t="s">
        <v>134</v>
      </c>
      <c r="H161" s="217">
        <v>826</v>
      </c>
      <c r="I161" s="218"/>
      <c r="J161" s="219">
        <f>ROUND(I161*H161,2)</f>
        <v>0</v>
      </c>
      <c r="K161" s="215" t="s">
        <v>135</v>
      </c>
      <c r="L161" s="45"/>
      <c r="M161" s="220" t="s">
        <v>21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136</v>
      </c>
      <c r="AT161" s="224" t="s">
        <v>131</v>
      </c>
      <c r="AU161" s="224" t="s">
        <v>81</v>
      </c>
      <c r="AY161" s="18" t="s">
        <v>129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136</v>
      </c>
      <c r="BM161" s="224" t="s">
        <v>240</v>
      </c>
    </row>
    <row r="162" s="2" customFormat="1">
      <c r="A162" s="39"/>
      <c r="B162" s="40"/>
      <c r="C162" s="41"/>
      <c r="D162" s="226" t="s">
        <v>138</v>
      </c>
      <c r="E162" s="41"/>
      <c r="F162" s="227" t="s">
        <v>241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138</v>
      </c>
      <c r="AU162" s="18" t="s">
        <v>81</v>
      </c>
    </row>
    <row r="163" s="2" customFormat="1">
      <c r="A163" s="39"/>
      <c r="B163" s="40"/>
      <c r="C163" s="41"/>
      <c r="D163" s="231" t="s">
        <v>140</v>
      </c>
      <c r="E163" s="41"/>
      <c r="F163" s="232" t="s">
        <v>242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140</v>
      </c>
      <c r="AU163" s="18" t="s">
        <v>81</v>
      </c>
    </row>
    <row r="164" s="13" customFormat="1">
      <c r="A164" s="13"/>
      <c r="B164" s="233"/>
      <c r="C164" s="234"/>
      <c r="D164" s="226" t="s">
        <v>142</v>
      </c>
      <c r="E164" s="235" t="s">
        <v>21</v>
      </c>
      <c r="F164" s="236" t="s">
        <v>193</v>
      </c>
      <c r="G164" s="234"/>
      <c r="H164" s="237">
        <v>826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142</v>
      </c>
      <c r="AU164" s="243" t="s">
        <v>81</v>
      </c>
      <c r="AV164" s="13" t="s">
        <v>81</v>
      </c>
      <c r="AW164" s="13" t="s">
        <v>34</v>
      </c>
      <c r="AX164" s="13" t="s">
        <v>72</v>
      </c>
      <c r="AY164" s="243" t="s">
        <v>129</v>
      </c>
    </row>
    <row r="165" s="14" customFormat="1">
      <c r="A165" s="14"/>
      <c r="B165" s="244"/>
      <c r="C165" s="245"/>
      <c r="D165" s="226" t="s">
        <v>142</v>
      </c>
      <c r="E165" s="246" t="s">
        <v>21</v>
      </c>
      <c r="F165" s="247" t="s">
        <v>151</v>
      </c>
      <c r="G165" s="245"/>
      <c r="H165" s="248">
        <v>826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142</v>
      </c>
      <c r="AU165" s="254" t="s">
        <v>81</v>
      </c>
      <c r="AV165" s="14" t="s">
        <v>136</v>
      </c>
      <c r="AW165" s="14" t="s">
        <v>34</v>
      </c>
      <c r="AX165" s="14" t="s">
        <v>79</v>
      </c>
      <c r="AY165" s="254" t="s">
        <v>129</v>
      </c>
    </row>
    <row r="166" s="12" customFormat="1" ht="22.8" customHeight="1">
      <c r="A166" s="12"/>
      <c r="B166" s="197"/>
      <c r="C166" s="198"/>
      <c r="D166" s="199" t="s">
        <v>71</v>
      </c>
      <c r="E166" s="211" t="s">
        <v>243</v>
      </c>
      <c r="F166" s="211" t="s">
        <v>244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SUM(P167:P188)</f>
        <v>0</v>
      </c>
      <c r="Q166" s="205"/>
      <c r="R166" s="206">
        <f>SUM(R167:R188)</f>
        <v>0</v>
      </c>
      <c r="S166" s="205"/>
      <c r="T166" s="207">
        <f>SUM(T167:T188)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79</v>
      </c>
      <c r="AT166" s="209" t="s">
        <v>71</v>
      </c>
      <c r="AU166" s="209" t="s">
        <v>79</v>
      </c>
      <c r="AY166" s="208" t="s">
        <v>129</v>
      </c>
      <c r="BK166" s="210">
        <f>SUM(BK167:BK188)</f>
        <v>0</v>
      </c>
    </row>
    <row r="167" s="2" customFormat="1" ht="21.75" customHeight="1">
      <c r="A167" s="39"/>
      <c r="B167" s="40"/>
      <c r="C167" s="213" t="s">
        <v>245</v>
      </c>
      <c r="D167" s="213" t="s">
        <v>131</v>
      </c>
      <c r="E167" s="214" t="s">
        <v>246</v>
      </c>
      <c r="F167" s="215" t="s">
        <v>247</v>
      </c>
      <c r="G167" s="216" t="s">
        <v>214</v>
      </c>
      <c r="H167" s="217">
        <v>79.560000000000002</v>
      </c>
      <c r="I167" s="218"/>
      <c r="J167" s="219">
        <f>ROUND(I167*H167,2)</f>
        <v>0</v>
      </c>
      <c r="K167" s="215" t="s">
        <v>135</v>
      </c>
      <c r="L167" s="45"/>
      <c r="M167" s="220" t="s">
        <v>21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136</v>
      </c>
      <c r="AT167" s="224" t="s">
        <v>131</v>
      </c>
      <c r="AU167" s="224" t="s">
        <v>81</v>
      </c>
      <c r="AY167" s="18" t="s">
        <v>129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136</v>
      </c>
      <c r="BM167" s="224" t="s">
        <v>248</v>
      </c>
    </row>
    <row r="168" s="2" customFormat="1">
      <c r="A168" s="39"/>
      <c r="B168" s="40"/>
      <c r="C168" s="41"/>
      <c r="D168" s="226" t="s">
        <v>138</v>
      </c>
      <c r="E168" s="41"/>
      <c r="F168" s="227" t="s">
        <v>249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138</v>
      </c>
      <c r="AU168" s="18" t="s">
        <v>81</v>
      </c>
    </row>
    <row r="169" s="2" customFormat="1">
      <c r="A169" s="39"/>
      <c r="B169" s="40"/>
      <c r="C169" s="41"/>
      <c r="D169" s="231" t="s">
        <v>140</v>
      </c>
      <c r="E169" s="41"/>
      <c r="F169" s="232" t="s">
        <v>250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140</v>
      </c>
      <c r="AU169" s="18" t="s">
        <v>81</v>
      </c>
    </row>
    <row r="170" s="13" customFormat="1">
      <c r="A170" s="13"/>
      <c r="B170" s="233"/>
      <c r="C170" s="234"/>
      <c r="D170" s="226" t="s">
        <v>142</v>
      </c>
      <c r="E170" s="235" t="s">
        <v>21</v>
      </c>
      <c r="F170" s="236" t="s">
        <v>251</v>
      </c>
      <c r="G170" s="234"/>
      <c r="H170" s="237">
        <v>245.69999999999999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142</v>
      </c>
      <c r="AU170" s="243" t="s">
        <v>81</v>
      </c>
      <c r="AV170" s="13" t="s">
        <v>81</v>
      </c>
      <c r="AW170" s="13" t="s">
        <v>34</v>
      </c>
      <c r="AX170" s="13" t="s">
        <v>72</v>
      </c>
      <c r="AY170" s="243" t="s">
        <v>129</v>
      </c>
    </row>
    <row r="171" s="13" customFormat="1">
      <c r="A171" s="13"/>
      <c r="B171" s="233"/>
      <c r="C171" s="234"/>
      <c r="D171" s="226" t="s">
        <v>142</v>
      </c>
      <c r="E171" s="235" t="s">
        <v>21</v>
      </c>
      <c r="F171" s="236" t="s">
        <v>252</v>
      </c>
      <c r="G171" s="234"/>
      <c r="H171" s="237">
        <v>-166.13999999999999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142</v>
      </c>
      <c r="AU171" s="243" t="s">
        <v>81</v>
      </c>
      <c r="AV171" s="13" t="s">
        <v>81</v>
      </c>
      <c r="AW171" s="13" t="s">
        <v>34</v>
      </c>
      <c r="AX171" s="13" t="s">
        <v>72</v>
      </c>
      <c r="AY171" s="243" t="s">
        <v>129</v>
      </c>
    </row>
    <row r="172" s="14" customFormat="1">
      <c r="A172" s="14"/>
      <c r="B172" s="244"/>
      <c r="C172" s="245"/>
      <c r="D172" s="226" t="s">
        <v>142</v>
      </c>
      <c r="E172" s="246" t="s">
        <v>21</v>
      </c>
      <c r="F172" s="247" t="s">
        <v>253</v>
      </c>
      <c r="G172" s="245"/>
      <c r="H172" s="248">
        <v>79.560000000000002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142</v>
      </c>
      <c r="AU172" s="254" t="s">
        <v>81</v>
      </c>
      <c r="AV172" s="14" t="s">
        <v>136</v>
      </c>
      <c r="AW172" s="14" t="s">
        <v>34</v>
      </c>
      <c r="AX172" s="14" t="s">
        <v>79</v>
      </c>
      <c r="AY172" s="254" t="s">
        <v>129</v>
      </c>
    </row>
    <row r="173" s="2" customFormat="1" ht="24.15" customHeight="1">
      <c r="A173" s="39"/>
      <c r="B173" s="40"/>
      <c r="C173" s="213" t="s">
        <v>254</v>
      </c>
      <c r="D173" s="213" t="s">
        <v>131</v>
      </c>
      <c r="E173" s="214" t="s">
        <v>255</v>
      </c>
      <c r="F173" s="215" t="s">
        <v>256</v>
      </c>
      <c r="G173" s="216" t="s">
        <v>214</v>
      </c>
      <c r="H173" s="217">
        <v>1193.4000000000001</v>
      </c>
      <c r="I173" s="218"/>
      <c r="J173" s="219">
        <f>ROUND(I173*H173,2)</f>
        <v>0</v>
      </c>
      <c r="K173" s="215" t="s">
        <v>135</v>
      </c>
      <c r="L173" s="45"/>
      <c r="M173" s="220" t="s">
        <v>21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136</v>
      </c>
      <c r="AT173" s="224" t="s">
        <v>131</v>
      </c>
      <c r="AU173" s="224" t="s">
        <v>81</v>
      </c>
      <c r="AY173" s="18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136</v>
      </c>
      <c r="BM173" s="224" t="s">
        <v>257</v>
      </c>
    </row>
    <row r="174" s="2" customFormat="1">
      <c r="A174" s="39"/>
      <c r="B174" s="40"/>
      <c r="C174" s="41"/>
      <c r="D174" s="226" t="s">
        <v>138</v>
      </c>
      <c r="E174" s="41"/>
      <c r="F174" s="227" t="s">
        <v>258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138</v>
      </c>
      <c r="AU174" s="18" t="s">
        <v>81</v>
      </c>
    </row>
    <row r="175" s="2" customFormat="1">
      <c r="A175" s="39"/>
      <c r="B175" s="40"/>
      <c r="C175" s="41"/>
      <c r="D175" s="231" t="s">
        <v>140</v>
      </c>
      <c r="E175" s="41"/>
      <c r="F175" s="232" t="s">
        <v>259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140</v>
      </c>
      <c r="AU175" s="18" t="s">
        <v>81</v>
      </c>
    </row>
    <row r="176" s="13" customFormat="1">
      <c r="A176" s="13"/>
      <c r="B176" s="233"/>
      <c r="C176" s="234"/>
      <c r="D176" s="226" t="s">
        <v>142</v>
      </c>
      <c r="E176" s="235" t="s">
        <v>21</v>
      </c>
      <c r="F176" s="236" t="s">
        <v>251</v>
      </c>
      <c r="G176" s="234"/>
      <c r="H176" s="237">
        <v>245.69999999999999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142</v>
      </c>
      <c r="AU176" s="243" t="s">
        <v>81</v>
      </c>
      <c r="AV176" s="13" t="s">
        <v>81</v>
      </c>
      <c r="AW176" s="13" t="s">
        <v>34</v>
      </c>
      <c r="AX176" s="13" t="s">
        <v>72</v>
      </c>
      <c r="AY176" s="243" t="s">
        <v>129</v>
      </c>
    </row>
    <row r="177" s="13" customFormat="1">
      <c r="A177" s="13"/>
      <c r="B177" s="233"/>
      <c r="C177" s="234"/>
      <c r="D177" s="226" t="s">
        <v>142</v>
      </c>
      <c r="E177" s="235" t="s">
        <v>21</v>
      </c>
      <c r="F177" s="236" t="s">
        <v>252</v>
      </c>
      <c r="G177" s="234"/>
      <c r="H177" s="237">
        <v>-166.13999999999999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142</v>
      </c>
      <c r="AU177" s="243" t="s">
        <v>81</v>
      </c>
      <c r="AV177" s="13" t="s">
        <v>81</v>
      </c>
      <c r="AW177" s="13" t="s">
        <v>34</v>
      </c>
      <c r="AX177" s="13" t="s">
        <v>72</v>
      </c>
      <c r="AY177" s="243" t="s">
        <v>129</v>
      </c>
    </row>
    <row r="178" s="14" customFormat="1">
      <c r="A178" s="14"/>
      <c r="B178" s="244"/>
      <c r="C178" s="245"/>
      <c r="D178" s="226" t="s">
        <v>142</v>
      </c>
      <c r="E178" s="246" t="s">
        <v>21</v>
      </c>
      <c r="F178" s="247" t="s">
        <v>253</v>
      </c>
      <c r="G178" s="245"/>
      <c r="H178" s="248">
        <v>79.560000000000002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142</v>
      </c>
      <c r="AU178" s="254" t="s">
        <v>81</v>
      </c>
      <c r="AV178" s="14" t="s">
        <v>136</v>
      </c>
      <c r="AW178" s="14" t="s">
        <v>34</v>
      </c>
      <c r="AX178" s="14" t="s">
        <v>79</v>
      </c>
      <c r="AY178" s="254" t="s">
        <v>129</v>
      </c>
    </row>
    <row r="179" s="13" customFormat="1">
      <c r="A179" s="13"/>
      <c r="B179" s="233"/>
      <c r="C179" s="234"/>
      <c r="D179" s="226" t="s">
        <v>142</v>
      </c>
      <c r="E179" s="234"/>
      <c r="F179" s="236" t="s">
        <v>260</v>
      </c>
      <c r="G179" s="234"/>
      <c r="H179" s="237">
        <v>1193.4000000000001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142</v>
      </c>
      <c r="AU179" s="243" t="s">
        <v>81</v>
      </c>
      <c r="AV179" s="13" t="s">
        <v>81</v>
      </c>
      <c r="AW179" s="13" t="s">
        <v>4</v>
      </c>
      <c r="AX179" s="13" t="s">
        <v>79</v>
      </c>
      <c r="AY179" s="243" t="s">
        <v>129</v>
      </c>
    </row>
    <row r="180" s="2" customFormat="1" ht="24.15" customHeight="1">
      <c r="A180" s="39"/>
      <c r="B180" s="40"/>
      <c r="C180" s="213" t="s">
        <v>261</v>
      </c>
      <c r="D180" s="213" t="s">
        <v>131</v>
      </c>
      <c r="E180" s="214" t="s">
        <v>262</v>
      </c>
      <c r="F180" s="215" t="s">
        <v>263</v>
      </c>
      <c r="G180" s="216" t="s">
        <v>214</v>
      </c>
      <c r="H180" s="217">
        <v>245.69999999999999</v>
      </c>
      <c r="I180" s="218"/>
      <c r="J180" s="219">
        <f>ROUND(I180*H180,2)</f>
        <v>0</v>
      </c>
      <c r="K180" s="215" t="s">
        <v>135</v>
      </c>
      <c r="L180" s="45"/>
      <c r="M180" s="220" t="s">
        <v>21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136</v>
      </c>
      <c r="AT180" s="224" t="s">
        <v>131</v>
      </c>
      <c r="AU180" s="224" t="s">
        <v>81</v>
      </c>
      <c r="AY180" s="18" t="s">
        <v>129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136</v>
      </c>
      <c r="BM180" s="224" t="s">
        <v>264</v>
      </c>
    </row>
    <row r="181" s="2" customFormat="1">
      <c r="A181" s="39"/>
      <c r="B181" s="40"/>
      <c r="C181" s="41"/>
      <c r="D181" s="226" t="s">
        <v>138</v>
      </c>
      <c r="E181" s="41"/>
      <c r="F181" s="227" t="s">
        <v>265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138</v>
      </c>
      <c r="AU181" s="18" t="s">
        <v>81</v>
      </c>
    </row>
    <row r="182" s="2" customFormat="1">
      <c r="A182" s="39"/>
      <c r="B182" s="40"/>
      <c r="C182" s="41"/>
      <c r="D182" s="231" t="s">
        <v>140</v>
      </c>
      <c r="E182" s="41"/>
      <c r="F182" s="232" t="s">
        <v>266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140</v>
      </c>
      <c r="AU182" s="18" t="s">
        <v>81</v>
      </c>
    </row>
    <row r="183" s="2" customFormat="1" ht="24.15" customHeight="1">
      <c r="A183" s="39"/>
      <c r="B183" s="40"/>
      <c r="C183" s="213" t="s">
        <v>267</v>
      </c>
      <c r="D183" s="213" t="s">
        <v>131</v>
      </c>
      <c r="E183" s="214" t="s">
        <v>268</v>
      </c>
      <c r="F183" s="215" t="s">
        <v>269</v>
      </c>
      <c r="G183" s="216" t="s">
        <v>214</v>
      </c>
      <c r="H183" s="217">
        <v>79.560000000000002</v>
      </c>
      <c r="I183" s="218"/>
      <c r="J183" s="219">
        <f>ROUND(I183*H183,2)</f>
        <v>0</v>
      </c>
      <c r="K183" s="215" t="s">
        <v>135</v>
      </c>
      <c r="L183" s="45"/>
      <c r="M183" s="220" t="s">
        <v>21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136</v>
      </c>
      <c r="AT183" s="224" t="s">
        <v>131</v>
      </c>
      <c r="AU183" s="224" t="s">
        <v>81</v>
      </c>
      <c r="AY183" s="18" t="s">
        <v>129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136</v>
      </c>
      <c r="BM183" s="224" t="s">
        <v>270</v>
      </c>
    </row>
    <row r="184" s="2" customFormat="1">
      <c r="A184" s="39"/>
      <c r="B184" s="40"/>
      <c r="C184" s="41"/>
      <c r="D184" s="226" t="s">
        <v>138</v>
      </c>
      <c r="E184" s="41"/>
      <c r="F184" s="227" t="s">
        <v>271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138</v>
      </c>
      <c r="AU184" s="18" t="s">
        <v>81</v>
      </c>
    </row>
    <row r="185" s="2" customFormat="1">
      <c r="A185" s="39"/>
      <c r="B185" s="40"/>
      <c r="C185" s="41"/>
      <c r="D185" s="231" t="s">
        <v>140</v>
      </c>
      <c r="E185" s="41"/>
      <c r="F185" s="232" t="s">
        <v>272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140</v>
      </c>
      <c r="AU185" s="18" t="s">
        <v>81</v>
      </c>
    </row>
    <row r="186" s="13" customFormat="1">
      <c r="A186" s="13"/>
      <c r="B186" s="233"/>
      <c r="C186" s="234"/>
      <c r="D186" s="226" t="s">
        <v>142</v>
      </c>
      <c r="E186" s="235" t="s">
        <v>21</v>
      </c>
      <c r="F186" s="236" t="s">
        <v>251</v>
      </c>
      <c r="G186" s="234"/>
      <c r="H186" s="237">
        <v>245.69999999999999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142</v>
      </c>
      <c r="AU186" s="243" t="s">
        <v>81</v>
      </c>
      <c r="AV186" s="13" t="s">
        <v>81</v>
      </c>
      <c r="AW186" s="13" t="s">
        <v>34</v>
      </c>
      <c r="AX186" s="13" t="s">
        <v>72</v>
      </c>
      <c r="AY186" s="243" t="s">
        <v>129</v>
      </c>
    </row>
    <row r="187" s="13" customFormat="1">
      <c r="A187" s="13"/>
      <c r="B187" s="233"/>
      <c r="C187" s="234"/>
      <c r="D187" s="226" t="s">
        <v>142</v>
      </c>
      <c r="E187" s="235" t="s">
        <v>21</v>
      </c>
      <c r="F187" s="236" t="s">
        <v>252</v>
      </c>
      <c r="G187" s="234"/>
      <c r="H187" s="237">
        <v>-166.13999999999999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142</v>
      </c>
      <c r="AU187" s="243" t="s">
        <v>81</v>
      </c>
      <c r="AV187" s="13" t="s">
        <v>81</v>
      </c>
      <c r="AW187" s="13" t="s">
        <v>34</v>
      </c>
      <c r="AX187" s="13" t="s">
        <v>72</v>
      </c>
      <c r="AY187" s="243" t="s">
        <v>129</v>
      </c>
    </row>
    <row r="188" s="14" customFormat="1">
      <c r="A188" s="14"/>
      <c r="B188" s="244"/>
      <c r="C188" s="245"/>
      <c r="D188" s="226" t="s">
        <v>142</v>
      </c>
      <c r="E188" s="246" t="s">
        <v>21</v>
      </c>
      <c r="F188" s="247" t="s">
        <v>253</v>
      </c>
      <c r="G188" s="245"/>
      <c r="H188" s="248">
        <v>79.560000000000002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142</v>
      </c>
      <c r="AU188" s="254" t="s">
        <v>81</v>
      </c>
      <c r="AV188" s="14" t="s">
        <v>136</v>
      </c>
      <c r="AW188" s="14" t="s">
        <v>34</v>
      </c>
      <c r="AX188" s="14" t="s">
        <v>79</v>
      </c>
      <c r="AY188" s="254" t="s">
        <v>129</v>
      </c>
    </row>
    <row r="189" s="12" customFormat="1" ht="22.8" customHeight="1">
      <c r="A189" s="12"/>
      <c r="B189" s="197"/>
      <c r="C189" s="198"/>
      <c r="D189" s="199" t="s">
        <v>71</v>
      </c>
      <c r="E189" s="211" t="s">
        <v>273</v>
      </c>
      <c r="F189" s="211" t="s">
        <v>274</v>
      </c>
      <c r="G189" s="198"/>
      <c r="H189" s="198"/>
      <c r="I189" s="201"/>
      <c r="J189" s="212">
        <f>BK189</f>
        <v>0</v>
      </c>
      <c r="K189" s="198"/>
      <c r="L189" s="203"/>
      <c r="M189" s="204"/>
      <c r="N189" s="205"/>
      <c r="O189" s="205"/>
      <c r="P189" s="206">
        <f>SUM(P190:P192)</f>
        <v>0</v>
      </c>
      <c r="Q189" s="205"/>
      <c r="R189" s="206">
        <f>SUM(R190:R192)</f>
        <v>0</v>
      </c>
      <c r="S189" s="205"/>
      <c r="T189" s="207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79</v>
      </c>
      <c r="AT189" s="209" t="s">
        <v>71</v>
      </c>
      <c r="AU189" s="209" t="s">
        <v>79</v>
      </c>
      <c r="AY189" s="208" t="s">
        <v>129</v>
      </c>
      <c r="BK189" s="210">
        <f>SUM(BK190:BK192)</f>
        <v>0</v>
      </c>
    </row>
    <row r="190" s="2" customFormat="1" ht="16.5" customHeight="1">
      <c r="A190" s="39"/>
      <c r="B190" s="40"/>
      <c r="C190" s="213" t="s">
        <v>275</v>
      </c>
      <c r="D190" s="213" t="s">
        <v>131</v>
      </c>
      <c r="E190" s="214" t="s">
        <v>276</v>
      </c>
      <c r="F190" s="215" t="s">
        <v>277</v>
      </c>
      <c r="G190" s="216" t="s">
        <v>214</v>
      </c>
      <c r="H190" s="217">
        <v>94.427000000000007</v>
      </c>
      <c r="I190" s="218"/>
      <c r="J190" s="219">
        <f>ROUND(I190*H190,2)</f>
        <v>0</v>
      </c>
      <c r="K190" s="215" t="s">
        <v>135</v>
      </c>
      <c r="L190" s="45"/>
      <c r="M190" s="220" t="s">
        <v>21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136</v>
      </c>
      <c r="AT190" s="224" t="s">
        <v>131</v>
      </c>
      <c r="AU190" s="224" t="s">
        <v>81</v>
      </c>
      <c r="AY190" s="18" t="s">
        <v>129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136</v>
      </c>
      <c r="BM190" s="224" t="s">
        <v>278</v>
      </c>
    </row>
    <row r="191" s="2" customFormat="1">
      <c r="A191" s="39"/>
      <c r="B191" s="40"/>
      <c r="C191" s="41"/>
      <c r="D191" s="226" t="s">
        <v>138</v>
      </c>
      <c r="E191" s="41"/>
      <c r="F191" s="227" t="s">
        <v>279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138</v>
      </c>
      <c r="AU191" s="18" t="s">
        <v>81</v>
      </c>
    </row>
    <row r="192" s="2" customFormat="1">
      <c r="A192" s="39"/>
      <c r="B192" s="40"/>
      <c r="C192" s="41"/>
      <c r="D192" s="231" t="s">
        <v>140</v>
      </c>
      <c r="E192" s="41"/>
      <c r="F192" s="232" t="s">
        <v>280</v>
      </c>
      <c r="G192" s="41"/>
      <c r="H192" s="41"/>
      <c r="I192" s="228"/>
      <c r="J192" s="41"/>
      <c r="K192" s="41"/>
      <c r="L192" s="45"/>
      <c r="M192" s="265"/>
      <c r="N192" s="266"/>
      <c r="O192" s="267"/>
      <c r="P192" s="267"/>
      <c r="Q192" s="267"/>
      <c r="R192" s="267"/>
      <c r="S192" s="267"/>
      <c r="T192" s="268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140</v>
      </c>
      <c r="AU192" s="18" t="s">
        <v>81</v>
      </c>
    </row>
    <row r="193" s="2" customFormat="1" ht="6.96" customHeight="1">
      <c r="A193" s="39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GWduCEQB02mRtPBTIQKPO+y4EHv8tY/8iZ9ol3/xECUD3qMzY0HDFhRSCQl2EztQ6g53nkVJCuwWtDbt1cfw8w==" hashValue="CCQkOQBJYNQ7gENQIBFBTMfh/cdb/+gzSkN3Ae3Z9ARE12JBQOZdMbIeYQtr6gr6G3JKHUJ42oPZsq4YYKtJSg==" algorithmName="SHA-512" password="DD37"/>
  <autoFilter ref="C90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1/111151103"/>
    <hyperlink ref="F100" r:id="rId2" display="https://podminky.urs.cz/item/CS_URS_2023_01/113107221"/>
    <hyperlink ref="F111" r:id="rId3" display="https://podminky.urs.cz/item/CS_URS_2023_01/115001105"/>
    <hyperlink ref="F116" r:id="rId4" display="https://podminky.urs.cz/item/CS_URS_2023_01/122703601"/>
    <hyperlink ref="F120" r:id="rId5" display="https://podminky.urs.cz/item/CS_URS_2023_01/162651112"/>
    <hyperlink ref="F124" r:id="rId6" display="https://podminky.urs.cz/item/CS_URS_2023_01/181006111"/>
    <hyperlink ref="F128" r:id="rId7" display="https://podminky.urs.cz/item/CS_URS_2023_01/181951112"/>
    <hyperlink ref="F135" r:id="rId8" display="https://podminky.urs.cz/item/CS_URS_2023_01/183551113"/>
    <hyperlink ref="F139" r:id="rId9" display="https://podminky.urs.cz/item/CS_URS_2023_01/183552513"/>
    <hyperlink ref="F157" r:id="rId10" display="https://podminky.urs.cz/item/CS_URS_2023_01/564730111"/>
    <hyperlink ref="F163" r:id="rId11" display="https://podminky.urs.cz/item/CS_URS_2023_01/564851111"/>
    <hyperlink ref="F169" r:id="rId12" display="https://podminky.urs.cz/item/CS_URS_2023_01/997221551"/>
    <hyperlink ref="F175" r:id="rId13" display="https://podminky.urs.cz/item/CS_URS_2023_01/997221559"/>
    <hyperlink ref="F182" r:id="rId14" display="https://podminky.urs.cz/item/CS_URS_2023_01/997221611"/>
    <hyperlink ref="F185" r:id="rId15" display="https://podminky.urs.cz/item/CS_URS_2023_01/997221655"/>
    <hyperlink ref="F192" r:id="rId16" display="https://podminky.urs.cz/item/CS_URS_2023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Pístovské rybníky - řešení technického stavu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101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281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21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10. 10. 2022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29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27</v>
      </c>
      <c r="J22" s="134" t="s">
        <v>21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33</v>
      </c>
      <c r="F23" s="39"/>
      <c r="G23" s="39"/>
      <c r="H23" s="39"/>
      <c r="I23" s="143" t="s">
        <v>29</v>
      </c>
      <c r="J23" s="134" t="s">
        <v>21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27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37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ROUND((SUM(BE91:BE233)),  2)</f>
        <v>0</v>
      </c>
      <c r="G35" s="39"/>
      <c r="H35" s="39"/>
      <c r="I35" s="158">
        <v>0.20999999999999999</v>
      </c>
      <c r="J35" s="157">
        <f>ROUND(((SUM(BE91:BE233))*I35),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ROUND((SUM(BF91:BF233)),  2)</f>
        <v>0</v>
      </c>
      <c r="G36" s="39"/>
      <c r="H36" s="39"/>
      <c r="I36" s="158">
        <v>0.14999999999999999</v>
      </c>
      <c r="J36" s="157">
        <f>ROUND(((SUM(BF91:BF233))*I36),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ROUND((SUM(BG91:BG233)),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ROUND((SUM(BH91:BH233)),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ROUND((SUM(BI91:BI233)),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Pístovské rybníky - řešení technického stavu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D.1.1 - Oprava hráze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k.ú.Pístov u Jihlavy</v>
      </c>
      <c r="G56" s="41"/>
      <c r="H56" s="41"/>
      <c r="I56" s="33" t="s">
        <v>24</v>
      </c>
      <c r="J56" s="73" t="str">
        <f>IF(J14="","",J14)</f>
        <v>10. 10. 2022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26</v>
      </c>
      <c r="D58" s="41"/>
      <c r="E58" s="41"/>
      <c r="F58" s="28" t="str">
        <f>E17</f>
        <v xml:space="preserve"> </v>
      </c>
      <c r="G58" s="41"/>
      <c r="H58" s="41"/>
      <c r="I58" s="33" t="s">
        <v>32</v>
      </c>
      <c r="J58" s="37" t="str">
        <f>E23</f>
        <v>ALCEDO - Ing.Martin Růžička, CSc., J.Hradec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105</v>
      </c>
      <c r="D61" s="172"/>
      <c r="E61" s="172"/>
      <c r="F61" s="172"/>
      <c r="G61" s="172"/>
      <c r="H61" s="172"/>
      <c r="I61" s="172"/>
      <c r="J61" s="173" t="s">
        <v>106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107</v>
      </c>
    </row>
    <row r="64" s="9" customFormat="1" ht="24.96" customHeight="1">
      <c r="A64" s="9"/>
      <c r="B64" s="175"/>
      <c r="C64" s="176"/>
      <c r="D64" s="177" t="s">
        <v>108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109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110</v>
      </c>
      <c r="E66" s="183"/>
      <c r="F66" s="183"/>
      <c r="G66" s="183"/>
      <c r="H66" s="183"/>
      <c r="I66" s="183"/>
      <c r="J66" s="184">
        <f>J178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282</v>
      </c>
      <c r="E67" s="183"/>
      <c r="F67" s="183"/>
      <c r="G67" s="183"/>
      <c r="H67" s="183"/>
      <c r="I67" s="183"/>
      <c r="J67" s="184">
        <f>J198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283</v>
      </c>
      <c r="E68" s="183"/>
      <c r="F68" s="183"/>
      <c r="G68" s="183"/>
      <c r="H68" s="183"/>
      <c r="I68" s="183"/>
      <c r="J68" s="184">
        <f>J202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113</v>
      </c>
      <c r="E69" s="183"/>
      <c r="F69" s="183"/>
      <c r="G69" s="183"/>
      <c r="H69" s="183"/>
      <c r="I69" s="183"/>
      <c r="J69" s="184">
        <f>J230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114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Pístovské rybníky - řešení technického stavu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100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101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102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D.1.1 - Oprava hráze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22</v>
      </c>
      <c r="D85" s="41"/>
      <c r="E85" s="41"/>
      <c r="F85" s="28" t="str">
        <f>F14</f>
        <v>k.ú.Pístov u Jihlavy</v>
      </c>
      <c r="G85" s="41"/>
      <c r="H85" s="41"/>
      <c r="I85" s="33" t="s">
        <v>24</v>
      </c>
      <c r="J85" s="73" t="str">
        <f>IF(J14="","",J14)</f>
        <v>10. 10. 2022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40.05" customHeight="1">
      <c r="A87" s="39"/>
      <c r="B87" s="40"/>
      <c r="C87" s="33" t="s">
        <v>26</v>
      </c>
      <c r="D87" s="41"/>
      <c r="E87" s="41"/>
      <c r="F87" s="28" t="str">
        <f>E17</f>
        <v xml:space="preserve"> </v>
      </c>
      <c r="G87" s="41"/>
      <c r="H87" s="41"/>
      <c r="I87" s="33" t="s">
        <v>32</v>
      </c>
      <c r="J87" s="37" t="str">
        <f>E23</f>
        <v>ALCEDO - Ing.Martin Růžička, CSc., J.Hradec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IF(E20="","",E20)</f>
        <v>Vyplň údaj</v>
      </c>
      <c r="G88" s="41"/>
      <c r="H88" s="41"/>
      <c r="I88" s="33" t="s">
        <v>35</v>
      </c>
      <c r="J88" s="37" t="str">
        <f>E26</f>
        <v xml:space="preserve"> 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115</v>
      </c>
      <c r="D90" s="189" t="s">
        <v>57</v>
      </c>
      <c r="E90" s="189" t="s">
        <v>53</v>
      </c>
      <c r="F90" s="189" t="s">
        <v>54</v>
      </c>
      <c r="G90" s="189" t="s">
        <v>116</v>
      </c>
      <c r="H90" s="189" t="s">
        <v>117</v>
      </c>
      <c r="I90" s="189" t="s">
        <v>118</v>
      </c>
      <c r="J90" s="189" t="s">
        <v>106</v>
      </c>
      <c r="K90" s="190" t="s">
        <v>119</v>
      </c>
      <c r="L90" s="191"/>
      <c r="M90" s="93" t="s">
        <v>21</v>
      </c>
      <c r="N90" s="94" t="s">
        <v>42</v>
      </c>
      <c r="O90" s="94" t="s">
        <v>120</v>
      </c>
      <c r="P90" s="94" t="s">
        <v>121</v>
      </c>
      <c r="Q90" s="94" t="s">
        <v>122</v>
      </c>
      <c r="R90" s="94" t="s">
        <v>123</v>
      </c>
      <c r="S90" s="94" t="s">
        <v>124</v>
      </c>
      <c r="T90" s="95" t="s">
        <v>125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126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695.39447359999986</v>
      </c>
      <c r="S91" s="97"/>
      <c r="T91" s="195">
        <f>T92</f>
        <v>144.44794000000002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107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71</v>
      </c>
      <c r="E92" s="200" t="s">
        <v>127</v>
      </c>
      <c r="F92" s="200" t="s">
        <v>128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P93+P178+P198+P202+P230</f>
        <v>0</v>
      </c>
      <c r="Q92" s="205"/>
      <c r="R92" s="206">
        <f>R93+R178+R198+R202+R230</f>
        <v>695.39447359999986</v>
      </c>
      <c r="S92" s="205"/>
      <c r="T92" s="207">
        <f>T93+T178+T198+T202+T230</f>
        <v>144.44794000000002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71</v>
      </c>
      <c r="AU92" s="209" t="s">
        <v>72</v>
      </c>
      <c r="AY92" s="208" t="s">
        <v>129</v>
      </c>
      <c r="BK92" s="210">
        <f>BK93+BK178+BK198+BK202+BK230</f>
        <v>0</v>
      </c>
    </row>
    <row r="93" s="12" customFormat="1" ht="22.8" customHeight="1">
      <c r="A93" s="12"/>
      <c r="B93" s="197"/>
      <c r="C93" s="198"/>
      <c r="D93" s="199" t="s">
        <v>71</v>
      </c>
      <c r="E93" s="211" t="s">
        <v>79</v>
      </c>
      <c r="F93" s="211" t="s">
        <v>130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SUM(P94:P177)</f>
        <v>0</v>
      </c>
      <c r="Q93" s="205"/>
      <c r="R93" s="206">
        <f>SUM(R94:R177)</f>
        <v>0</v>
      </c>
      <c r="S93" s="205"/>
      <c r="T93" s="207">
        <f>SUM(T94:T177)</f>
        <v>144.44794000000002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71</v>
      </c>
      <c r="AU93" s="209" t="s">
        <v>79</v>
      </c>
      <c r="AY93" s="208" t="s">
        <v>129</v>
      </c>
      <c r="BK93" s="210">
        <f>SUM(BK94:BK177)</f>
        <v>0</v>
      </c>
    </row>
    <row r="94" s="2" customFormat="1" ht="16.5" customHeight="1">
      <c r="A94" s="39"/>
      <c r="B94" s="40"/>
      <c r="C94" s="213" t="s">
        <v>79</v>
      </c>
      <c r="D94" s="213" t="s">
        <v>131</v>
      </c>
      <c r="E94" s="214" t="s">
        <v>284</v>
      </c>
      <c r="F94" s="215" t="s">
        <v>285</v>
      </c>
      <c r="G94" s="216" t="s">
        <v>169</v>
      </c>
      <c r="H94" s="217">
        <v>79.367000000000004</v>
      </c>
      <c r="I94" s="218"/>
      <c r="J94" s="219">
        <f>ROUND(I94*H94,2)</f>
        <v>0</v>
      </c>
      <c r="K94" s="215" t="s">
        <v>135</v>
      </c>
      <c r="L94" s="45"/>
      <c r="M94" s="220" t="s">
        <v>21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1.8200000000000001</v>
      </c>
      <c r="T94" s="223">
        <f>S94*H94</f>
        <v>144.44794000000002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136</v>
      </c>
      <c r="AT94" s="224" t="s">
        <v>131</v>
      </c>
      <c r="AU94" s="224" t="s">
        <v>81</v>
      </c>
      <c r="AY94" s="18" t="s">
        <v>129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136</v>
      </c>
      <c r="BM94" s="224" t="s">
        <v>286</v>
      </c>
    </row>
    <row r="95" s="2" customFormat="1">
      <c r="A95" s="39"/>
      <c r="B95" s="40"/>
      <c r="C95" s="41"/>
      <c r="D95" s="226" t="s">
        <v>138</v>
      </c>
      <c r="E95" s="41"/>
      <c r="F95" s="227" t="s">
        <v>287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138</v>
      </c>
      <c r="AU95" s="18" t="s">
        <v>81</v>
      </c>
    </row>
    <row r="96" s="2" customFormat="1">
      <c r="A96" s="39"/>
      <c r="B96" s="40"/>
      <c r="C96" s="41"/>
      <c r="D96" s="231" t="s">
        <v>140</v>
      </c>
      <c r="E96" s="41"/>
      <c r="F96" s="232" t="s">
        <v>288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140</v>
      </c>
      <c r="AU96" s="18" t="s">
        <v>81</v>
      </c>
    </row>
    <row r="97" s="13" customFormat="1">
      <c r="A97" s="13"/>
      <c r="B97" s="233"/>
      <c r="C97" s="234"/>
      <c r="D97" s="226" t="s">
        <v>142</v>
      </c>
      <c r="E97" s="235" t="s">
        <v>21</v>
      </c>
      <c r="F97" s="236" t="s">
        <v>289</v>
      </c>
      <c r="G97" s="234"/>
      <c r="H97" s="237">
        <v>79.367000000000004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142</v>
      </c>
      <c r="AU97" s="243" t="s">
        <v>81</v>
      </c>
      <c r="AV97" s="13" t="s">
        <v>81</v>
      </c>
      <c r="AW97" s="13" t="s">
        <v>34</v>
      </c>
      <c r="AX97" s="13" t="s">
        <v>79</v>
      </c>
      <c r="AY97" s="243" t="s">
        <v>129</v>
      </c>
    </row>
    <row r="98" s="2" customFormat="1" ht="24.15" customHeight="1">
      <c r="A98" s="39"/>
      <c r="B98" s="40"/>
      <c r="C98" s="213" t="s">
        <v>81</v>
      </c>
      <c r="D98" s="213" t="s">
        <v>131</v>
      </c>
      <c r="E98" s="214" t="s">
        <v>290</v>
      </c>
      <c r="F98" s="215" t="s">
        <v>291</v>
      </c>
      <c r="G98" s="216" t="s">
        <v>169</v>
      </c>
      <c r="H98" s="217">
        <v>313.69999999999999</v>
      </c>
      <c r="I98" s="218"/>
      <c r="J98" s="219">
        <f>ROUND(I98*H98,2)</f>
        <v>0</v>
      </c>
      <c r="K98" s="215" t="s">
        <v>135</v>
      </c>
      <c r="L98" s="45"/>
      <c r="M98" s="220" t="s">
        <v>21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136</v>
      </c>
      <c r="AT98" s="224" t="s">
        <v>131</v>
      </c>
      <c r="AU98" s="224" t="s">
        <v>81</v>
      </c>
      <c r="AY98" s="18" t="s">
        <v>129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136</v>
      </c>
      <c r="BM98" s="224" t="s">
        <v>292</v>
      </c>
    </row>
    <row r="99" s="2" customFormat="1">
      <c r="A99" s="39"/>
      <c r="B99" s="40"/>
      <c r="C99" s="41"/>
      <c r="D99" s="226" t="s">
        <v>138</v>
      </c>
      <c r="E99" s="41"/>
      <c r="F99" s="227" t="s">
        <v>293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138</v>
      </c>
      <c r="AU99" s="18" t="s">
        <v>81</v>
      </c>
    </row>
    <row r="100" s="2" customFormat="1">
      <c r="A100" s="39"/>
      <c r="B100" s="40"/>
      <c r="C100" s="41"/>
      <c r="D100" s="231" t="s">
        <v>140</v>
      </c>
      <c r="E100" s="41"/>
      <c r="F100" s="232" t="s">
        <v>294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140</v>
      </c>
      <c r="AU100" s="18" t="s">
        <v>81</v>
      </c>
    </row>
    <row r="101" s="13" customFormat="1">
      <c r="A101" s="13"/>
      <c r="B101" s="233"/>
      <c r="C101" s="234"/>
      <c r="D101" s="226" t="s">
        <v>142</v>
      </c>
      <c r="E101" s="235" t="s">
        <v>21</v>
      </c>
      <c r="F101" s="236" t="s">
        <v>295</v>
      </c>
      <c r="G101" s="234"/>
      <c r="H101" s="237">
        <v>313.69999999999999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142</v>
      </c>
      <c r="AU101" s="243" t="s">
        <v>81</v>
      </c>
      <c r="AV101" s="13" t="s">
        <v>81</v>
      </c>
      <c r="AW101" s="13" t="s">
        <v>34</v>
      </c>
      <c r="AX101" s="13" t="s">
        <v>79</v>
      </c>
      <c r="AY101" s="243" t="s">
        <v>129</v>
      </c>
    </row>
    <row r="102" s="2" customFormat="1" ht="24.15" customHeight="1">
      <c r="A102" s="39"/>
      <c r="B102" s="40"/>
      <c r="C102" s="213" t="s">
        <v>152</v>
      </c>
      <c r="D102" s="213" t="s">
        <v>131</v>
      </c>
      <c r="E102" s="214" t="s">
        <v>296</v>
      </c>
      <c r="F102" s="215" t="s">
        <v>297</v>
      </c>
      <c r="G102" s="216" t="s">
        <v>134</v>
      </c>
      <c r="H102" s="217">
        <v>409.25</v>
      </c>
      <c r="I102" s="218"/>
      <c r="J102" s="219">
        <f>ROUND(I102*H102,2)</f>
        <v>0</v>
      </c>
      <c r="K102" s="215" t="s">
        <v>135</v>
      </c>
      <c r="L102" s="45"/>
      <c r="M102" s="220" t="s">
        <v>21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136</v>
      </c>
      <c r="AT102" s="224" t="s">
        <v>131</v>
      </c>
      <c r="AU102" s="224" t="s">
        <v>81</v>
      </c>
      <c r="AY102" s="18" t="s">
        <v>129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136</v>
      </c>
      <c r="BM102" s="224" t="s">
        <v>298</v>
      </c>
    </row>
    <row r="103" s="2" customFormat="1">
      <c r="A103" s="39"/>
      <c r="B103" s="40"/>
      <c r="C103" s="41"/>
      <c r="D103" s="226" t="s">
        <v>138</v>
      </c>
      <c r="E103" s="41"/>
      <c r="F103" s="227" t="s">
        <v>299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138</v>
      </c>
      <c r="AU103" s="18" t="s">
        <v>81</v>
      </c>
    </row>
    <row r="104" s="2" customFormat="1">
      <c r="A104" s="39"/>
      <c r="B104" s="40"/>
      <c r="C104" s="41"/>
      <c r="D104" s="231" t="s">
        <v>140</v>
      </c>
      <c r="E104" s="41"/>
      <c r="F104" s="232" t="s">
        <v>300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140</v>
      </c>
      <c r="AU104" s="18" t="s">
        <v>81</v>
      </c>
    </row>
    <row r="105" s="13" customFormat="1">
      <c r="A105" s="13"/>
      <c r="B105" s="233"/>
      <c r="C105" s="234"/>
      <c r="D105" s="226" t="s">
        <v>142</v>
      </c>
      <c r="E105" s="235" t="s">
        <v>21</v>
      </c>
      <c r="F105" s="236" t="s">
        <v>301</v>
      </c>
      <c r="G105" s="234"/>
      <c r="H105" s="237">
        <v>409.25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142</v>
      </c>
      <c r="AU105" s="243" t="s">
        <v>81</v>
      </c>
      <c r="AV105" s="13" t="s">
        <v>81</v>
      </c>
      <c r="AW105" s="13" t="s">
        <v>34</v>
      </c>
      <c r="AX105" s="13" t="s">
        <v>79</v>
      </c>
      <c r="AY105" s="243" t="s">
        <v>129</v>
      </c>
    </row>
    <row r="106" s="2" customFormat="1" ht="33" customHeight="1">
      <c r="A106" s="39"/>
      <c r="B106" s="40"/>
      <c r="C106" s="213" t="s">
        <v>136</v>
      </c>
      <c r="D106" s="213" t="s">
        <v>131</v>
      </c>
      <c r="E106" s="214" t="s">
        <v>302</v>
      </c>
      <c r="F106" s="215" t="s">
        <v>303</v>
      </c>
      <c r="G106" s="216" t="s">
        <v>169</v>
      </c>
      <c r="H106" s="217">
        <v>238.09999999999999</v>
      </c>
      <c r="I106" s="218"/>
      <c r="J106" s="219">
        <f>ROUND(I106*H106,2)</f>
        <v>0</v>
      </c>
      <c r="K106" s="215" t="s">
        <v>135</v>
      </c>
      <c r="L106" s="45"/>
      <c r="M106" s="220" t="s">
        <v>21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136</v>
      </c>
      <c r="AT106" s="224" t="s">
        <v>131</v>
      </c>
      <c r="AU106" s="224" t="s">
        <v>81</v>
      </c>
      <c r="AY106" s="18" t="s">
        <v>129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136</v>
      </c>
      <c r="BM106" s="224" t="s">
        <v>304</v>
      </c>
    </row>
    <row r="107" s="2" customFormat="1">
      <c r="A107" s="39"/>
      <c r="B107" s="40"/>
      <c r="C107" s="41"/>
      <c r="D107" s="226" t="s">
        <v>138</v>
      </c>
      <c r="E107" s="41"/>
      <c r="F107" s="227" t="s">
        <v>305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138</v>
      </c>
      <c r="AU107" s="18" t="s">
        <v>81</v>
      </c>
    </row>
    <row r="108" s="2" customFormat="1">
      <c r="A108" s="39"/>
      <c r="B108" s="40"/>
      <c r="C108" s="41"/>
      <c r="D108" s="231" t="s">
        <v>140</v>
      </c>
      <c r="E108" s="41"/>
      <c r="F108" s="232" t="s">
        <v>306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140</v>
      </c>
      <c r="AU108" s="18" t="s">
        <v>81</v>
      </c>
    </row>
    <row r="109" s="13" customFormat="1">
      <c r="A109" s="13"/>
      <c r="B109" s="233"/>
      <c r="C109" s="234"/>
      <c r="D109" s="226" t="s">
        <v>142</v>
      </c>
      <c r="E109" s="235" t="s">
        <v>21</v>
      </c>
      <c r="F109" s="236" t="s">
        <v>307</v>
      </c>
      <c r="G109" s="234"/>
      <c r="H109" s="237">
        <v>238.09999999999999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142</v>
      </c>
      <c r="AU109" s="243" t="s">
        <v>81</v>
      </c>
      <c r="AV109" s="13" t="s">
        <v>81</v>
      </c>
      <c r="AW109" s="13" t="s">
        <v>34</v>
      </c>
      <c r="AX109" s="13" t="s">
        <v>79</v>
      </c>
      <c r="AY109" s="243" t="s">
        <v>129</v>
      </c>
    </row>
    <row r="110" s="2" customFormat="1" ht="33" customHeight="1">
      <c r="A110" s="39"/>
      <c r="B110" s="40"/>
      <c r="C110" s="213" t="s">
        <v>166</v>
      </c>
      <c r="D110" s="213" t="s">
        <v>131</v>
      </c>
      <c r="E110" s="214" t="s">
        <v>308</v>
      </c>
      <c r="F110" s="215" t="s">
        <v>309</v>
      </c>
      <c r="G110" s="216" t="s">
        <v>169</v>
      </c>
      <c r="H110" s="217">
        <v>75.599999999999994</v>
      </c>
      <c r="I110" s="218"/>
      <c r="J110" s="219">
        <f>ROUND(I110*H110,2)</f>
        <v>0</v>
      </c>
      <c r="K110" s="215" t="s">
        <v>135</v>
      </c>
      <c r="L110" s="45"/>
      <c r="M110" s="220" t="s">
        <v>21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136</v>
      </c>
      <c r="AT110" s="224" t="s">
        <v>131</v>
      </c>
      <c r="AU110" s="224" t="s">
        <v>81</v>
      </c>
      <c r="AY110" s="18" t="s">
        <v>129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136</v>
      </c>
      <c r="BM110" s="224" t="s">
        <v>310</v>
      </c>
    </row>
    <row r="111" s="2" customFormat="1">
      <c r="A111" s="39"/>
      <c r="B111" s="40"/>
      <c r="C111" s="41"/>
      <c r="D111" s="226" t="s">
        <v>138</v>
      </c>
      <c r="E111" s="41"/>
      <c r="F111" s="227" t="s">
        <v>311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138</v>
      </c>
      <c r="AU111" s="18" t="s">
        <v>81</v>
      </c>
    </row>
    <row r="112" s="2" customFormat="1">
      <c r="A112" s="39"/>
      <c r="B112" s="40"/>
      <c r="C112" s="41"/>
      <c r="D112" s="231" t="s">
        <v>140</v>
      </c>
      <c r="E112" s="41"/>
      <c r="F112" s="232" t="s">
        <v>312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140</v>
      </c>
      <c r="AU112" s="18" t="s">
        <v>81</v>
      </c>
    </row>
    <row r="113" s="13" customFormat="1">
      <c r="A113" s="13"/>
      <c r="B113" s="233"/>
      <c r="C113" s="234"/>
      <c r="D113" s="226" t="s">
        <v>142</v>
      </c>
      <c r="E113" s="235" t="s">
        <v>21</v>
      </c>
      <c r="F113" s="236" t="s">
        <v>313</v>
      </c>
      <c r="G113" s="234"/>
      <c r="H113" s="237">
        <v>75.599999999999994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142</v>
      </c>
      <c r="AU113" s="243" t="s">
        <v>81</v>
      </c>
      <c r="AV113" s="13" t="s">
        <v>81</v>
      </c>
      <c r="AW113" s="13" t="s">
        <v>34</v>
      </c>
      <c r="AX113" s="13" t="s">
        <v>79</v>
      </c>
      <c r="AY113" s="243" t="s">
        <v>129</v>
      </c>
    </row>
    <row r="114" s="2" customFormat="1" ht="37.8" customHeight="1">
      <c r="A114" s="39"/>
      <c r="B114" s="40"/>
      <c r="C114" s="213" t="s">
        <v>174</v>
      </c>
      <c r="D114" s="213" t="s">
        <v>131</v>
      </c>
      <c r="E114" s="214" t="s">
        <v>314</v>
      </c>
      <c r="F114" s="215" t="s">
        <v>315</v>
      </c>
      <c r="G114" s="216" t="s">
        <v>169</v>
      </c>
      <c r="H114" s="217">
        <v>548.97500000000002</v>
      </c>
      <c r="I114" s="218"/>
      <c r="J114" s="219">
        <f>ROUND(I114*H114,2)</f>
        <v>0</v>
      </c>
      <c r="K114" s="215" t="s">
        <v>135</v>
      </c>
      <c r="L114" s="45"/>
      <c r="M114" s="220" t="s">
        <v>21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136</v>
      </c>
      <c r="AT114" s="224" t="s">
        <v>131</v>
      </c>
      <c r="AU114" s="224" t="s">
        <v>81</v>
      </c>
      <c r="AY114" s="18" t="s">
        <v>129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136</v>
      </c>
      <c r="BM114" s="224" t="s">
        <v>316</v>
      </c>
    </row>
    <row r="115" s="2" customFormat="1">
      <c r="A115" s="39"/>
      <c r="B115" s="40"/>
      <c r="C115" s="41"/>
      <c r="D115" s="226" t="s">
        <v>138</v>
      </c>
      <c r="E115" s="41"/>
      <c r="F115" s="227" t="s">
        <v>317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138</v>
      </c>
      <c r="AU115" s="18" t="s">
        <v>81</v>
      </c>
    </row>
    <row r="116" s="2" customFormat="1">
      <c r="A116" s="39"/>
      <c r="B116" s="40"/>
      <c r="C116" s="41"/>
      <c r="D116" s="231" t="s">
        <v>140</v>
      </c>
      <c r="E116" s="41"/>
      <c r="F116" s="232" t="s">
        <v>318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140</v>
      </c>
      <c r="AU116" s="18" t="s">
        <v>81</v>
      </c>
    </row>
    <row r="117" s="13" customFormat="1">
      <c r="A117" s="13"/>
      <c r="B117" s="233"/>
      <c r="C117" s="234"/>
      <c r="D117" s="226" t="s">
        <v>142</v>
      </c>
      <c r="E117" s="235" t="s">
        <v>21</v>
      </c>
      <c r="F117" s="236" t="s">
        <v>319</v>
      </c>
      <c r="G117" s="234"/>
      <c r="H117" s="237">
        <v>313.69999999999999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142</v>
      </c>
      <c r="AU117" s="243" t="s">
        <v>81</v>
      </c>
      <c r="AV117" s="13" t="s">
        <v>81</v>
      </c>
      <c r="AW117" s="13" t="s">
        <v>34</v>
      </c>
      <c r="AX117" s="13" t="s">
        <v>72</v>
      </c>
      <c r="AY117" s="243" t="s">
        <v>129</v>
      </c>
    </row>
    <row r="118" s="13" customFormat="1">
      <c r="A118" s="13"/>
      <c r="B118" s="233"/>
      <c r="C118" s="234"/>
      <c r="D118" s="226" t="s">
        <v>142</v>
      </c>
      <c r="E118" s="235" t="s">
        <v>21</v>
      </c>
      <c r="F118" s="236" t="s">
        <v>320</v>
      </c>
      <c r="G118" s="234"/>
      <c r="H118" s="237">
        <v>235.27500000000001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142</v>
      </c>
      <c r="AU118" s="243" t="s">
        <v>81</v>
      </c>
      <c r="AV118" s="13" t="s">
        <v>81</v>
      </c>
      <c r="AW118" s="13" t="s">
        <v>34</v>
      </c>
      <c r="AX118" s="13" t="s">
        <v>72</v>
      </c>
      <c r="AY118" s="243" t="s">
        <v>129</v>
      </c>
    </row>
    <row r="119" s="14" customFormat="1">
      <c r="A119" s="14"/>
      <c r="B119" s="244"/>
      <c r="C119" s="245"/>
      <c r="D119" s="226" t="s">
        <v>142</v>
      </c>
      <c r="E119" s="246" t="s">
        <v>21</v>
      </c>
      <c r="F119" s="247" t="s">
        <v>321</v>
      </c>
      <c r="G119" s="245"/>
      <c r="H119" s="248">
        <v>548.97500000000002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142</v>
      </c>
      <c r="AU119" s="254" t="s">
        <v>81</v>
      </c>
      <c r="AV119" s="14" t="s">
        <v>136</v>
      </c>
      <c r="AW119" s="14" t="s">
        <v>34</v>
      </c>
      <c r="AX119" s="14" t="s">
        <v>79</v>
      </c>
      <c r="AY119" s="254" t="s">
        <v>129</v>
      </c>
    </row>
    <row r="120" s="2" customFormat="1" ht="37.8" customHeight="1">
      <c r="A120" s="39"/>
      <c r="B120" s="40"/>
      <c r="C120" s="213" t="s">
        <v>165</v>
      </c>
      <c r="D120" s="213" t="s">
        <v>131</v>
      </c>
      <c r="E120" s="214" t="s">
        <v>322</v>
      </c>
      <c r="F120" s="215" t="s">
        <v>323</v>
      </c>
      <c r="G120" s="216" t="s">
        <v>169</v>
      </c>
      <c r="H120" s="217">
        <v>344.61500000000001</v>
      </c>
      <c r="I120" s="218"/>
      <c r="J120" s="219">
        <f>ROUND(I120*H120,2)</f>
        <v>0</v>
      </c>
      <c r="K120" s="215" t="s">
        <v>135</v>
      </c>
      <c r="L120" s="45"/>
      <c r="M120" s="220" t="s">
        <v>21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136</v>
      </c>
      <c r="AT120" s="224" t="s">
        <v>131</v>
      </c>
      <c r="AU120" s="224" t="s">
        <v>81</v>
      </c>
      <c r="AY120" s="18" t="s">
        <v>129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136</v>
      </c>
      <c r="BM120" s="224" t="s">
        <v>324</v>
      </c>
    </row>
    <row r="121" s="2" customFormat="1">
      <c r="A121" s="39"/>
      <c r="B121" s="40"/>
      <c r="C121" s="41"/>
      <c r="D121" s="226" t="s">
        <v>138</v>
      </c>
      <c r="E121" s="41"/>
      <c r="F121" s="227" t="s">
        <v>325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138</v>
      </c>
      <c r="AU121" s="18" t="s">
        <v>81</v>
      </c>
    </row>
    <row r="122" s="2" customFormat="1">
      <c r="A122" s="39"/>
      <c r="B122" s="40"/>
      <c r="C122" s="41"/>
      <c r="D122" s="231" t="s">
        <v>140</v>
      </c>
      <c r="E122" s="41"/>
      <c r="F122" s="232" t="s">
        <v>326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140</v>
      </c>
      <c r="AU122" s="18" t="s">
        <v>81</v>
      </c>
    </row>
    <row r="123" s="13" customFormat="1">
      <c r="A123" s="13"/>
      <c r="B123" s="233"/>
      <c r="C123" s="234"/>
      <c r="D123" s="226" t="s">
        <v>142</v>
      </c>
      <c r="E123" s="235" t="s">
        <v>21</v>
      </c>
      <c r="F123" s="236" t="s">
        <v>327</v>
      </c>
      <c r="G123" s="234"/>
      <c r="H123" s="237">
        <v>235.27500000000001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142</v>
      </c>
      <c r="AU123" s="243" t="s">
        <v>81</v>
      </c>
      <c r="AV123" s="13" t="s">
        <v>81</v>
      </c>
      <c r="AW123" s="13" t="s">
        <v>34</v>
      </c>
      <c r="AX123" s="13" t="s">
        <v>72</v>
      </c>
      <c r="AY123" s="243" t="s">
        <v>129</v>
      </c>
    </row>
    <row r="124" s="13" customFormat="1">
      <c r="A124" s="13"/>
      <c r="B124" s="233"/>
      <c r="C124" s="234"/>
      <c r="D124" s="226" t="s">
        <v>142</v>
      </c>
      <c r="E124" s="235" t="s">
        <v>21</v>
      </c>
      <c r="F124" s="236" t="s">
        <v>328</v>
      </c>
      <c r="G124" s="234"/>
      <c r="H124" s="237">
        <v>47.280999999999999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142</v>
      </c>
      <c r="AU124" s="243" t="s">
        <v>81</v>
      </c>
      <c r="AV124" s="13" t="s">
        <v>81</v>
      </c>
      <c r="AW124" s="13" t="s">
        <v>34</v>
      </c>
      <c r="AX124" s="13" t="s">
        <v>72</v>
      </c>
      <c r="AY124" s="243" t="s">
        <v>129</v>
      </c>
    </row>
    <row r="125" s="13" customFormat="1">
      <c r="A125" s="13"/>
      <c r="B125" s="233"/>
      <c r="C125" s="234"/>
      <c r="D125" s="226" t="s">
        <v>142</v>
      </c>
      <c r="E125" s="235" t="s">
        <v>21</v>
      </c>
      <c r="F125" s="236" t="s">
        <v>329</v>
      </c>
      <c r="G125" s="234"/>
      <c r="H125" s="237">
        <v>62.058999999999998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142</v>
      </c>
      <c r="AU125" s="243" t="s">
        <v>81</v>
      </c>
      <c r="AV125" s="13" t="s">
        <v>81</v>
      </c>
      <c r="AW125" s="13" t="s">
        <v>34</v>
      </c>
      <c r="AX125" s="13" t="s">
        <v>72</v>
      </c>
      <c r="AY125" s="243" t="s">
        <v>129</v>
      </c>
    </row>
    <row r="126" s="14" customFormat="1">
      <c r="A126" s="14"/>
      <c r="B126" s="244"/>
      <c r="C126" s="245"/>
      <c r="D126" s="226" t="s">
        <v>142</v>
      </c>
      <c r="E126" s="246" t="s">
        <v>21</v>
      </c>
      <c r="F126" s="247" t="s">
        <v>330</v>
      </c>
      <c r="G126" s="245"/>
      <c r="H126" s="248">
        <v>344.61500000000001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142</v>
      </c>
      <c r="AU126" s="254" t="s">
        <v>81</v>
      </c>
      <c r="AV126" s="14" t="s">
        <v>136</v>
      </c>
      <c r="AW126" s="14" t="s">
        <v>34</v>
      </c>
      <c r="AX126" s="14" t="s">
        <v>79</v>
      </c>
      <c r="AY126" s="254" t="s">
        <v>129</v>
      </c>
    </row>
    <row r="127" s="2" customFormat="1" ht="37.8" customHeight="1">
      <c r="A127" s="39"/>
      <c r="B127" s="40"/>
      <c r="C127" s="213" t="s">
        <v>187</v>
      </c>
      <c r="D127" s="213" t="s">
        <v>131</v>
      </c>
      <c r="E127" s="214" t="s">
        <v>331</v>
      </c>
      <c r="F127" s="215" t="s">
        <v>332</v>
      </c>
      <c r="G127" s="216" t="s">
        <v>169</v>
      </c>
      <c r="H127" s="217">
        <v>78.424999999999997</v>
      </c>
      <c r="I127" s="218"/>
      <c r="J127" s="219">
        <f>ROUND(I127*H127,2)</f>
        <v>0</v>
      </c>
      <c r="K127" s="215" t="s">
        <v>135</v>
      </c>
      <c r="L127" s="45"/>
      <c r="M127" s="220" t="s">
        <v>21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136</v>
      </c>
      <c r="AT127" s="224" t="s">
        <v>131</v>
      </c>
      <c r="AU127" s="224" t="s">
        <v>81</v>
      </c>
      <c r="AY127" s="18" t="s">
        <v>129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136</v>
      </c>
      <c r="BM127" s="224" t="s">
        <v>333</v>
      </c>
    </row>
    <row r="128" s="2" customFormat="1">
      <c r="A128" s="39"/>
      <c r="B128" s="40"/>
      <c r="C128" s="41"/>
      <c r="D128" s="226" t="s">
        <v>138</v>
      </c>
      <c r="E128" s="41"/>
      <c r="F128" s="227" t="s">
        <v>334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138</v>
      </c>
      <c r="AU128" s="18" t="s">
        <v>81</v>
      </c>
    </row>
    <row r="129" s="2" customFormat="1">
      <c r="A129" s="39"/>
      <c r="B129" s="40"/>
      <c r="C129" s="41"/>
      <c r="D129" s="231" t="s">
        <v>140</v>
      </c>
      <c r="E129" s="41"/>
      <c r="F129" s="232" t="s">
        <v>335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140</v>
      </c>
      <c r="AU129" s="18" t="s">
        <v>81</v>
      </c>
    </row>
    <row r="130" s="13" customFormat="1">
      <c r="A130" s="13"/>
      <c r="B130" s="233"/>
      <c r="C130" s="234"/>
      <c r="D130" s="226" t="s">
        <v>142</v>
      </c>
      <c r="E130" s="235" t="s">
        <v>21</v>
      </c>
      <c r="F130" s="236" t="s">
        <v>336</v>
      </c>
      <c r="G130" s="234"/>
      <c r="H130" s="237">
        <v>78.424999999999997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142</v>
      </c>
      <c r="AU130" s="243" t="s">
        <v>81</v>
      </c>
      <c r="AV130" s="13" t="s">
        <v>81</v>
      </c>
      <c r="AW130" s="13" t="s">
        <v>34</v>
      </c>
      <c r="AX130" s="13" t="s">
        <v>72</v>
      </c>
      <c r="AY130" s="243" t="s">
        <v>129</v>
      </c>
    </row>
    <row r="131" s="14" customFormat="1">
      <c r="A131" s="14"/>
      <c r="B131" s="244"/>
      <c r="C131" s="245"/>
      <c r="D131" s="226" t="s">
        <v>142</v>
      </c>
      <c r="E131" s="246" t="s">
        <v>21</v>
      </c>
      <c r="F131" s="247" t="s">
        <v>321</v>
      </c>
      <c r="G131" s="245"/>
      <c r="H131" s="248">
        <v>78.424999999999997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142</v>
      </c>
      <c r="AU131" s="254" t="s">
        <v>81</v>
      </c>
      <c r="AV131" s="14" t="s">
        <v>136</v>
      </c>
      <c r="AW131" s="14" t="s">
        <v>34</v>
      </c>
      <c r="AX131" s="14" t="s">
        <v>79</v>
      </c>
      <c r="AY131" s="254" t="s">
        <v>129</v>
      </c>
    </row>
    <row r="132" s="2" customFormat="1" ht="37.8" customHeight="1">
      <c r="A132" s="39"/>
      <c r="B132" s="40"/>
      <c r="C132" s="213" t="s">
        <v>196</v>
      </c>
      <c r="D132" s="213" t="s">
        <v>131</v>
      </c>
      <c r="E132" s="214" t="s">
        <v>337</v>
      </c>
      <c r="F132" s="215" t="s">
        <v>338</v>
      </c>
      <c r="G132" s="216" t="s">
        <v>169</v>
      </c>
      <c r="H132" s="217">
        <v>470.55000000000001</v>
      </c>
      <c r="I132" s="218"/>
      <c r="J132" s="219">
        <f>ROUND(I132*H132,2)</f>
        <v>0</v>
      </c>
      <c r="K132" s="215" t="s">
        <v>135</v>
      </c>
      <c r="L132" s="45"/>
      <c r="M132" s="220" t="s">
        <v>21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136</v>
      </c>
      <c r="AT132" s="224" t="s">
        <v>131</v>
      </c>
      <c r="AU132" s="224" t="s">
        <v>81</v>
      </c>
      <c r="AY132" s="18" t="s">
        <v>129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136</v>
      </c>
      <c r="BM132" s="224" t="s">
        <v>339</v>
      </c>
    </row>
    <row r="133" s="2" customFormat="1">
      <c r="A133" s="39"/>
      <c r="B133" s="40"/>
      <c r="C133" s="41"/>
      <c r="D133" s="226" t="s">
        <v>138</v>
      </c>
      <c r="E133" s="41"/>
      <c r="F133" s="227" t="s">
        <v>340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138</v>
      </c>
      <c r="AU133" s="18" t="s">
        <v>81</v>
      </c>
    </row>
    <row r="134" s="2" customFormat="1">
      <c r="A134" s="39"/>
      <c r="B134" s="40"/>
      <c r="C134" s="41"/>
      <c r="D134" s="231" t="s">
        <v>140</v>
      </c>
      <c r="E134" s="41"/>
      <c r="F134" s="232" t="s">
        <v>341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140</v>
      </c>
      <c r="AU134" s="18" t="s">
        <v>81</v>
      </c>
    </row>
    <row r="135" s="13" customFormat="1">
      <c r="A135" s="13"/>
      <c r="B135" s="233"/>
      <c r="C135" s="234"/>
      <c r="D135" s="226" t="s">
        <v>142</v>
      </c>
      <c r="E135" s="235" t="s">
        <v>21</v>
      </c>
      <c r="F135" s="236" t="s">
        <v>336</v>
      </c>
      <c r="G135" s="234"/>
      <c r="H135" s="237">
        <v>78.424999999999997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142</v>
      </c>
      <c r="AU135" s="243" t="s">
        <v>81</v>
      </c>
      <c r="AV135" s="13" t="s">
        <v>81</v>
      </c>
      <c r="AW135" s="13" t="s">
        <v>34</v>
      </c>
      <c r="AX135" s="13" t="s">
        <v>72</v>
      </c>
      <c r="AY135" s="243" t="s">
        <v>129</v>
      </c>
    </row>
    <row r="136" s="14" customFormat="1">
      <c r="A136" s="14"/>
      <c r="B136" s="244"/>
      <c r="C136" s="245"/>
      <c r="D136" s="226" t="s">
        <v>142</v>
      </c>
      <c r="E136" s="246" t="s">
        <v>21</v>
      </c>
      <c r="F136" s="247" t="s">
        <v>321</v>
      </c>
      <c r="G136" s="245"/>
      <c r="H136" s="248">
        <v>78.424999999999997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142</v>
      </c>
      <c r="AU136" s="254" t="s">
        <v>81</v>
      </c>
      <c r="AV136" s="14" t="s">
        <v>136</v>
      </c>
      <c r="AW136" s="14" t="s">
        <v>34</v>
      </c>
      <c r="AX136" s="14" t="s">
        <v>79</v>
      </c>
      <c r="AY136" s="254" t="s">
        <v>129</v>
      </c>
    </row>
    <row r="137" s="13" customFormat="1">
      <c r="A137" s="13"/>
      <c r="B137" s="233"/>
      <c r="C137" s="234"/>
      <c r="D137" s="226" t="s">
        <v>142</v>
      </c>
      <c r="E137" s="234"/>
      <c r="F137" s="236" t="s">
        <v>342</v>
      </c>
      <c r="G137" s="234"/>
      <c r="H137" s="237">
        <v>470.55000000000001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142</v>
      </c>
      <c r="AU137" s="243" t="s">
        <v>81</v>
      </c>
      <c r="AV137" s="13" t="s">
        <v>81</v>
      </c>
      <c r="AW137" s="13" t="s">
        <v>4</v>
      </c>
      <c r="AX137" s="13" t="s">
        <v>79</v>
      </c>
      <c r="AY137" s="243" t="s">
        <v>129</v>
      </c>
    </row>
    <row r="138" s="2" customFormat="1" ht="24.15" customHeight="1">
      <c r="A138" s="39"/>
      <c r="B138" s="40"/>
      <c r="C138" s="213" t="s">
        <v>204</v>
      </c>
      <c r="D138" s="213" t="s">
        <v>131</v>
      </c>
      <c r="E138" s="214" t="s">
        <v>343</v>
      </c>
      <c r="F138" s="215" t="s">
        <v>344</v>
      </c>
      <c r="G138" s="216" t="s">
        <v>169</v>
      </c>
      <c r="H138" s="217">
        <v>344.61500000000001</v>
      </c>
      <c r="I138" s="218"/>
      <c r="J138" s="219">
        <f>ROUND(I138*H138,2)</f>
        <v>0</v>
      </c>
      <c r="K138" s="215" t="s">
        <v>135</v>
      </c>
      <c r="L138" s="45"/>
      <c r="M138" s="220" t="s">
        <v>21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136</v>
      </c>
      <c r="AT138" s="224" t="s">
        <v>131</v>
      </c>
      <c r="AU138" s="224" t="s">
        <v>81</v>
      </c>
      <c r="AY138" s="18" t="s">
        <v>129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136</v>
      </c>
      <c r="BM138" s="224" t="s">
        <v>345</v>
      </c>
    </row>
    <row r="139" s="2" customFormat="1">
      <c r="A139" s="39"/>
      <c r="B139" s="40"/>
      <c r="C139" s="41"/>
      <c r="D139" s="226" t="s">
        <v>138</v>
      </c>
      <c r="E139" s="41"/>
      <c r="F139" s="227" t="s">
        <v>346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138</v>
      </c>
      <c r="AU139" s="18" t="s">
        <v>81</v>
      </c>
    </row>
    <row r="140" s="2" customFormat="1">
      <c r="A140" s="39"/>
      <c r="B140" s="40"/>
      <c r="C140" s="41"/>
      <c r="D140" s="231" t="s">
        <v>140</v>
      </c>
      <c r="E140" s="41"/>
      <c r="F140" s="232" t="s">
        <v>347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140</v>
      </c>
      <c r="AU140" s="18" t="s">
        <v>81</v>
      </c>
    </row>
    <row r="141" s="13" customFormat="1">
      <c r="A141" s="13"/>
      <c r="B141" s="233"/>
      <c r="C141" s="234"/>
      <c r="D141" s="226" t="s">
        <v>142</v>
      </c>
      <c r="E141" s="235" t="s">
        <v>21</v>
      </c>
      <c r="F141" s="236" t="s">
        <v>320</v>
      </c>
      <c r="G141" s="234"/>
      <c r="H141" s="237">
        <v>235.27500000000001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142</v>
      </c>
      <c r="AU141" s="243" t="s">
        <v>81</v>
      </c>
      <c r="AV141" s="13" t="s">
        <v>81</v>
      </c>
      <c r="AW141" s="13" t="s">
        <v>34</v>
      </c>
      <c r="AX141" s="13" t="s">
        <v>72</v>
      </c>
      <c r="AY141" s="243" t="s">
        <v>129</v>
      </c>
    </row>
    <row r="142" s="13" customFormat="1">
      <c r="A142" s="13"/>
      <c r="B142" s="233"/>
      <c r="C142" s="234"/>
      <c r="D142" s="226" t="s">
        <v>142</v>
      </c>
      <c r="E142" s="235" t="s">
        <v>21</v>
      </c>
      <c r="F142" s="236" t="s">
        <v>328</v>
      </c>
      <c r="G142" s="234"/>
      <c r="H142" s="237">
        <v>47.280999999999999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142</v>
      </c>
      <c r="AU142" s="243" t="s">
        <v>81</v>
      </c>
      <c r="AV142" s="13" t="s">
        <v>81</v>
      </c>
      <c r="AW142" s="13" t="s">
        <v>34</v>
      </c>
      <c r="AX142" s="13" t="s">
        <v>72</v>
      </c>
      <c r="AY142" s="243" t="s">
        <v>129</v>
      </c>
    </row>
    <row r="143" s="13" customFormat="1">
      <c r="A143" s="13"/>
      <c r="B143" s="233"/>
      <c r="C143" s="234"/>
      <c r="D143" s="226" t="s">
        <v>142</v>
      </c>
      <c r="E143" s="235" t="s">
        <v>21</v>
      </c>
      <c r="F143" s="236" t="s">
        <v>329</v>
      </c>
      <c r="G143" s="234"/>
      <c r="H143" s="237">
        <v>62.058999999999998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142</v>
      </c>
      <c r="AU143" s="243" t="s">
        <v>81</v>
      </c>
      <c r="AV143" s="13" t="s">
        <v>81</v>
      </c>
      <c r="AW143" s="13" t="s">
        <v>34</v>
      </c>
      <c r="AX143" s="13" t="s">
        <v>72</v>
      </c>
      <c r="AY143" s="243" t="s">
        <v>129</v>
      </c>
    </row>
    <row r="144" s="14" customFormat="1">
      <c r="A144" s="14"/>
      <c r="B144" s="244"/>
      <c r="C144" s="245"/>
      <c r="D144" s="226" t="s">
        <v>142</v>
      </c>
      <c r="E144" s="246" t="s">
        <v>21</v>
      </c>
      <c r="F144" s="247" t="s">
        <v>348</v>
      </c>
      <c r="G144" s="245"/>
      <c r="H144" s="248">
        <v>344.61500000000001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142</v>
      </c>
      <c r="AU144" s="254" t="s">
        <v>81</v>
      </c>
      <c r="AV144" s="14" t="s">
        <v>136</v>
      </c>
      <c r="AW144" s="14" t="s">
        <v>34</v>
      </c>
      <c r="AX144" s="14" t="s">
        <v>79</v>
      </c>
      <c r="AY144" s="254" t="s">
        <v>129</v>
      </c>
    </row>
    <row r="145" s="2" customFormat="1" ht="37.8" customHeight="1">
      <c r="A145" s="39"/>
      <c r="B145" s="40"/>
      <c r="C145" s="213" t="s">
        <v>210</v>
      </c>
      <c r="D145" s="213" t="s">
        <v>131</v>
      </c>
      <c r="E145" s="214" t="s">
        <v>349</v>
      </c>
      <c r="F145" s="215" t="s">
        <v>350</v>
      </c>
      <c r="G145" s="216" t="s">
        <v>169</v>
      </c>
      <c r="H145" s="217">
        <v>106.09999999999999</v>
      </c>
      <c r="I145" s="218"/>
      <c r="J145" s="219">
        <f>ROUND(I145*H145,2)</f>
        <v>0</v>
      </c>
      <c r="K145" s="215" t="s">
        <v>135</v>
      </c>
      <c r="L145" s="45"/>
      <c r="M145" s="220" t="s">
        <v>21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136</v>
      </c>
      <c r="AT145" s="224" t="s">
        <v>131</v>
      </c>
      <c r="AU145" s="224" t="s">
        <v>81</v>
      </c>
      <c r="AY145" s="18" t="s">
        <v>129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136</v>
      </c>
      <c r="BM145" s="224" t="s">
        <v>351</v>
      </c>
    </row>
    <row r="146" s="2" customFormat="1">
      <c r="A146" s="39"/>
      <c r="B146" s="40"/>
      <c r="C146" s="41"/>
      <c r="D146" s="226" t="s">
        <v>138</v>
      </c>
      <c r="E146" s="41"/>
      <c r="F146" s="227" t="s">
        <v>352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138</v>
      </c>
      <c r="AU146" s="18" t="s">
        <v>81</v>
      </c>
    </row>
    <row r="147" s="2" customFormat="1">
      <c r="A147" s="39"/>
      <c r="B147" s="40"/>
      <c r="C147" s="41"/>
      <c r="D147" s="231" t="s">
        <v>140</v>
      </c>
      <c r="E147" s="41"/>
      <c r="F147" s="232" t="s">
        <v>353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140</v>
      </c>
      <c r="AU147" s="18" t="s">
        <v>81</v>
      </c>
    </row>
    <row r="148" s="13" customFormat="1">
      <c r="A148" s="13"/>
      <c r="B148" s="233"/>
      <c r="C148" s="234"/>
      <c r="D148" s="226" t="s">
        <v>142</v>
      </c>
      <c r="E148" s="235" t="s">
        <v>21</v>
      </c>
      <c r="F148" s="236" t="s">
        <v>354</v>
      </c>
      <c r="G148" s="234"/>
      <c r="H148" s="237">
        <v>106.09999999999999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142</v>
      </c>
      <c r="AU148" s="243" t="s">
        <v>81</v>
      </c>
      <c r="AV148" s="13" t="s">
        <v>81</v>
      </c>
      <c r="AW148" s="13" t="s">
        <v>34</v>
      </c>
      <c r="AX148" s="13" t="s">
        <v>79</v>
      </c>
      <c r="AY148" s="243" t="s">
        <v>129</v>
      </c>
    </row>
    <row r="149" s="2" customFormat="1" ht="33" customHeight="1">
      <c r="A149" s="39"/>
      <c r="B149" s="40"/>
      <c r="C149" s="213" t="s">
        <v>218</v>
      </c>
      <c r="D149" s="213" t="s">
        <v>131</v>
      </c>
      <c r="E149" s="214" t="s">
        <v>355</v>
      </c>
      <c r="F149" s="215" t="s">
        <v>356</v>
      </c>
      <c r="G149" s="216" t="s">
        <v>214</v>
      </c>
      <c r="H149" s="217">
        <v>156.84999999999999</v>
      </c>
      <c r="I149" s="218"/>
      <c r="J149" s="219">
        <f>ROUND(I149*H149,2)</f>
        <v>0</v>
      </c>
      <c r="K149" s="215" t="s">
        <v>135</v>
      </c>
      <c r="L149" s="45"/>
      <c r="M149" s="220" t="s">
        <v>21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136</v>
      </c>
      <c r="AT149" s="224" t="s">
        <v>131</v>
      </c>
      <c r="AU149" s="224" t="s">
        <v>81</v>
      </c>
      <c r="AY149" s="18" t="s">
        <v>129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136</v>
      </c>
      <c r="BM149" s="224" t="s">
        <v>357</v>
      </c>
    </row>
    <row r="150" s="2" customFormat="1">
      <c r="A150" s="39"/>
      <c r="B150" s="40"/>
      <c r="C150" s="41"/>
      <c r="D150" s="226" t="s">
        <v>138</v>
      </c>
      <c r="E150" s="41"/>
      <c r="F150" s="227" t="s">
        <v>358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138</v>
      </c>
      <c r="AU150" s="18" t="s">
        <v>81</v>
      </c>
    </row>
    <row r="151" s="2" customFormat="1">
      <c r="A151" s="39"/>
      <c r="B151" s="40"/>
      <c r="C151" s="41"/>
      <c r="D151" s="231" t="s">
        <v>140</v>
      </c>
      <c r="E151" s="41"/>
      <c r="F151" s="232" t="s">
        <v>359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140</v>
      </c>
      <c r="AU151" s="18" t="s">
        <v>81</v>
      </c>
    </row>
    <row r="152" s="13" customFormat="1">
      <c r="A152" s="13"/>
      <c r="B152" s="233"/>
      <c r="C152" s="234"/>
      <c r="D152" s="226" t="s">
        <v>142</v>
      </c>
      <c r="E152" s="235" t="s">
        <v>21</v>
      </c>
      <c r="F152" s="236" t="s">
        <v>336</v>
      </c>
      <c r="G152" s="234"/>
      <c r="H152" s="237">
        <v>78.424999999999997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142</v>
      </c>
      <c r="AU152" s="243" t="s">
        <v>81</v>
      </c>
      <c r="AV152" s="13" t="s">
        <v>81</v>
      </c>
      <c r="AW152" s="13" t="s">
        <v>34</v>
      </c>
      <c r="AX152" s="13" t="s">
        <v>72</v>
      </c>
      <c r="AY152" s="243" t="s">
        <v>129</v>
      </c>
    </row>
    <row r="153" s="14" customFormat="1">
      <c r="A153" s="14"/>
      <c r="B153" s="244"/>
      <c r="C153" s="245"/>
      <c r="D153" s="226" t="s">
        <v>142</v>
      </c>
      <c r="E153" s="246" t="s">
        <v>21</v>
      </c>
      <c r="F153" s="247" t="s">
        <v>321</v>
      </c>
      <c r="G153" s="245"/>
      <c r="H153" s="248">
        <v>78.424999999999997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142</v>
      </c>
      <c r="AU153" s="254" t="s">
        <v>81</v>
      </c>
      <c r="AV153" s="14" t="s">
        <v>136</v>
      </c>
      <c r="AW153" s="14" t="s">
        <v>34</v>
      </c>
      <c r="AX153" s="14" t="s">
        <v>79</v>
      </c>
      <c r="AY153" s="254" t="s">
        <v>129</v>
      </c>
    </row>
    <row r="154" s="13" customFormat="1">
      <c r="A154" s="13"/>
      <c r="B154" s="233"/>
      <c r="C154" s="234"/>
      <c r="D154" s="226" t="s">
        <v>142</v>
      </c>
      <c r="E154" s="234"/>
      <c r="F154" s="236" t="s">
        <v>360</v>
      </c>
      <c r="G154" s="234"/>
      <c r="H154" s="237">
        <v>156.84999999999999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142</v>
      </c>
      <c r="AU154" s="243" t="s">
        <v>81</v>
      </c>
      <c r="AV154" s="13" t="s">
        <v>81</v>
      </c>
      <c r="AW154" s="13" t="s">
        <v>4</v>
      </c>
      <c r="AX154" s="13" t="s">
        <v>79</v>
      </c>
      <c r="AY154" s="243" t="s">
        <v>129</v>
      </c>
    </row>
    <row r="155" s="2" customFormat="1" ht="16.5" customHeight="1">
      <c r="A155" s="39"/>
      <c r="B155" s="40"/>
      <c r="C155" s="213" t="s">
        <v>223</v>
      </c>
      <c r="D155" s="213" t="s">
        <v>131</v>
      </c>
      <c r="E155" s="214" t="s">
        <v>361</v>
      </c>
      <c r="F155" s="215" t="s">
        <v>362</v>
      </c>
      <c r="G155" s="216" t="s">
        <v>169</v>
      </c>
      <c r="H155" s="217">
        <v>78.424999999999997</v>
      </c>
      <c r="I155" s="218"/>
      <c r="J155" s="219">
        <f>ROUND(I155*H155,2)</f>
        <v>0</v>
      </c>
      <c r="K155" s="215" t="s">
        <v>135</v>
      </c>
      <c r="L155" s="45"/>
      <c r="M155" s="220" t="s">
        <v>21</v>
      </c>
      <c r="N155" s="221" t="s">
        <v>43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136</v>
      </c>
      <c r="AT155" s="224" t="s">
        <v>131</v>
      </c>
      <c r="AU155" s="224" t="s">
        <v>81</v>
      </c>
      <c r="AY155" s="18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136</v>
      </c>
      <c r="BM155" s="224" t="s">
        <v>363</v>
      </c>
    </row>
    <row r="156" s="2" customFormat="1">
      <c r="A156" s="39"/>
      <c r="B156" s="40"/>
      <c r="C156" s="41"/>
      <c r="D156" s="226" t="s">
        <v>138</v>
      </c>
      <c r="E156" s="41"/>
      <c r="F156" s="227" t="s">
        <v>364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138</v>
      </c>
      <c r="AU156" s="18" t="s">
        <v>81</v>
      </c>
    </row>
    <row r="157" s="2" customFormat="1">
      <c r="A157" s="39"/>
      <c r="B157" s="40"/>
      <c r="C157" s="41"/>
      <c r="D157" s="231" t="s">
        <v>140</v>
      </c>
      <c r="E157" s="41"/>
      <c r="F157" s="232" t="s">
        <v>365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140</v>
      </c>
      <c r="AU157" s="18" t="s">
        <v>81</v>
      </c>
    </row>
    <row r="158" s="13" customFormat="1">
      <c r="A158" s="13"/>
      <c r="B158" s="233"/>
      <c r="C158" s="234"/>
      <c r="D158" s="226" t="s">
        <v>142</v>
      </c>
      <c r="E158" s="235" t="s">
        <v>21</v>
      </c>
      <c r="F158" s="236" t="s">
        <v>336</v>
      </c>
      <c r="G158" s="234"/>
      <c r="H158" s="237">
        <v>78.424999999999997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142</v>
      </c>
      <c r="AU158" s="243" t="s">
        <v>81</v>
      </c>
      <c r="AV158" s="13" t="s">
        <v>81</v>
      </c>
      <c r="AW158" s="13" t="s">
        <v>34</v>
      </c>
      <c r="AX158" s="13" t="s">
        <v>72</v>
      </c>
      <c r="AY158" s="243" t="s">
        <v>129</v>
      </c>
    </row>
    <row r="159" s="14" customFormat="1">
      <c r="A159" s="14"/>
      <c r="B159" s="244"/>
      <c r="C159" s="245"/>
      <c r="D159" s="226" t="s">
        <v>142</v>
      </c>
      <c r="E159" s="246" t="s">
        <v>21</v>
      </c>
      <c r="F159" s="247" t="s">
        <v>321</v>
      </c>
      <c r="G159" s="245"/>
      <c r="H159" s="248">
        <v>78.424999999999997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142</v>
      </c>
      <c r="AU159" s="254" t="s">
        <v>81</v>
      </c>
      <c r="AV159" s="14" t="s">
        <v>136</v>
      </c>
      <c r="AW159" s="14" t="s">
        <v>34</v>
      </c>
      <c r="AX159" s="14" t="s">
        <v>79</v>
      </c>
      <c r="AY159" s="254" t="s">
        <v>129</v>
      </c>
    </row>
    <row r="160" s="2" customFormat="1" ht="37.8" customHeight="1">
      <c r="A160" s="39"/>
      <c r="B160" s="40"/>
      <c r="C160" s="213" t="s">
        <v>232</v>
      </c>
      <c r="D160" s="213" t="s">
        <v>131</v>
      </c>
      <c r="E160" s="214" t="s">
        <v>366</v>
      </c>
      <c r="F160" s="215" t="s">
        <v>367</v>
      </c>
      <c r="G160" s="216" t="s">
        <v>169</v>
      </c>
      <c r="H160" s="217">
        <v>62.058999999999998</v>
      </c>
      <c r="I160" s="218"/>
      <c r="J160" s="219">
        <f>ROUND(I160*H160,2)</f>
        <v>0</v>
      </c>
      <c r="K160" s="215" t="s">
        <v>135</v>
      </c>
      <c r="L160" s="45"/>
      <c r="M160" s="220" t="s">
        <v>21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136</v>
      </c>
      <c r="AT160" s="224" t="s">
        <v>131</v>
      </c>
      <c r="AU160" s="224" t="s">
        <v>81</v>
      </c>
      <c r="AY160" s="18" t="s">
        <v>129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136</v>
      </c>
      <c r="BM160" s="224" t="s">
        <v>368</v>
      </c>
    </row>
    <row r="161" s="2" customFormat="1">
      <c r="A161" s="39"/>
      <c r="B161" s="40"/>
      <c r="C161" s="41"/>
      <c r="D161" s="226" t="s">
        <v>138</v>
      </c>
      <c r="E161" s="41"/>
      <c r="F161" s="227" t="s">
        <v>369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138</v>
      </c>
      <c r="AU161" s="18" t="s">
        <v>81</v>
      </c>
    </row>
    <row r="162" s="2" customFormat="1">
      <c r="A162" s="39"/>
      <c r="B162" s="40"/>
      <c r="C162" s="41"/>
      <c r="D162" s="231" t="s">
        <v>140</v>
      </c>
      <c r="E162" s="41"/>
      <c r="F162" s="232" t="s">
        <v>370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140</v>
      </c>
      <c r="AU162" s="18" t="s">
        <v>81</v>
      </c>
    </row>
    <row r="163" s="13" customFormat="1">
      <c r="A163" s="13"/>
      <c r="B163" s="233"/>
      <c r="C163" s="234"/>
      <c r="D163" s="226" t="s">
        <v>142</v>
      </c>
      <c r="E163" s="235" t="s">
        <v>21</v>
      </c>
      <c r="F163" s="236" t="s">
        <v>371</v>
      </c>
      <c r="G163" s="234"/>
      <c r="H163" s="237">
        <v>8.75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142</v>
      </c>
      <c r="AU163" s="243" t="s">
        <v>81</v>
      </c>
      <c r="AV163" s="13" t="s">
        <v>81</v>
      </c>
      <c r="AW163" s="13" t="s">
        <v>34</v>
      </c>
      <c r="AX163" s="13" t="s">
        <v>72</v>
      </c>
      <c r="AY163" s="243" t="s">
        <v>129</v>
      </c>
    </row>
    <row r="164" s="13" customFormat="1">
      <c r="A164" s="13"/>
      <c r="B164" s="233"/>
      <c r="C164" s="234"/>
      <c r="D164" s="226" t="s">
        <v>142</v>
      </c>
      <c r="E164" s="235" t="s">
        <v>21</v>
      </c>
      <c r="F164" s="236" t="s">
        <v>372</v>
      </c>
      <c r="G164" s="234"/>
      <c r="H164" s="237">
        <v>15.75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142</v>
      </c>
      <c r="AU164" s="243" t="s">
        <v>81</v>
      </c>
      <c r="AV164" s="13" t="s">
        <v>81</v>
      </c>
      <c r="AW164" s="13" t="s">
        <v>34</v>
      </c>
      <c r="AX164" s="13" t="s">
        <v>72</v>
      </c>
      <c r="AY164" s="243" t="s">
        <v>129</v>
      </c>
    </row>
    <row r="165" s="13" customFormat="1">
      <c r="A165" s="13"/>
      <c r="B165" s="233"/>
      <c r="C165" s="234"/>
      <c r="D165" s="226" t="s">
        <v>142</v>
      </c>
      <c r="E165" s="235" t="s">
        <v>21</v>
      </c>
      <c r="F165" s="236" t="s">
        <v>373</v>
      </c>
      <c r="G165" s="234"/>
      <c r="H165" s="237">
        <v>11.4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142</v>
      </c>
      <c r="AU165" s="243" t="s">
        <v>81</v>
      </c>
      <c r="AV165" s="13" t="s">
        <v>81</v>
      </c>
      <c r="AW165" s="13" t="s">
        <v>34</v>
      </c>
      <c r="AX165" s="13" t="s">
        <v>72</v>
      </c>
      <c r="AY165" s="243" t="s">
        <v>129</v>
      </c>
    </row>
    <row r="166" s="13" customFormat="1">
      <c r="A166" s="13"/>
      <c r="B166" s="233"/>
      <c r="C166" s="234"/>
      <c r="D166" s="226" t="s">
        <v>142</v>
      </c>
      <c r="E166" s="235" t="s">
        <v>21</v>
      </c>
      <c r="F166" s="236" t="s">
        <v>374</v>
      </c>
      <c r="G166" s="234"/>
      <c r="H166" s="237">
        <v>12.255000000000001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142</v>
      </c>
      <c r="AU166" s="243" t="s">
        <v>81</v>
      </c>
      <c r="AV166" s="13" t="s">
        <v>81</v>
      </c>
      <c r="AW166" s="13" t="s">
        <v>34</v>
      </c>
      <c r="AX166" s="13" t="s">
        <v>72</v>
      </c>
      <c r="AY166" s="243" t="s">
        <v>129</v>
      </c>
    </row>
    <row r="167" s="13" customFormat="1">
      <c r="A167" s="13"/>
      <c r="B167" s="233"/>
      <c r="C167" s="234"/>
      <c r="D167" s="226" t="s">
        <v>142</v>
      </c>
      <c r="E167" s="235" t="s">
        <v>21</v>
      </c>
      <c r="F167" s="236" t="s">
        <v>375</v>
      </c>
      <c r="G167" s="234"/>
      <c r="H167" s="237">
        <v>13.904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142</v>
      </c>
      <c r="AU167" s="243" t="s">
        <v>81</v>
      </c>
      <c r="AV167" s="13" t="s">
        <v>81</v>
      </c>
      <c r="AW167" s="13" t="s">
        <v>34</v>
      </c>
      <c r="AX167" s="13" t="s">
        <v>72</v>
      </c>
      <c r="AY167" s="243" t="s">
        <v>129</v>
      </c>
    </row>
    <row r="168" s="15" customFormat="1">
      <c r="A168" s="15"/>
      <c r="B168" s="269"/>
      <c r="C168" s="270"/>
      <c r="D168" s="226" t="s">
        <v>142</v>
      </c>
      <c r="E168" s="271" t="s">
        <v>21</v>
      </c>
      <c r="F168" s="272" t="s">
        <v>376</v>
      </c>
      <c r="G168" s="270"/>
      <c r="H168" s="273">
        <v>62.058999999999998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9" t="s">
        <v>142</v>
      </c>
      <c r="AU168" s="279" t="s">
        <v>81</v>
      </c>
      <c r="AV168" s="15" t="s">
        <v>152</v>
      </c>
      <c r="AW168" s="15" t="s">
        <v>34</v>
      </c>
      <c r="AX168" s="15" t="s">
        <v>72</v>
      </c>
      <c r="AY168" s="279" t="s">
        <v>129</v>
      </c>
    </row>
    <row r="169" s="14" customFormat="1">
      <c r="A169" s="14"/>
      <c r="B169" s="244"/>
      <c r="C169" s="245"/>
      <c r="D169" s="226" t="s">
        <v>142</v>
      </c>
      <c r="E169" s="246" t="s">
        <v>21</v>
      </c>
      <c r="F169" s="247" t="s">
        <v>348</v>
      </c>
      <c r="G169" s="245"/>
      <c r="H169" s="248">
        <v>62.058999999999998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142</v>
      </c>
      <c r="AU169" s="254" t="s">
        <v>81</v>
      </c>
      <c r="AV169" s="14" t="s">
        <v>136</v>
      </c>
      <c r="AW169" s="14" t="s">
        <v>34</v>
      </c>
      <c r="AX169" s="14" t="s">
        <v>79</v>
      </c>
      <c r="AY169" s="254" t="s">
        <v>129</v>
      </c>
    </row>
    <row r="170" s="2" customFormat="1" ht="16.5" customHeight="1">
      <c r="A170" s="39"/>
      <c r="B170" s="40"/>
      <c r="C170" s="213" t="s">
        <v>8</v>
      </c>
      <c r="D170" s="213" t="s">
        <v>131</v>
      </c>
      <c r="E170" s="214" t="s">
        <v>377</v>
      </c>
      <c r="F170" s="215" t="s">
        <v>378</v>
      </c>
      <c r="G170" s="216" t="s">
        <v>134</v>
      </c>
      <c r="H170" s="217">
        <v>726</v>
      </c>
      <c r="I170" s="218"/>
      <c r="J170" s="219">
        <f>ROUND(I170*H170,2)</f>
        <v>0</v>
      </c>
      <c r="K170" s="215" t="s">
        <v>135</v>
      </c>
      <c r="L170" s="45"/>
      <c r="M170" s="220" t="s">
        <v>21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136</v>
      </c>
      <c r="AT170" s="224" t="s">
        <v>131</v>
      </c>
      <c r="AU170" s="224" t="s">
        <v>81</v>
      </c>
      <c r="AY170" s="18" t="s">
        <v>129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136</v>
      </c>
      <c r="BM170" s="224" t="s">
        <v>379</v>
      </c>
    </row>
    <row r="171" s="2" customFormat="1">
      <c r="A171" s="39"/>
      <c r="B171" s="40"/>
      <c r="C171" s="41"/>
      <c r="D171" s="226" t="s">
        <v>138</v>
      </c>
      <c r="E171" s="41"/>
      <c r="F171" s="227" t="s">
        <v>380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138</v>
      </c>
      <c r="AU171" s="18" t="s">
        <v>81</v>
      </c>
    </row>
    <row r="172" s="2" customFormat="1">
      <c r="A172" s="39"/>
      <c r="B172" s="40"/>
      <c r="C172" s="41"/>
      <c r="D172" s="231" t="s">
        <v>140</v>
      </c>
      <c r="E172" s="41"/>
      <c r="F172" s="232" t="s">
        <v>381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140</v>
      </c>
      <c r="AU172" s="18" t="s">
        <v>81</v>
      </c>
    </row>
    <row r="173" s="13" customFormat="1">
      <c r="A173" s="13"/>
      <c r="B173" s="233"/>
      <c r="C173" s="234"/>
      <c r="D173" s="226" t="s">
        <v>142</v>
      </c>
      <c r="E173" s="235" t="s">
        <v>21</v>
      </c>
      <c r="F173" s="236" t="s">
        <v>382</v>
      </c>
      <c r="G173" s="234"/>
      <c r="H173" s="237">
        <v>726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142</v>
      </c>
      <c r="AU173" s="243" t="s">
        <v>81</v>
      </c>
      <c r="AV173" s="13" t="s">
        <v>81</v>
      </c>
      <c r="AW173" s="13" t="s">
        <v>34</v>
      </c>
      <c r="AX173" s="13" t="s">
        <v>79</v>
      </c>
      <c r="AY173" s="243" t="s">
        <v>129</v>
      </c>
    </row>
    <row r="174" s="2" customFormat="1" ht="24.15" customHeight="1">
      <c r="A174" s="39"/>
      <c r="B174" s="40"/>
      <c r="C174" s="213" t="s">
        <v>245</v>
      </c>
      <c r="D174" s="213" t="s">
        <v>131</v>
      </c>
      <c r="E174" s="214" t="s">
        <v>383</v>
      </c>
      <c r="F174" s="215" t="s">
        <v>384</v>
      </c>
      <c r="G174" s="216" t="s">
        <v>134</v>
      </c>
      <c r="H174" s="217">
        <v>409.25</v>
      </c>
      <c r="I174" s="218"/>
      <c r="J174" s="219">
        <f>ROUND(I174*H174,2)</f>
        <v>0</v>
      </c>
      <c r="K174" s="215" t="s">
        <v>135</v>
      </c>
      <c r="L174" s="45"/>
      <c r="M174" s="220" t="s">
        <v>21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136</v>
      </c>
      <c r="AT174" s="224" t="s">
        <v>131</v>
      </c>
      <c r="AU174" s="224" t="s">
        <v>81</v>
      </c>
      <c r="AY174" s="18" t="s">
        <v>129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136</v>
      </c>
      <c r="BM174" s="224" t="s">
        <v>385</v>
      </c>
    </row>
    <row r="175" s="2" customFormat="1">
      <c r="A175" s="39"/>
      <c r="B175" s="40"/>
      <c r="C175" s="41"/>
      <c r="D175" s="226" t="s">
        <v>138</v>
      </c>
      <c r="E175" s="41"/>
      <c r="F175" s="227" t="s">
        <v>386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138</v>
      </c>
      <c r="AU175" s="18" t="s">
        <v>81</v>
      </c>
    </row>
    <row r="176" s="2" customFormat="1">
      <c r="A176" s="39"/>
      <c r="B176" s="40"/>
      <c r="C176" s="41"/>
      <c r="D176" s="231" t="s">
        <v>140</v>
      </c>
      <c r="E176" s="41"/>
      <c r="F176" s="232" t="s">
        <v>387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140</v>
      </c>
      <c r="AU176" s="18" t="s">
        <v>81</v>
      </c>
    </row>
    <row r="177" s="13" customFormat="1">
      <c r="A177" s="13"/>
      <c r="B177" s="233"/>
      <c r="C177" s="234"/>
      <c r="D177" s="226" t="s">
        <v>142</v>
      </c>
      <c r="E177" s="235" t="s">
        <v>21</v>
      </c>
      <c r="F177" s="236" t="s">
        <v>301</v>
      </c>
      <c r="G177" s="234"/>
      <c r="H177" s="237">
        <v>409.25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142</v>
      </c>
      <c r="AU177" s="243" t="s">
        <v>81</v>
      </c>
      <c r="AV177" s="13" t="s">
        <v>81</v>
      </c>
      <c r="AW177" s="13" t="s">
        <v>34</v>
      </c>
      <c r="AX177" s="13" t="s">
        <v>79</v>
      </c>
      <c r="AY177" s="243" t="s">
        <v>129</v>
      </c>
    </row>
    <row r="178" s="12" customFormat="1" ht="22.8" customHeight="1">
      <c r="A178" s="12"/>
      <c r="B178" s="197"/>
      <c r="C178" s="198"/>
      <c r="D178" s="199" t="s">
        <v>71</v>
      </c>
      <c r="E178" s="211" t="s">
        <v>81</v>
      </c>
      <c r="F178" s="211" t="s">
        <v>217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SUM(P179:P197)</f>
        <v>0</v>
      </c>
      <c r="Q178" s="205"/>
      <c r="R178" s="206">
        <f>SUM(R179:R197)</f>
        <v>26.352592000000001</v>
      </c>
      <c r="S178" s="205"/>
      <c r="T178" s="207">
        <f>SUM(T179:T197)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79</v>
      </c>
      <c r="AT178" s="209" t="s">
        <v>71</v>
      </c>
      <c r="AU178" s="209" t="s">
        <v>79</v>
      </c>
      <c r="AY178" s="208" t="s">
        <v>129</v>
      </c>
      <c r="BK178" s="210">
        <f>SUM(BK179:BK197)</f>
        <v>0</v>
      </c>
    </row>
    <row r="179" s="2" customFormat="1" ht="33" customHeight="1">
      <c r="A179" s="39"/>
      <c r="B179" s="40"/>
      <c r="C179" s="213" t="s">
        <v>254</v>
      </c>
      <c r="D179" s="213" t="s">
        <v>131</v>
      </c>
      <c r="E179" s="214" t="s">
        <v>388</v>
      </c>
      <c r="F179" s="215" t="s">
        <v>389</v>
      </c>
      <c r="G179" s="216" t="s">
        <v>169</v>
      </c>
      <c r="H179" s="217">
        <v>26.460000000000001</v>
      </c>
      <c r="I179" s="218"/>
      <c r="J179" s="219">
        <f>ROUND(I179*H179,2)</f>
        <v>0</v>
      </c>
      <c r="K179" s="215" t="s">
        <v>135</v>
      </c>
      <c r="L179" s="45"/>
      <c r="M179" s="220" t="s">
        <v>21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136</v>
      </c>
      <c r="AT179" s="224" t="s">
        <v>131</v>
      </c>
      <c r="AU179" s="224" t="s">
        <v>81</v>
      </c>
      <c r="AY179" s="18" t="s">
        <v>129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136</v>
      </c>
      <c r="BM179" s="224" t="s">
        <v>390</v>
      </c>
    </row>
    <row r="180" s="2" customFormat="1">
      <c r="A180" s="39"/>
      <c r="B180" s="40"/>
      <c r="C180" s="41"/>
      <c r="D180" s="226" t="s">
        <v>138</v>
      </c>
      <c r="E180" s="41"/>
      <c r="F180" s="227" t="s">
        <v>391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138</v>
      </c>
      <c r="AU180" s="18" t="s">
        <v>81</v>
      </c>
    </row>
    <row r="181" s="2" customFormat="1">
      <c r="A181" s="39"/>
      <c r="B181" s="40"/>
      <c r="C181" s="41"/>
      <c r="D181" s="231" t="s">
        <v>140</v>
      </c>
      <c r="E181" s="41"/>
      <c r="F181" s="232" t="s">
        <v>392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140</v>
      </c>
      <c r="AU181" s="18" t="s">
        <v>81</v>
      </c>
    </row>
    <row r="182" s="13" customFormat="1">
      <c r="A182" s="13"/>
      <c r="B182" s="233"/>
      <c r="C182" s="234"/>
      <c r="D182" s="226" t="s">
        <v>142</v>
      </c>
      <c r="E182" s="235" t="s">
        <v>21</v>
      </c>
      <c r="F182" s="236" t="s">
        <v>393</v>
      </c>
      <c r="G182" s="234"/>
      <c r="H182" s="237">
        <v>26.460000000000001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142</v>
      </c>
      <c r="AU182" s="243" t="s">
        <v>81</v>
      </c>
      <c r="AV182" s="13" t="s">
        <v>81</v>
      </c>
      <c r="AW182" s="13" t="s">
        <v>34</v>
      </c>
      <c r="AX182" s="13" t="s">
        <v>79</v>
      </c>
      <c r="AY182" s="243" t="s">
        <v>129</v>
      </c>
    </row>
    <row r="183" s="2" customFormat="1" ht="33" customHeight="1">
      <c r="A183" s="39"/>
      <c r="B183" s="40"/>
      <c r="C183" s="213" t="s">
        <v>261</v>
      </c>
      <c r="D183" s="213" t="s">
        <v>131</v>
      </c>
      <c r="E183" s="214" t="s">
        <v>394</v>
      </c>
      <c r="F183" s="215" t="s">
        <v>395</v>
      </c>
      <c r="G183" s="216" t="s">
        <v>169</v>
      </c>
      <c r="H183" s="217">
        <v>49.140000000000001</v>
      </c>
      <c r="I183" s="218"/>
      <c r="J183" s="219">
        <f>ROUND(I183*H183,2)</f>
        <v>0</v>
      </c>
      <c r="K183" s="215" t="s">
        <v>135</v>
      </c>
      <c r="L183" s="45"/>
      <c r="M183" s="220" t="s">
        <v>21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136</v>
      </c>
      <c r="AT183" s="224" t="s">
        <v>131</v>
      </c>
      <c r="AU183" s="224" t="s">
        <v>81</v>
      </c>
      <c r="AY183" s="18" t="s">
        <v>129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136</v>
      </c>
      <c r="BM183" s="224" t="s">
        <v>396</v>
      </c>
    </row>
    <row r="184" s="2" customFormat="1">
      <c r="A184" s="39"/>
      <c r="B184" s="40"/>
      <c r="C184" s="41"/>
      <c r="D184" s="226" t="s">
        <v>138</v>
      </c>
      <c r="E184" s="41"/>
      <c r="F184" s="227" t="s">
        <v>397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138</v>
      </c>
      <c r="AU184" s="18" t="s">
        <v>81</v>
      </c>
    </row>
    <row r="185" s="2" customFormat="1">
      <c r="A185" s="39"/>
      <c r="B185" s="40"/>
      <c r="C185" s="41"/>
      <c r="D185" s="231" t="s">
        <v>140</v>
      </c>
      <c r="E185" s="41"/>
      <c r="F185" s="232" t="s">
        <v>398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140</v>
      </c>
      <c r="AU185" s="18" t="s">
        <v>81</v>
      </c>
    </row>
    <row r="186" s="13" customFormat="1">
      <c r="A186" s="13"/>
      <c r="B186" s="233"/>
      <c r="C186" s="234"/>
      <c r="D186" s="226" t="s">
        <v>142</v>
      </c>
      <c r="E186" s="235" t="s">
        <v>21</v>
      </c>
      <c r="F186" s="236" t="s">
        <v>399</v>
      </c>
      <c r="G186" s="234"/>
      <c r="H186" s="237">
        <v>49.140000000000001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142</v>
      </c>
      <c r="AU186" s="243" t="s">
        <v>81</v>
      </c>
      <c r="AV186" s="13" t="s">
        <v>81</v>
      </c>
      <c r="AW186" s="13" t="s">
        <v>34</v>
      </c>
      <c r="AX186" s="13" t="s">
        <v>79</v>
      </c>
      <c r="AY186" s="243" t="s">
        <v>129</v>
      </c>
    </row>
    <row r="187" s="2" customFormat="1" ht="33" customHeight="1">
      <c r="A187" s="39"/>
      <c r="B187" s="40"/>
      <c r="C187" s="213" t="s">
        <v>267</v>
      </c>
      <c r="D187" s="213" t="s">
        <v>131</v>
      </c>
      <c r="E187" s="214" t="s">
        <v>400</v>
      </c>
      <c r="F187" s="215" t="s">
        <v>401</v>
      </c>
      <c r="G187" s="216" t="s">
        <v>134</v>
      </c>
      <c r="H187" s="217">
        <v>304.85000000000002</v>
      </c>
      <c r="I187" s="218"/>
      <c r="J187" s="219">
        <f>ROUND(I187*H187,2)</f>
        <v>0</v>
      </c>
      <c r="K187" s="215" t="s">
        <v>135</v>
      </c>
      <c r="L187" s="45"/>
      <c r="M187" s="220" t="s">
        <v>21</v>
      </c>
      <c r="N187" s="221" t="s">
        <v>43</v>
      </c>
      <c r="O187" s="85"/>
      <c r="P187" s="222">
        <f>O187*H187</f>
        <v>0</v>
      </c>
      <c r="Q187" s="222">
        <v>0.00031</v>
      </c>
      <c r="R187" s="222">
        <f>Q187*H187</f>
        <v>0.094503500000000004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136</v>
      </c>
      <c r="AT187" s="224" t="s">
        <v>131</v>
      </c>
      <c r="AU187" s="224" t="s">
        <v>81</v>
      </c>
      <c r="AY187" s="18" t="s">
        <v>129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136</v>
      </c>
      <c r="BM187" s="224" t="s">
        <v>402</v>
      </c>
    </row>
    <row r="188" s="2" customFormat="1">
      <c r="A188" s="39"/>
      <c r="B188" s="40"/>
      <c r="C188" s="41"/>
      <c r="D188" s="226" t="s">
        <v>138</v>
      </c>
      <c r="E188" s="41"/>
      <c r="F188" s="227" t="s">
        <v>403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138</v>
      </c>
      <c r="AU188" s="18" t="s">
        <v>81</v>
      </c>
    </row>
    <row r="189" s="2" customFormat="1">
      <c r="A189" s="39"/>
      <c r="B189" s="40"/>
      <c r="C189" s="41"/>
      <c r="D189" s="231" t="s">
        <v>140</v>
      </c>
      <c r="E189" s="41"/>
      <c r="F189" s="232" t="s">
        <v>404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140</v>
      </c>
      <c r="AU189" s="18" t="s">
        <v>81</v>
      </c>
    </row>
    <row r="190" s="13" customFormat="1">
      <c r="A190" s="13"/>
      <c r="B190" s="233"/>
      <c r="C190" s="234"/>
      <c r="D190" s="226" t="s">
        <v>142</v>
      </c>
      <c r="E190" s="235" t="s">
        <v>21</v>
      </c>
      <c r="F190" s="236" t="s">
        <v>405</v>
      </c>
      <c r="G190" s="234"/>
      <c r="H190" s="237">
        <v>304.85000000000002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142</v>
      </c>
      <c r="AU190" s="243" t="s">
        <v>81</v>
      </c>
      <c r="AV190" s="13" t="s">
        <v>81</v>
      </c>
      <c r="AW190" s="13" t="s">
        <v>34</v>
      </c>
      <c r="AX190" s="13" t="s">
        <v>79</v>
      </c>
      <c r="AY190" s="243" t="s">
        <v>129</v>
      </c>
    </row>
    <row r="191" s="2" customFormat="1" ht="24.15" customHeight="1">
      <c r="A191" s="39"/>
      <c r="B191" s="40"/>
      <c r="C191" s="255" t="s">
        <v>275</v>
      </c>
      <c r="D191" s="255" t="s">
        <v>211</v>
      </c>
      <c r="E191" s="256" t="s">
        <v>406</v>
      </c>
      <c r="F191" s="257" t="s">
        <v>407</v>
      </c>
      <c r="G191" s="258" t="s">
        <v>134</v>
      </c>
      <c r="H191" s="259">
        <v>361.09500000000003</v>
      </c>
      <c r="I191" s="260"/>
      <c r="J191" s="261">
        <f>ROUND(I191*H191,2)</f>
        <v>0</v>
      </c>
      <c r="K191" s="257" t="s">
        <v>135</v>
      </c>
      <c r="L191" s="262"/>
      <c r="M191" s="263" t="s">
        <v>21</v>
      </c>
      <c r="N191" s="264" t="s">
        <v>43</v>
      </c>
      <c r="O191" s="85"/>
      <c r="P191" s="222">
        <f>O191*H191</f>
        <v>0</v>
      </c>
      <c r="Q191" s="222">
        <v>0.00029999999999999997</v>
      </c>
      <c r="R191" s="222">
        <f>Q191*H191</f>
        <v>0.10832849999999999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187</v>
      </c>
      <c r="AT191" s="224" t="s">
        <v>211</v>
      </c>
      <c r="AU191" s="224" t="s">
        <v>81</v>
      </c>
      <c r="AY191" s="18" t="s">
        <v>129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136</v>
      </c>
      <c r="BM191" s="224" t="s">
        <v>408</v>
      </c>
    </row>
    <row r="192" s="2" customFormat="1">
      <c r="A192" s="39"/>
      <c r="B192" s="40"/>
      <c r="C192" s="41"/>
      <c r="D192" s="226" t="s">
        <v>138</v>
      </c>
      <c r="E192" s="41"/>
      <c r="F192" s="227" t="s">
        <v>407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138</v>
      </c>
      <c r="AU192" s="18" t="s">
        <v>81</v>
      </c>
    </row>
    <row r="193" s="13" customFormat="1">
      <c r="A193" s="13"/>
      <c r="B193" s="233"/>
      <c r="C193" s="234"/>
      <c r="D193" s="226" t="s">
        <v>142</v>
      </c>
      <c r="E193" s="234"/>
      <c r="F193" s="236" t="s">
        <v>409</v>
      </c>
      <c r="G193" s="234"/>
      <c r="H193" s="237">
        <v>361.09500000000003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142</v>
      </c>
      <c r="AU193" s="243" t="s">
        <v>81</v>
      </c>
      <c r="AV193" s="13" t="s">
        <v>81</v>
      </c>
      <c r="AW193" s="13" t="s">
        <v>4</v>
      </c>
      <c r="AX193" s="13" t="s">
        <v>79</v>
      </c>
      <c r="AY193" s="243" t="s">
        <v>129</v>
      </c>
    </row>
    <row r="194" s="2" customFormat="1" ht="37.8" customHeight="1">
      <c r="A194" s="39"/>
      <c r="B194" s="40"/>
      <c r="C194" s="213" t="s">
        <v>7</v>
      </c>
      <c r="D194" s="213" t="s">
        <v>131</v>
      </c>
      <c r="E194" s="214" t="s">
        <v>410</v>
      </c>
      <c r="F194" s="215" t="s">
        <v>411</v>
      </c>
      <c r="G194" s="216" t="s">
        <v>161</v>
      </c>
      <c r="H194" s="217">
        <v>91</v>
      </c>
      <c r="I194" s="218"/>
      <c r="J194" s="219">
        <f>ROUND(I194*H194,2)</f>
        <v>0</v>
      </c>
      <c r="K194" s="215" t="s">
        <v>135</v>
      </c>
      <c r="L194" s="45"/>
      <c r="M194" s="220" t="s">
        <v>21</v>
      </c>
      <c r="N194" s="221" t="s">
        <v>43</v>
      </c>
      <c r="O194" s="85"/>
      <c r="P194" s="222">
        <f>O194*H194</f>
        <v>0</v>
      </c>
      <c r="Q194" s="222">
        <v>0.28736</v>
      </c>
      <c r="R194" s="222">
        <f>Q194*H194</f>
        <v>26.149760000000001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136</v>
      </c>
      <c r="AT194" s="224" t="s">
        <v>131</v>
      </c>
      <c r="AU194" s="224" t="s">
        <v>81</v>
      </c>
      <c r="AY194" s="18" t="s">
        <v>129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136</v>
      </c>
      <c r="BM194" s="224" t="s">
        <v>412</v>
      </c>
    </row>
    <row r="195" s="2" customFormat="1">
      <c r="A195" s="39"/>
      <c r="B195" s="40"/>
      <c r="C195" s="41"/>
      <c r="D195" s="226" t="s">
        <v>138</v>
      </c>
      <c r="E195" s="41"/>
      <c r="F195" s="227" t="s">
        <v>413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138</v>
      </c>
      <c r="AU195" s="18" t="s">
        <v>81</v>
      </c>
    </row>
    <row r="196" s="2" customFormat="1">
      <c r="A196" s="39"/>
      <c r="B196" s="40"/>
      <c r="C196" s="41"/>
      <c r="D196" s="231" t="s">
        <v>140</v>
      </c>
      <c r="E196" s="41"/>
      <c r="F196" s="232" t="s">
        <v>414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140</v>
      </c>
      <c r="AU196" s="18" t="s">
        <v>81</v>
      </c>
    </row>
    <row r="197" s="13" customFormat="1">
      <c r="A197" s="13"/>
      <c r="B197" s="233"/>
      <c r="C197" s="234"/>
      <c r="D197" s="226" t="s">
        <v>142</v>
      </c>
      <c r="E197" s="235" t="s">
        <v>21</v>
      </c>
      <c r="F197" s="236" t="s">
        <v>415</v>
      </c>
      <c r="G197" s="234"/>
      <c r="H197" s="237">
        <v>91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142</v>
      </c>
      <c r="AU197" s="243" t="s">
        <v>81</v>
      </c>
      <c r="AV197" s="13" t="s">
        <v>81</v>
      </c>
      <c r="AW197" s="13" t="s">
        <v>34</v>
      </c>
      <c r="AX197" s="13" t="s">
        <v>79</v>
      </c>
      <c r="AY197" s="243" t="s">
        <v>129</v>
      </c>
    </row>
    <row r="198" s="12" customFormat="1" ht="22.8" customHeight="1">
      <c r="A198" s="12"/>
      <c r="B198" s="197"/>
      <c r="C198" s="198"/>
      <c r="D198" s="199" t="s">
        <v>71</v>
      </c>
      <c r="E198" s="211" t="s">
        <v>152</v>
      </c>
      <c r="F198" s="211" t="s">
        <v>416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SUM(P199:P201)</f>
        <v>0</v>
      </c>
      <c r="Q198" s="205"/>
      <c r="R198" s="206">
        <f>SUM(R199:R201)</f>
        <v>0</v>
      </c>
      <c r="S198" s="205"/>
      <c r="T198" s="207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79</v>
      </c>
      <c r="AT198" s="209" t="s">
        <v>71</v>
      </c>
      <c r="AU198" s="209" t="s">
        <v>79</v>
      </c>
      <c r="AY198" s="208" t="s">
        <v>129</v>
      </c>
      <c r="BK198" s="210">
        <f>SUM(BK199:BK201)</f>
        <v>0</v>
      </c>
    </row>
    <row r="199" s="2" customFormat="1" ht="24.15" customHeight="1">
      <c r="A199" s="39"/>
      <c r="B199" s="40"/>
      <c r="C199" s="213" t="s">
        <v>417</v>
      </c>
      <c r="D199" s="213" t="s">
        <v>131</v>
      </c>
      <c r="E199" s="214" t="s">
        <v>418</v>
      </c>
      <c r="F199" s="215" t="s">
        <v>419</v>
      </c>
      <c r="G199" s="216" t="s">
        <v>226</v>
      </c>
      <c r="H199" s="217">
        <v>2</v>
      </c>
      <c r="I199" s="218"/>
      <c r="J199" s="219">
        <f>ROUND(I199*H199,2)</f>
        <v>0</v>
      </c>
      <c r="K199" s="215" t="s">
        <v>155</v>
      </c>
      <c r="L199" s="45"/>
      <c r="M199" s="220" t="s">
        <v>21</v>
      </c>
      <c r="N199" s="221" t="s">
        <v>43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136</v>
      </c>
      <c r="AT199" s="224" t="s">
        <v>131</v>
      </c>
      <c r="AU199" s="224" t="s">
        <v>81</v>
      </c>
      <c r="AY199" s="18" t="s">
        <v>129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136</v>
      </c>
      <c r="BM199" s="224" t="s">
        <v>420</v>
      </c>
    </row>
    <row r="200" s="2" customFormat="1">
      <c r="A200" s="39"/>
      <c r="B200" s="40"/>
      <c r="C200" s="41"/>
      <c r="D200" s="226" t="s">
        <v>138</v>
      </c>
      <c r="E200" s="41"/>
      <c r="F200" s="227" t="s">
        <v>421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138</v>
      </c>
      <c r="AU200" s="18" t="s">
        <v>81</v>
      </c>
    </row>
    <row r="201" s="13" customFormat="1">
      <c r="A201" s="13"/>
      <c r="B201" s="233"/>
      <c r="C201" s="234"/>
      <c r="D201" s="226" t="s">
        <v>142</v>
      </c>
      <c r="E201" s="235" t="s">
        <v>21</v>
      </c>
      <c r="F201" s="236" t="s">
        <v>422</v>
      </c>
      <c r="G201" s="234"/>
      <c r="H201" s="237">
        <v>2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142</v>
      </c>
      <c r="AU201" s="243" t="s">
        <v>81</v>
      </c>
      <c r="AV201" s="13" t="s">
        <v>81</v>
      </c>
      <c r="AW201" s="13" t="s">
        <v>34</v>
      </c>
      <c r="AX201" s="13" t="s">
        <v>79</v>
      </c>
      <c r="AY201" s="243" t="s">
        <v>129</v>
      </c>
    </row>
    <row r="202" s="12" customFormat="1" ht="22.8" customHeight="1">
      <c r="A202" s="12"/>
      <c r="B202" s="197"/>
      <c r="C202" s="198"/>
      <c r="D202" s="199" t="s">
        <v>71</v>
      </c>
      <c r="E202" s="211" t="s">
        <v>136</v>
      </c>
      <c r="F202" s="211" t="s">
        <v>423</v>
      </c>
      <c r="G202" s="198"/>
      <c r="H202" s="198"/>
      <c r="I202" s="201"/>
      <c r="J202" s="212">
        <f>BK202</f>
        <v>0</v>
      </c>
      <c r="K202" s="198"/>
      <c r="L202" s="203"/>
      <c r="M202" s="204"/>
      <c r="N202" s="205"/>
      <c r="O202" s="205"/>
      <c r="P202" s="206">
        <f>SUM(P203:P229)</f>
        <v>0</v>
      </c>
      <c r="Q202" s="205"/>
      <c r="R202" s="206">
        <f>SUM(R203:R229)</f>
        <v>669.0418815999999</v>
      </c>
      <c r="S202" s="205"/>
      <c r="T202" s="207">
        <f>SUM(T203:T229)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8" t="s">
        <v>79</v>
      </c>
      <c r="AT202" s="209" t="s">
        <v>71</v>
      </c>
      <c r="AU202" s="209" t="s">
        <v>79</v>
      </c>
      <c r="AY202" s="208" t="s">
        <v>129</v>
      </c>
      <c r="BK202" s="210">
        <f>SUM(BK203:BK229)</f>
        <v>0</v>
      </c>
    </row>
    <row r="203" s="2" customFormat="1" ht="24.15" customHeight="1">
      <c r="A203" s="39"/>
      <c r="B203" s="40"/>
      <c r="C203" s="213" t="s">
        <v>424</v>
      </c>
      <c r="D203" s="213" t="s">
        <v>131</v>
      </c>
      <c r="E203" s="214" t="s">
        <v>425</v>
      </c>
      <c r="F203" s="215" t="s">
        <v>426</v>
      </c>
      <c r="G203" s="216" t="s">
        <v>169</v>
      </c>
      <c r="H203" s="217">
        <v>55</v>
      </c>
      <c r="I203" s="218"/>
      <c r="J203" s="219">
        <f>ROUND(I203*H203,2)</f>
        <v>0</v>
      </c>
      <c r="K203" s="215" t="s">
        <v>135</v>
      </c>
      <c r="L203" s="45"/>
      <c r="M203" s="220" t="s">
        <v>21</v>
      </c>
      <c r="N203" s="221" t="s">
        <v>43</v>
      </c>
      <c r="O203" s="85"/>
      <c r="P203" s="222">
        <f>O203*H203</f>
        <v>0</v>
      </c>
      <c r="Q203" s="222">
        <v>2.0874999999999999</v>
      </c>
      <c r="R203" s="222">
        <f>Q203*H203</f>
        <v>114.8125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136</v>
      </c>
      <c r="AT203" s="224" t="s">
        <v>131</v>
      </c>
      <c r="AU203" s="224" t="s">
        <v>81</v>
      </c>
      <c r="AY203" s="18" t="s">
        <v>129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136</v>
      </c>
      <c r="BM203" s="224" t="s">
        <v>427</v>
      </c>
    </row>
    <row r="204" s="2" customFormat="1">
      <c r="A204" s="39"/>
      <c r="B204" s="40"/>
      <c r="C204" s="41"/>
      <c r="D204" s="226" t="s">
        <v>138</v>
      </c>
      <c r="E204" s="41"/>
      <c r="F204" s="227" t="s">
        <v>428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138</v>
      </c>
      <c r="AU204" s="18" t="s">
        <v>81</v>
      </c>
    </row>
    <row r="205" s="2" customFormat="1">
      <c r="A205" s="39"/>
      <c r="B205" s="40"/>
      <c r="C205" s="41"/>
      <c r="D205" s="231" t="s">
        <v>140</v>
      </c>
      <c r="E205" s="41"/>
      <c r="F205" s="232" t="s">
        <v>429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140</v>
      </c>
      <c r="AU205" s="18" t="s">
        <v>81</v>
      </c>
    </row>
    <row r="206" s="13" customFormat="1">
      <c r="A206" s="13"/>
      <c r="B206" s="233"/>
      <c r="C206" s="234"/>
      <c r="D206" s="226" t="s">
        <v>142</v>
      </c>
      <c r="E206" s="235" t="s">
        <v>21</v>
      </c>
      <c r="F206" s="236" t="s">
        <v>430</v>
      </c>
      <c r="G206" s="234"/>
      <c r="H206" s="237">
        <v>55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142</v>
      </c>
      <c r="AU206" s="243" t="s">
        <v>81</v>
      </c>
      <c r="AV206" s="13" t="s">
        <v>81</v>
      </c>
      <c r="AW206" s="13" t="s">
        <v>34</v>
      </c>
      <c r="AX206" s="13" t="s">
        <v>79</v>
      </c>
      <c r="AY206" s="243" t="s">
        <v>129</v>
      </c>
    </row>
    <row r="207" s="2" customFormat="1" ht="24.15" customHeight="1">
      <c r="A207" s="39"/>
      <c r="B207" s="40"/>
      <c r="C207" s="213" t="s">
        <v>431</v>
      </c>
      <c r="D207" s="213" t="s">
        <v>131</v>
      </c>
      <c r="E207" s="214" t="s">
        <v>432</v>
      </c>
      <c r="F207" s="215" t="s">
        <v>433</v>
      </c>
      <c r="G207" s="216" t="s">
        <v>134</v>
      </c>
      <c r="H207" s="217">
        <v>1547.4000000000001</v>
      </c>
      <c r="I207" s="218"/>
      <c r="J207" s="219">
        <f>ROUND(I207*H207,2)</f>
        <v>0</v>
      </c>
      <c r="K207" s="215" t="s">
        <v>135</v>
      </c>
      <c r="L207" s="45"/>
      <c r="M207" s="220" t="s">
        <v>21</v>
      </c>
      <c r="N207" s="221" t="s">
        <v>43</v>
      </c>
      <c r="O207" s="85"/>
      <c r="P207" s="222">
        <f>O207*H207</f>
        <v>0</v>
      </c>
      <c r="Q207" s="222">
        <v>0.00021000000000000001</v>
      </c>
      <c r="R207" s="222">
        <f>Q207*H207</f>
        <v>0.32495400000000002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136</v>
      </c>
      <c r="AT207" s="224" t="s">
        <v>131</v>
      </c>
      <c r="AU207" s="224" t="s">
        <v>81</v>
      </c>
      <c r="AY207" s="18" t="s">
        <v>129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136</v>
      </c>
      <c r="BM207" s="224" t="s">
        <v>434</v>
      </c>
    </row>
    <row r="208" s="2" customFormat="1">
      <c r="A208" s="39"/>
      <c r="B208" s="40"/>
      <c r="C208" s="41"/>
      <c r="D208" s="226" t="s">
        <v>138</v>
      </c>
      <c r="E208" s="41"/>
      <c r="F208" s="227" t="s">
        <v>435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138</v>
      </c>
      <c r="AU208" s="18" t="s">
        <v>81</v>
      </c>
    </row>
    <row r="209" s="2" customFormat="1">
      <c r="A209" s="39"/>
      <c r="B209" s="40"/>
      <c r="C209" s="41"/>
      <c r="D209" s="231" t="s">
        <v>140</v>
      </c>
      <c r="E209" s="41"/>
      <c r="F209" s="232" t="s">
        <v>436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140</v>
      </c>
      <c r="AU209" s="18" t="s">
        <v>81</v>
      </c>
    </row>
    <row r="210" s="13" customFormat="1">
      <c r="A210" s="13"/>
      <c r="B210" s="233"/>
      <c r="C210" s="234"/>
      <c r="D210" s="226" t="s">
        <v>142</v>
      </c>
      <c r="E210" s="235" t="s">
        <v>21</v>
      </c>
      <c r="F210" s="236" t="s">
        <v>437</v>
      </c>
      <c r="G210" s="234"/>
      <c r="H210" s="237">
        <v>1547.4000000000001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142</v>
      </c>
      <c r="AU210" s="243" t="s">
        <v>81</v>
      </c>
      <c r="AV210" s="13" t="s">
        <v>81</v>
      </c>
      <c r="AW210" s="13" t="s">
        <v>34</v>
      </c>
      <c r="AX210" s="13" t="s">
        <v>79</v>
      </c>
      <c r="AY210" s="243" t="s">
        <v>129</v>
      </c>
    </row>
    <row r="211" s="2" customFormat="1" ht="24.15" customHeight="1">
      <c r="A211" s="39"/>
      <c r="B211" s="40"/>
      <c r="C211" s="255" t="s">
        <v>438</v>
      </c>
      <c r="D211" s="255" t="s">
        <v>211</v>
      </c>
      <c r="E211" s="256" t="s">
        <v>439</v>
      </c>
      <c r="F211" s="257" t="s">
        <v>440</v>
      </c>
      <c r="G211" s="258" t="s">
        <v>134</v>
      </c>
      <c r="H211" s="259">
        <v>1671.192</v>
      </c>
      <c r="I211" s="260"/>
      <c r="J211" s="261">
        <f>ROUND(I211*H211,2)</f>
        <v>0</v>
      </c>
      <c r="K211" s="257" t="s">
        <v>135</v>
      </c>
      <c r="L211" s="262"/>
      <c r="M211" s="263" t="s">
        <v>21</v>
      </c>
      <c r="N211" s="264" t="s">
        <v>43</v>
      </c>
      <c r="O211" s="85"/>
      <c r="P211" s="222">
        <f>O211*H211</f>
        <v>0</v>
      </c>
      <c r="Q211" s="222">
        <v>0.00029999999999999997</v>
      </c>
      <c r="R211" s="222">
        <f>Q211*H211</f>
        <v>0.50135759999999996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187</v>
      </c>
      <c r="AT211" s="224" t="s">
        <v>211</v>
      </c>
      <c r="AU211" s="224" t="s">
        <v>81</v>
      </c>
      <c r="AY211" s="18" t="s">
        <v>129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136</v>
      </c>
      <c r="BM211" s="224" t="s">
        <v>441</v>
      </c>
    </row>
    <row r="212" s="2" customFormat="1">
      <c r="A212" s="39"/>
      <c r="B212" s="40"/>
      <c r="C212" s="41"/>
      <c r="D212" s="226" t="s">
        <v>138</v>
      </c>
      <c r="E212" s="41"/>
      <c r="F212" s="227" t="s">
        <v>440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138</v>
      </c>
      <c r="AU212" s="18" t="s">
        <v>81</v>
      </c>
    </row>
    <row r="213" s="13" customFormat="1">
      <c r="A213" s="13"/>
      <c r="B213" s="233"/>
      <c r="C213" s="234"/>
      <c r="D213" s="226" t="s">
        <v>142</v>
      </c>
      <c r="E213" s="234"/>
      <c r="F213" s="236" t="s">
        <v>442</v>
      </c>
      <c r="G213" s="234"/>
      <c r="H213" s="237">
        <v>1671.192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142</v>
      </c>
      <c r="AU213" s="243" t="s">
        <v>81</v>
      </c>
      <c r="AV213" s="13" t="s">
        <v>81</v>
      </c>
      <c r="AW213" s="13" t="s">
        <v>4</v>
      </c>
      <c r="AX213" s="13" t="s">
        <v>79</v>
      </c>
      <c r="AY213" s="243" t="s">
        <v>129</v>
      </c>
    </row>
    <row r="214" s="2" customFormat="1" ht="16.5" customHeight="1">
      <c r="A214" s="39"/>
      <c r="B214" s="40"/>
      <c r="C214" s="213" t="s">
        <v>443</v>
      </c>
      <c r="D214" s="213" t="s">
        <v>131</v>
      </c>
      <c r="E214" s="214" t="s">
        <v>444</v>
      </c>
      <c r="F214" s="215" t="s">
        <v>445</v>
      </c>
      <c r="G214" s="216" t="s">
        <v>134</v>
      </c>
      <c r="H214" s="217">
        <v>773.70000000000005</v>
      </c>
      <c r="I214" s="218"/>
      <c r="J214" s="219">
        <f>ROUND(I214*H214,2)</f>
        <v>0</v>
      </c>
      <c r="K214" s="215" t="s">
        <v>155</v>
      </c>
      <c r="L214" s="45"/>
      <c r="M214" s="220" t="s">
        <v>21</v>
      </c>
      <c r="N214" s="221" t="s">
        <v>43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136</v>
      </c>
      <c r="AT214" s="224" t="s">
        <v>131</v>
      </c>
      <c r="AU214" s="224" t="s">
        <v>81</v>
      </c>
      <c r="AY214" s="18" t="s">
        <v>129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136</v>
      </c>
      <c r="BM214" s="224" t="s">
        <v>446</v>
      </c>
    </row>
    <row r="215" s="2" customFormat="1">
      <c r="A215" s="39"/>
      <c r="B215" s="40"/>
      <c r="C215" s="41"/>
      <c r="D215" s="226" t="s">
        <v>138</v>
      </c>
      <c r="E215" s="41"/>
      <c r="F215" s="227" t="s">
        <v>445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138</v>
      </c>
      <c r="AU215" s="18" t="s">
        <v>81</v>
      </c>
    </row>
    <row r="216" s="13" customFormat="1">
      <c r="A216" s="13"/>
      <c r="B216" s="233"/>
      <c r="C216" s="234"/>
      <c r="D216" s="226" t="s">
        <v>142</v>
      </c>
      <c r="E216" s="235" t="s">
        <v>21</v>
      </c>
      <c r="F216" s="236" t="s">
        <v>447</v>
      </c>
      <c r="G216" s="234"/>
      <c r="H216" s="237">
        <v>773.70000000000005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142</v>
      </c>
      <c r="AU216" s="243" t="s">
        <v>81</v>
      </c>
      <c r="AV216" s="13" t="s">
        <v>81</v>
      </c>
      <c r="AW216" s="13" t="s">
        <v>34</v>
      </c>
      <c r="AX216" s="13" t="s">
        <v>79</v>
      </c>
      <c r="AY216" s="243" t="s">
        <v>129</v>
      </c>
    </row>
    <row r="217" s="2" customFormat="1" ht="16.5" customHeight="1">
      <c r="A217" s="39"/>
      <c r="B217" s="40"/>
      <c r="C217" s="255" t="s">
        <v>448</v>
      </c>
      <c r="D217" s="255" t="s">
        <v>211</v>
      </c>
      <c r="E217" s="256" t="s">
        <v>449</v>
      </c>
      <c r="F217" s="257" t="s">
        <v>450</v>
      </c>
      <c r="G217" s="258" t="s">
        <v>134</v>
      </c>
      <c r="H217" s="259">
        <v>851.07000000000005</v>
      </c>
      <c r="I217" s="260"/>
      <c r="J217" s="261">
        <f>ROUND(I217*H217,2)</f>
        <v>0</v>
      </c>
      <c r="K217" s="257" t="s">
        <v>155</v>
      </c>
      <c r="L217" s="262"/>
      <c r="M217" s="263" t="s">
        <v>21</v>
      </c>
      <c r="N217" s="264" t="s">
        <v>43</v>
      </c>
      <c r="O217" s="85"/>
      <c r="P217" s="222">
        <f>O217*H217</f>
        <v>0</v>
      </c>
      <c r="Q217" s="222">
        <v>0.001</v>
      </c>
      <c r="R217" s="222">
        <f>Q217*H217</f>
        <v>0.8510700000000001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187</v>
      </c>
      <c r="AT217" s="224" t="s">
        <v>211</v>
      </c>
      <c r="AU217" s="224" t="s">
        <v>81</v>
      </c>
      <c r="AY217" s="18" t="s">
        <v>129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136</v>
      </c>
      <c r="BM217" s="224" t="s">
        <v>451</v>
      </c>
    </row>
    <row r="218" s="2" customFormat="1">
      <c r="A218" s="39"/>
      <c r="B218" s="40"/>
      <c r="C218" s="41"/>
      <c r="D218" s="226" t="s">
        <v>138</v>
      </c>
      <c r="E218" s="41"/>
      <c r="F218" s="227" t="s">
        <v>450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138</v>
      </c>
      <c r="AU218" s="18" t="s">
        <v>81</v>
      </c>
    </row>
    <row r="219" s="2" customFormat="1" ht="24.15" customHeight="1">
      <c r="A219" s="39"/>
      <c r="B219" s="40"/>
      <c r="C219" s="213" t="s">
        <v>452</v>
      </c>
      <c r="D219" s="213" t="s">
        <v>131</v>
      </c>
      <c r="E219" s="214" t="s">
        <v>453</v>
      </c>
      <c r="F219" s="215" t="s">
        <v>454</v>
      </c>
      <c r="G219" s="216" t="s">
        <v>169</v>
      </c>
      <c r="H219" s="217">
        <v>122.544</v>
      </c>
      <c r="I219" s="218"/>
      <c r="J219" s="219">
        <f>ROUND(I219*H219,2)</f>
        <v>0</v>
      </c>
      <c r="K219" s="215" t="s">
        <v>135</v>
      </c>
      <c r="L219" s="45"/>
      <c r="M219" s="220" t="s">
        <v>21</v>
      </c>
      <c r="N219" s="221" t="s">
        <v>43</v>
      </c>
      <c r="O219" s="85"/>
      <c r="P219" s="222">
        <f>O219*H219</f>
        <v>0</v>
      </c>
      <c r="Q219" s="222">
        <v>1.8480000000000001</v>
      </c>
      <c r="R219" s="222">
        <f>Q219*H219</f>
        <v>226.46131199999999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136</v>
      </c>
      <c r="AT219" s="224" t="s">
        <v>131</v>
      </c>
      <c r="AU219" s="224" t="s">
        <v>81</v>
      </c>
      <c r="AY219" s="18" t="s">
        <v>129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79</v>
      </c>
      <c r="BK219" s="225">
        <f>ROUND(I219*H219,2)</f>
        <v>0</v>
      </c>
      <c r="BL219" s="18" t="s">
        <v>136</v>
      </c>
      <c r="BM219" s="224" t="s">
        <v>455</v>
      </c>
    </row>
    <row r="220" s="2" customFormat="1">
      <c r="A220" s="39"/>
      <c r="B220" s="40"/>
      <c r="C220" s="41"/>
      <c r="D220" s="226" t="s">
        <v>138</v>
      </c>
      <c r="E220" s="41"/>
      <c r="F220" s="227" t="s">
        <v>456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138</v>
      </c>
      <c r="AU220" s="18" t="s">
        <v>81</v>
      </c>
    </row>
    <row r="221" s="2" customFormat="1">
      <c r="A221" s="39"/>
      <c r="B221" s="40"/>
      <c r="C221" s="41"/>
      <c r="D221" s="231" t="s">
        <v>140</v>
      </c>
      <c r="E221" s="41"/>
      <c r="F221" s="232" t="s">
        <v>457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140</v>
      </c>
      <c r="AU221" s="18" t="s">
        <v>81</v>
      </c>
    </row>
    <row r="222" s="13" customFormat="1">
      <c r="A222" s="13"/>
      <c r="B222" s="233"/>
      <c r="C222" s="234"/>
      <c r="D222" s="226" t="s">
        <v>142</v>
      </c>
      <c r="E222" s="235" t="s">
        <v>21</v>
      </c>
      <c r="F222" s="236" t="s">
        <v>458</v>
      </c>
      <c r="G222" s="234"/>
      <c r="H222" s="237">
        <v>299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142</v>
      </c>
      <c r="AU222" s="243" t="s">
        <v>81</v>
      </c>
      <c r="AV222" s="13" t="s">
        <v>81</v>
      </c>
      <c r="AW222" s="13" t="s">
        <v>34</v>
      </c>
      <c r="AX222" s="13" t="s">
        <v>72</v>
      </c>
      <c r="AY222" s="243" t="s">
        <v>129</v>
      </c>
    </row>
    <row r="223" s="13" customFormat="1">
      <c r="A223" s="13"/>
      <c r="B223" s="233"/>
      <c r="C223" s="234"/>
      <c r="D223" s="226" t="s">
        <v>142</v>
      </c>
      <c r="E223" s="235" t="s">
        <v>21</v>
      </c>
      <c r="F223" s="236" t="s">
        <v>459</v>
      </c>
      <c r="G223" s="234"/>
      <c r="H223" s="237">
        <v>-176.45599999999999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142</v>
      </c>
      <c r="AU223" s="243" t="s">
        <v>81</v>
      </c>
      <c r="AV223" s="13" t="s">
        <v>81</v>
      </c>
      <c r="AW223" s="13" t="s">
        <v>34</v>
      </c>
      <c r="AX223" s="13" t="s">
        <v>72</v>
      </c>
      <c r="AY223" s="243" t="s">
        <v>129</v>
      </c>
    </row>
    <row r="224" s="14" customFormat="1">
      <c r="A224" s="14"/>
      <c r="B224" s="244"/>
      <c r="C224" s="245"/>
      <c r="D224" s="226" t="s">
        <v>142</v>
      </c>
      <c r="E224" s="246" t="s">
        <v>21</v>
      </c>
      <c r="F224" s="247" t="s">
        <v>321</v>
      </c>
      <c r="G224" s="245"/>
      <c r="H224" s="248">
        <v>122.54400000000001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142</v>
      </c>
      <c r="AU224" s="254" t="s">
        <v>81</v>
      </c>
      <c r="AV224" s="14" t="s">
        <v>136</v>
      </c>
      <c r="AW224" s="14" t="s">
        <v>34</v>
      </c>
      <c r="AX224" s="14" t="s">
        <v>79</v>
      </c>
      <c r="AY224" s="254" t="s">
        <v>129</v>
      </c>
    </row>
    <row r="225" s="2" customFormat="1" ht="24.15" customHeight="1">
      <c r="A225" s="39"/>
      <c r="B225" s="40"/>
      <c r="C225" s="213" t="s">
        <v>460</v>
      </c>
      <c r="D225" s="213" t="s">
        <v>131</v>
      </c>
      <c r="E225" s="214" t="s">
        <v>461</v>
      </c>
      <c r="F225" s="215" t="s">
        <v>454</v>
      </c>
      <c r="G225" s="216" t="s">
        <v>169</v>
      </c>
      <c r="H225" s="217">
        <v>176.45599999999999</v>
      </c>
      <c r="I225" s="218"/>
      <c r="J225" s="219">
        <f>ROUND(I225*H225,2)</f>
        <v>0</v>
      </c>
      <c r="K225" s="215" t="s">
        <v>155</v>
      </c>
      <c r="L225" s="45"/>
      <c r="M225" s="220" t="s">
        <v>21</v>
      </c>
      <c r="N225" s="221" t="s">
        <v>43</v>
      </c>
      <c r="O225" s="85"/>
      <c r="P225" s="222">
        <f>O225*H225</f>
        <v>0</v>
      </c>
      <c r="Q225" s="222">
        <v>1.8480000000000001</v>
      </c>
      <c r="R225" s="222">
        <f>Q225*H225</f>
        <v>326.090688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136</v>
      </c>
      <c r="AT225" s="224" t="s">
        <v>131</v>
      </c>
      <c r="AU225" s="224" t="s">
        <v>81</v>
      </c>
      <c r="AY225" s="18" t="s">
        <v>129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136</v>
      </c>
      <c r="BM225" s="224" t="s">
        <v>462</v>
      </c>
    </row>
    <row r="226" s="2" customFormat="1">
      <c r="A226" s="39"/>
      <c r="B226" s="40"/>
      <c r="C226" s="41"/>
      <c r="D226" s="226" t="s">
        <v>138</v>
      </c>
      <c r="E226" s="41"/>
      <c r="F226" s="227" t="s">
        <v>463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138</v>
      </c>
      <c r="AU226" s="18" t="s">
        <v>81</v>
      </c>
    </row>
    <row r="227" s="13" customFormat="1">
      <c r="A227" s="13"/>
      <c r="B227" s="233"/>
      <c r="C227" s="234"/>
      <c r="D227" s="226" t="s">
        <v>142</v>
      </c>
      <c r="E227" s="235" t="s">
        <v>21</v>
      </c>
      <c r="F227" s="236" t="s">
        <v>464</v>
      </c>
      <c r="G227" s="234"/>
      <c r="H227" s="237">
        <v>313.69999999999999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142</v>
      </c>
      <c r="AU227" s="243" t="s">
        <v>81</v>
      </c>
      <c r="AV227" s="13" t="s">
        <v>81</v>
      </c>
      <c r="AW227" s="13" t="s">
        <v>34</v>
      </c>
      <c r="AX227" s="13" t="s">
        <v>72</v>
      </c>
      <c r="AY227" s="243" t="s">
        <v>129</v>
      </c>
    </row>
    <row r="228" s="13" customFormat="1">
      <c r="A228" s="13"/>
      <c r="B228" s="233"/>
      <c r="C228" s="234"/>
      <c r="D228" s="226" t="s">
        <v>142</v>
      </c>
      <c r="E228" s="235" t="s">
        <v>21</v>
      </c>
      <c r="F228" s="236" t="s">
        <v>465</v>
      </c>
      <c r="G228" s="234"/>
      <c r="H228" s="237">
        <v>235.27500000000001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142</v>
      </c>
      <c r="AU228" s="243" t="s">
        <v>81</v>
      </c>
      <c r="AV228" s="13" t="s">
        <v>81</v>
      </c>
      <c r="AW228" s="13" t="s">
        <v>34</v>
      </c>
      <c r="AX228" s="13" t="s">
        <v>72</v>
      </c>
      <c r="AY228" s="243" t="s">
        <v>129</v>
      </c>
    </row>
    <row r="229" s="13" customFormat="1">
      <c r="A229" s="13"/>
      <c r="B229" s="233"/>
      <c r="C229" s="234"/>
      <c r="D229" s="226" t="s">
        <v>142</v>
      </c>
      <c r="E229" s="235" t="s">
        <v>21</v>
      </c>
      <c r="F229" s="236" t="s">
        <v>466</v>
      </c>
      <c r="G229" s="234"/>
      <c r="H229" s="237">
        <v>176.45599999999999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142</v>
      </c>
      <c r="AU229" s="243" t="s">
        <v>81</v>
      </c>
      <c r="AV229" s="13" t="s">
        <v>81</v>
      </c>
      <c r="AW229" s="13" t="s">
        <v>34</v>
      </c>
      <c r="AX229" s="13" t="s">
        <v>79</v>
      </c>
      <c r="AY229" s="243" t="s">
        <v>129</v>
      </c>
    </row>
    <row r="230" s="12" customFormat="1" ht="22.8" customHeight="1">
      <c r="A230" s="12"/>
      <c r="B230" s="197"/>
      <c r="C230" s="198"/>
      <c r="D230" s="199" t="s">
        <v>71</v>
      </c>
      <c r="E230" s="211" t="s">
        <v>273</v>
      </c>
      <c r="F230" s="211" t="s">
        <v>274</v>
      </c>
      <c r="G230" s="198"/>
      <c r="H230" s="198"/>
      <c r="I230" s="201"/>
      <c r="J230" s="212">
        <f>BK230</f>
        <v>0</v>
      </c>
      <c r="K230" s="198"/>
      <c r="L230" s="203"/>
      <c r="M230" s="204"/>
      <c r="N230" s="205"/>
      <c r="O230" s="205"/>
      <c r="P230" s="206">
        <f>SUM(P231:P233)</f>
        <v>0</v>
      </c>
      <c r="Q230" s="205"/>
      <c r="R230" s="206">
        <f>SUM(R231:R233)</f>
        <v>0</v>
      </c>
      <c r="S230" s="205"/>
      <c r="T230" s="207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8" t="s">
        <v>79</v>
      </c>
      <c r="AT230" s="209" t="s">
        <v>71</v>
      </c>
      <c r="AU230" s="209" t="s">
        <v>79</v>
      </c>
      <c r="AY230" s="208" t="s">
        <v>129</v>
      </c>
      <c r="BK230" s="210">
        <f>SUM(BK231:BK233)</f>
        <v>0</v>
      </c>
    </row>
    <row r="231" s="2" customFormat="1" ht="21.75" customHeight="1">
      <c r="A231" s="39"/>
      <c r="B231" s="40"/>
      <c r="C231" s="213" t="s">
        <v>467</v>
      </c>
      <c r="D231" s="213" t="s">
        <v>131</v>
      </c>
      <c r="E231" s="214" t="s">
        <v>468</v>
      </c>
      <c r="F231" s="215" t="s">
        <v>469</v>
      </c>
      <c r="G231" s="216" t="s">
        <v>214</v>
      </c>
      <c r="H231" s="217">
        <v>695.39400000000001</v>
      </c>
      <c r="I231" s="218"/>
      <c r="J231" s="219">
        <f>ROUND(I231*H231,2)</f>
        <v>0</v>
      </c>
      <c r="K231" s="215" t="s">
        <v>135</v>
      </c>
      <c r="L231" s="45"/>
      <c r="M231" s="220" t="s">
        <v>21</v>
      </c>
      <c r="N231" s="221" t="s">
        <v>43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136</v>
      </c>
      <c r="AT231" s="224" t="s">
        <v>131</v>
      </c>
      <c r="AU231" s="224" t="s">
        <v>81</v>
      </c>
      <c r="AY231" s="18" t="s">
        <v>129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136</v>
      </c>
      <c r="BM231" s="224" t="s">
        <v>470</v>
      </c>
    </row>
    <row r="232" s="2" customFormat="1">
      <c r="A232" s="39"/>
      <c r="B232" s="40"/>
      <c r="C232" s="41"/>
      <c r="D232" s="226" t="s">
        <v>138</v>
      </c>
      <c r="E232" s="41"/>
      <c r="F232" s="227" t="s">
        <v>471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138</v>
      </c>
      <c r="AU232" s="18" t="s">
        <v>81</v>
      </c>
    </row>
    <row r="233" s="2" customFormat="1">
      <c r="A233" s="39"/>
      <c r="B233" s="40"/>
      <c r="C233" s="41"/>
      <c r="D233" s="231" t="s">
        <v>140</v>
      </c>
      <c r="E233" s="41"/>
      <c r="F233" s="232" t="s">
        <v>472</v>
      </c>
      <c r="G233" s="41"/>
      <c r="H233" s="41"/>
      <c r="I233" s="228"/>
      <c r="J233" s="41"/>
      <c r="K233" s="41"/>
      <c r="L233" s="45"/>
      <c r="M233" s="265"/>
      <c r="N233" s="266"/>
      <c r="O233" s="267"/>
      <c r="P233" s="267"/>
      <c r="Q233" s="267"/>
      <c r="R233" s="267"/>
      <c r="S233" s="267"/>
      <c r="T233" s="268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140</v>
      </c>
      <c r="AU233" s="18" t="s">
        <v>81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BnVoYCb5klMPZDYHdj4cKQSAcU2dcuKZN2SYqhCxnP7JK/qQDOQW5dulO1A4RDAJlZ7Htc65QbqNrtdJhuqfHg==" hashValue="ZCwJ6D8YaV8DovJbjltdC280vFhwmEtf8mPPDesQsEcRw9wwciid4/n1cV2rwy5MWFEykpc95klSfJMInGJ92Q==" algorithmName="SHA-512" password="DD37"/>
  <autoFilter ref="C90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1/114203104"/>
    <hyperlink ref="F100" r:id="rId2" display="https://podminky.urs.cz/item/CS_URS_2023_01/114203301"/>
    <hyperlink ref="F104" r:id="rId3" display="https://podminky.urs.cz/item/CS_URS_2023_01/121151113"/>
    <hyperlink ref="F108" r:id="rId4" display="https://podminky.urs.cz/item/CS_URS_2023_01/122251104"/>
    <hyperlink ref="F112" r:id="rId5" display="https://podminky.urs.cz/item/CS_URS_2023_01/132251253"/>
    <hyperlink ref="F116" r:id="rId6" display="https://podminky.urs.cz/item/CS_URS_2023_01/162351103"/>
    <hyperlink ref="F122" r:id="rId7" display="https://podminky.urs.cz/item/CS_URS_2023_01/162351104"/>
    <hyperlink ref="F129" r:id="rId8" display="https://podminky.urs.cz/item/CS_URS_2023_01/162751117"/>
    <hyperlink ref="F134" r:id="rId9" display="https://podminky.urs.cz/item/CS_URS_2023_01/162751119"/>
    <hyperlink ref="F140" r:id="rId10" display="https://podminky.urs.cz/item/CS_URS_2023_01/167151111"/>
    <hyperlink ref="F147" r:id="rId11" display="https://podminky.urs.cz/item/CS_URS_2023_01/171103201"/>
    <hyperlink ref="F151" r:id="rId12" display="https://podminky.urs.cz/item/CS_URS_2023_01/171201231"/>
    <hyperlink ref="F157" r:id="rId13" display="https://podminky.urs.cz/item/CS_URS_2023_01/171251201"/>
    <hyperlink ref="F162" r:id="rId14" display="https://podminky.urs.cz/item/CS_URS_2023_01/172153103"/>
    <hyperlink ref="F172" r:id="rId15" display="https://podminky.urs.cz/item/CS_URS_2023_01/182251101"/>
    <hyperlink ref="F176" r:id="rId16" display="https://podminky.urs.cz/item/CS_URS_2023_01/182351123"/>
    <hyperlink ref="F181" r:id="rId17" display="https://podminky.urs.cz/item/CS_URS_2023_01/211521111"/>
    <hyperlink ref="F185" r:id="rId18" display="https://podminky.urs.cz/item/CS_URS_2023_01/211561111"/>
    <hyperlink ref="F189" r:id="rId19" display="https://podminky.urs.cz/item/CS_URS_2023_01/211971121"/>
    <hyperlink ref="F196" r:id="rId20" display="https://podminky.urs.cz/item/CS_URS_2023_01/212751106"/>
    <hyperlink ref="F205" r:id="rId21" display="https://podminky.urs.cz/item/CS_URS_2023_01/457572111"/>
    <hyperlink ref="F209" r:id="rId22" display="https://podminky.urs.cz/item/CS_URS_2023_01/457971122"/>
    <hyperlink ref="F221" r:id="rId23" display="https://podminky.urs.cz/item/CS_URS_2023_01/464511111"/>
    <hyperlink ref="F233" r:id="rId24" display="https://podminky.urs.cz/item/CS_URS_2023_01/99832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Pístovské rybníky - řešení technického stavu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101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473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21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10. 10. 2022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29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27</v>
      </c>
      <c r="J22" s="134" t="s">
        <v>21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33</v>
      </c>
      <c r="F23" s="39"/>
      <c r="G23" s="39"/>
      <c r="H23" s="39"/>
      <c r="I23" s="143" t="s">
        <v>29</v>
      </c>
      <c r="J23" s="134" t="s">
        <v>21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27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37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ROUND((SUM(BE98:BE461)),  2)</f>
        <v>0</v>
      </c>
      <c r="G35" s="39"/>
      <c r="H35" s="39"/>
      <c r="I35" s="158">
        <v>0.20999999999999999</v>
      </c>
      <c r="J35" s="157">
        <f>ROUND(((SUM(BE98:BE461))*I35),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ROUND((SUM(BF98:BF461)),  2)</f>
        <v>0</v>
      </c>
      <c r="G36" s="39"/>
      <c r="H36" s="39"/>
      <c r="I36" s="158">
        <v>0.14999999999999999</v>
      </c>
      <c r="J36" s="157">
        <f>ROUND(((SUM(BF98:BF461))*I36),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ROUND((SUM(BG98:BG461)),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ROUND((SUM(BH98:BH461)),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ROUND((SUM(BI98:BI461)),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Pístovské rybníky - řešení technického stavu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D.1.2 - Výpustný objekt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k.ú.Pístov u Jihlavy</v>
      </c>
      <c r="G56" s="41"/>
      <c r="H56" s="41"/>
      <c r="I56" s="33" t="s">
        <v>24</v>
      </c>
      <c r="J56" s="73" t="str">
        <f>IF(J14="","",J14)</f>
        <v>10. 10. 2022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26</v>
      </c>
      <c r="D58" s="41"/>
      <c r="E58" s="41"/>
      <c r="F58" s="28" t="str">
        <f>E17</f>
        <v xml:space="preserve"> </v>
      </c>
      <c r="G58" s="41"/>
      <c r="H58" s="41"/>
      <c r="I58" s="33" t="s">
        <v>32</v>
      </c>
      <c r="J58" s="37" t="str">
        <f>E23</f>
        <v>ALCEDO - Ing.Martin Růžička, CSc., J.Hradec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105</v>
      </c>
      <c r="D61" s="172"/>
      <c r="E61" s="172"/>
      <c r="F61" s="172"/>
      <c r="G61" s="172"/>
      <c r="H61" s="172"/>
      <c r="I61" s="172"/>
      <c r="J61" s="173" t="s">
        <v>106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107</v>
      </c>
    </row>
    <row r="64" s="9" customFormat="1" ht="24.96" customHeight="1">
      <c r="A64" s="9"/>
      <c r="B64" s="175"/>
      <c r="C64" s="176"/>
      <c r="D64" s="177" t="s">
        <v>108</v>
      </c>
      <c r="E64" s="178"/>
      <c r="F64" s="178"/>
      <c r="G64" s="178"/>
      <c r="H64" s="178"/>
      <c r="I64" s="178"/>
      <c r="J64" s="179">
        <f>J99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109</v>
      </c>
      <c r="E65" s="183"/>
      <c r="F65" s="183"/>
      <c r="G65" s="183"/>
      <c r="H65" s="183"/>
      <c r="I65" s="183"/>
      <c r="J65" s="184">
        <f>J100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110</v>
      </c>
      <c r="E66" s="183"/>
      <c r="F66" s="183"/>
      <c r="G66" s="183"/>
      <c r="H66" s="183"/>
      <c r="I66" s="183"/>
      <c r="J66" s="184">
        <f>J175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282</v>
      </c>
      <c r="E67" s="183"/>
      <c r="F67" s="183"/>
      <c r="G67" s="183"/>
      <c r="H67" s="183"/>
      <c r="I67" s="183"/>
      <c r="J67" s="184">
        <f>J194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283</v>
      </c>
      <c r="E68" s="183"/>
      <c r="F68" s="183"/>
      <c r="G68" s="183"/>
      <c r="H68" s="183"/>
      <c r="I68" s="183"/>
      <c r="J68" s="184">
        <f>J261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111</v>
      </c>
      <c r="E69" s="183"/>
      <c r="F69" s="183"/>
      <c r="G69" s="183"/>
      <c r="H69" s="183"/>
      <c r="I69" s="183"/>
      <c r="J69" s="184">
        <f>J303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474</v>
      </c>
      <c r="E70" s="183"/>
      <c r="F70" s="183"/>
      <c r="G70" s="183"/>
      <c r="H70" s="183"/>
      <c r="I70" s="183"/>
      <c r="J70" s="184">
        <f>J308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475</v>
      </c>
      <c r="E71" s="183"/>
      <c r="F71" s="183"/>
      <c r="G71" s="183"/>
      <c r="H71" s="183"/>
      <c r="I71" s="183"/>
      <c r="J71" s="184">
        <f>J324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113</v>
      </c>
      <c r="E72" s="183"/>
      <c r="F72" s="183"/>
      <c r="G72" s="183"/>
      <c r="H72" s="183"/>
      <c r="I72" s="183"/>
      <c r="J72" s="184">
        <f>J356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476</v>
      </c>
      <c r="E73" s="178"/>
      <c r="F73" s="178"/>
      <c r="G73" s="178"/>
      <c r="H73" s="178"/>
      <c r="I73" s="178"/>
      <c r="J73" s="179">
        <f>J360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477</v>
      </c>
      <c r="E74" s="183"/>
      <c r="F74" s="183"/>
      <c r="G74" s="183"/>
      <c r="H74" s="183"/>
      <c r="I74" s="183"/>
      <c r="J74" s="184">
        <f>J361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478</v>
      </c>
      <c r="E75" s="183"/>
      <c r="F75" s="183"/>
      <c r="G75" s="183"/>
      <c r="H75" s="183"/>
      <c r="I75" s="183"/>
      <c r="J75" s="184">
        <f>J380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479</v>
      </c>
      <c r="E76" s="183"/>
      <c r="F76" s="183"/>
      <c r="G76" s="183"/>
      <c r="H76" s="183"/>
      <c r="I76" s="183"/>
      <c r="J76" s="184">
        <f>J457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114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0" t="str">
        <f>E7</f>
        <v>Pístovské rybníky - řešení technického stavu</v>
      </c>
      <c r="F86" s="33"/>
      <c r="G86" s="33"/>
      <c r="H86" s="33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100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0" t="s">
        <v>101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102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D.1.2 - Výpustný objekt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22</v>
      </c>
      <c r="D92" s="41"/>
      <c r="E92" s="41"/>
      <c r="F92" s="28" t="str">
        <f>F14</f>
        <v>k.ú.Pístov u Jihlavy</v>
      </c>
      <c r="G92" s="41"/>
      <c r="H92" s="41"/>
      <c r="I92" s="33" t="s">
        <v>24</v>
      </c>
      <c r="J92" s="73" t="str">
        <f>IF(J14="","",J14)</f>
        <v>10. 10. 2022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40.05" customHeight="1">
      <c r="A94" s="39"/>
      <c r="B94" s="40"/>
      <c r="C94" s="33" t="s">
        <v>26</v>
      </c>
      <c r="D94" s="41"/>
      <c r="E94" s="41"/>
      <c r="F94" s="28" t="str">
        <f>E17</f>
        <v xml:space="preserve"> </v>
      </c>
      <c r="G94" s="41"/>
      <c r="H94" s="41"/>
      <c r="I94" s="33" t="s">
        <v>32</v>
      </c>
      <c r="J94" s="37" t="str">
        <f>E23</f>
        <v>ALCEDO - Ing.Martin Růžička, CSc., J.Hradec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30</v>
      </c>
      <c r="D95" s="41"/>
      <c r="E95" s="41"/>
      <c r="F95" s="28" t="str">
        <f>IF(E20="","",E20)</f>
        <v>Vyplň údaj</v>
      </c>
      <c r="G95" s="41"/>
      <c r="H95" s="41"/>
      <c r="I95" s="33" t="s">
        <v>35</v>
      </c>
      <c r="J95" s="37" t="str">
        <f>E26</f>
        <v xml:space="preserve"> 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6"/>
      <c r="B97" s="187"/>
      <c r="C97" s="188" t="s">
        <v>115</v>
      </c>
      <c r="D97" s="189" t="s">
        <v>57</v>
      </c>
      <c r="E97" s="189" t="s">
        <v>53</v>
      </c>
      <c r="F97" s="189" t="s">
        <v>54</v>
      </c>
      <c r="G97" s="189" t="s">
        <v>116</v>
      </c>
      <c r="H97" s="189" t="s">
        <v>117</v>
      </c>
      <c r="I97" s="189" t="s">
        <v>118</v>
      </c>
      <c r="J97" s="189" t="s">
        <v>106</v>
      </c>
      <c r="K97" s="190" t="s">
        <v>119</v>
      </c>
      <c r="L97" s="191"/>
      <c r="M97" s="93" t="s">
        <v>21</v>
      </c>
      <c r="N97" s="94" t="s">
        <v>42</v>
      </c>
      <c r="O97" s="94" t="s">
        <v>120</v>
      </c>
      <c r="P97" s="94" t="s">
        <v>121</v>
      </c>
      <c r="Q97" s="94" t="s">
        <v>122</v>
      </c>
      <c r="R97" s="94" t="s">
        <v>123</v>
      </c>
      <c r="S97" s="94" t="s">
        <v>124</v>
      </c>
      <c r="T97" s="95" t="s">
        <v>125</v>
      </c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</row>
    <row r="98" s="2" customFormat="1" ht="22.8" customHeight="1">
      <c r="A98" s="39"/>
      <c r="B98" s="40"/>
      <c r="C98" s="100" t="s">
        <v>126</v>
      </c>
      <c r="D98" s="41"/>
      <c r="E98" s="41"/>
      <c r="F98" s="41"/>
      <c r="G98" s="41"/>
      <c r="H98" s="41"/>
      <c r="I98" s="41"/>
      <c r="J98" s="192">
        <f>BK98</f>
        <v>0</v>
      </c>
      <c r="K98" s="41"/>
      <c r="L98" s="45"/>
      <c r="M98" s="96"/>
      <c r="N98" s="193"/>
      <c r="O98" s="97"/>
      <c r="P98" s="194">
        <f>P99+P360</f>
        <v>0</v>
      </c>
      <c r="Q98" s="97"/>
      <c r="R98" s="194">
        <f>R99+R360</f>
        <v>148.1998672</v>
      </c>
      <c r="S98" s="97"/>
      <c r="T98" s="195">
        <f>T99+T360</f>
        <v>15.722949999999999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71</v>
      </c>
      <c r="AU98" s="18" t="s">
        <v>107</v>
      </c>
      <c r="BK98" s="196">
        <f>BK99+BK360</f>
        <v>0</v>
      </c>
    </row>
    <row r="99" s="12" customFormat="1" ht="25.92" customHeight="1">
      <c r="A99" s="12"/>
      <c r="B99" s="197"/>
      <c r="C99" s="198"/>
      <c r="D99" s="199" t="s">
        <v>71</v>
      </c>
      <c r="E99" s="200" t="s">
        <v>127</v>
      </c>
      <c r="F99" s="200" t="s">
        <v>128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P100+P175+P194+P261+P303+P308+P324+P356</f>
        <v>0</v>
      </c>
      <c r="Q99" s="205"/>
      <c r="R99" s="206">
        <f>R100+R175+R194+R261+R303+R308+R324+R356</f>
        <v>127.73481679999999</v>
      </c>
      <c r="S99" s="205"/>
      <c r="T99" s="207">
        <f>T100+T175+T194+T261+T303+T308+T324+T356</f>
        <v>15.722949999999999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79</v>
      </c>
      <c r="AT99" s="209" t="s">
        <v>71</v>
      </c>
      <c r="AU99" s="209" t="s">
        <v>72</v>
      </c>
      <c r="AY99" s="208" t="s">
        <v>129</v>
      </c>
      <c r="BK99" s="210">
        <f>BK100+BK175+BK194+BK261+BK303+BK308+BK324+BK356</f>
        <v>0</v>
      </c>
    </row>
    <row r="100" s="12" customFormat="1" ht="22.8" customHeight="1">
      <c r="A100" s="12"/>
      <c r="B100" s="197"/>
      <c r="C100" s="198"/>
      <c r="D100" s="199" t="s">
        <v>71</v>
      </c>
      <c r="E100" s="211" t="s">
        <v>79</v>
      </c>
      <c r="F100" s="211" t="s">
        <v>130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SUM(P101:P174)</f>
        <v>0</v>
      </c>
      <c r="Q100" s="205"/>
      <c r="R100" s="206">
        <f>SUM(R101:R174)</f>
        <v>0.0167</v>
      </c>
      <c r="S100" s="205"/>
      <c r="T100" s="207">
        <f>SUM(T101:T174)</f>
        <v>15.722949999999999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79</v>
      </c>
      <c r="AT100" s="209" t="s">
        <v>71</v>
      </c>
      <c r="AU100" s="209" t="s">
        <v>79</v>
      </c>
      <c r="AY100" s="208" t="s">
        <v>129</v>
      </c>
      <c r="BK100" s="210">
        <f>SUM(BK101:BK174)</f>
        <v>0</v>
      </c>
    </row>
    <row r="101" s="2" customFormat="1" ht="16.5" customHeight="1">
      <c r="A101" s="39"/>
      <c r="B101" s="40"/>
      <c r="C101" s="213" t="s">
        <v>79</v>
      </c>
      <c r="D101" s="213" t="s">
        <v>131</v>
      </c>
      <c r="E101" s="214" t="s">
        <v>480</v>
      </c>
      <c r="F101" s="215" t="s">
        <v>481</v>
      </c>
      <c r="G101" s="216" t="s">
        <v>134</v>
      </c>
      <c r="H101" s="217">
        <v>44.289999999999999</v>
      </c>
      <c r="I101" s="218"/>
      <c r="J101" s="219">
        <f>ROUND(I101*H101,2)</f>
        <v>0</v>
      </c>
      <c r="K101" s="215" t="s">
        <v>135</v>
      </c>
      <c r="L101" s="45"/>
      <c r="M101" s="220" t="s">
        <v>21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0.35499999999999998</v>
      </c>
      <c r="T101" s="223">
        <f>S101*H101</f>
        <v>15.722949999999999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136</v>
      </c>
      <c r="AT101" s="224" t="s">
        <v>131</v>
      </c>
      <c r="AU101" s="224" t="s">
        <v>81</v>
      </c>
      <c r="AY101" s="18" t="s">
        <v>129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136</v>
      </c>
      <c r="BM101" s="224" t="s">
        <v>482</v>
      </c>
    </row>
    <row r="102" s="2" customFormat="1">
      <c r="A102" s="39"/>
      <c r="B102" s="40"/>
      <c r="C102" s="41"/>
      <c r="D102" s="226" t="s">
        <v>138</v>
      </c>
      <c r="E102" s="41"/>
      <c r="F102" s="227" t="s">
        <v>483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138</v>
      </c>
      <c r="AU102" s="18" t="s">
        <v>81</v>
      </c>
    </row>
    <row r="103" s="2" customFormat="1">
      <c r="A103" s="39"/>
      <c r="B103" s="40"/>
      <c r="C103" s="41"/>
      <c r="D103" s="231" t="s">
        <v>140</v>
      </c>
      <c r="E103" s="41"/>
      <c r="F103" s="232" t="s">
        <v>484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140</v>
      </c>
      <c r="AU103" s="18" t="s">
        <v>81</v>
      </c>
    </row>
    <row r="104" s="13" customFormat="1">
      <c r="A104" s="13"/>
      <c r="B104" s="233"/>
      <c r="C104" s="234"/>
      <c r="D104" s="226" t="s">
        <v>142</v>
      </c>
      <c r="E104" s="235" t="s">
        <v>21</v>
      </c>
      <c r="F104" s="236" t="s">
        <v>485</v>
      </c>
      <c r="G104" s="234"/>
      <c r="H104" s="237">
        <v>44.289999999999999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142</v>
      </c>
      <c r="AU104" s="243" t="s">
        <v>81</v>
      </c>
      <c r="AV104" s="13" t="s">
        <v>81</v>
      </c>
      <c r="AW104" s="13" t="s">
        <v>34</v>
      </c>
      <c r="AX104" s="13" t="s">
        <v>79</v>
      </c>
      <c r="AY104" s="243" t="s">
        <v>129</v>
      </c>
    </row>
    <row r="105" s="2" customFormat="1" ht="24.15" customHeight="1">
      <c r="A105" s="39"/>
      <c r="B105" s="40"/>
      <c r="C105" s="213" t="s">
        <v>81</v>
      </c>
      <c r="D105" s="213" t="s">
        <v>131</v>
      </c>
      <c r="E105" s="214" t="s">
        <v>486</v>
      </c>
      <c r="F105" s="215" t="s">
        <v>487</v>
      </c>
      <c r="G105" s="216" t="s">
        <v>488</v>
      </c>
      <c r="H105" s="217">
        <v>40</v>
      </c>
      <c r="I105" s="218"/>
      <c r="J105" s="219">
        <f>ROUND(I105*H105,2)</f>
        <v>0</v>
      </c>
      <c r="K105" s="215" t="s">
        <v>135</v>
      </c>
      <c r="L105" s="45"/>
      <c r="M105" s="220" t="s">
        <v>21</v>
      </c>
      <c r="N105" s="221" t="s">
        <v>43</v>
      </c>
      <c r="O105" s="85"/>
      <c r="P105" s="222">
        <f>O105*H105</f>
        <v>0</v>
      </c>
      <c r="Q105" s="222">
        <v>3.0000000000000001E-05</v>
      </c>
      <c r="R105" s="222">
        <f>Q105*H105</f>
        <v>0.0012000000000000001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136</v>
      </c>
      <c r="AT105" s="224" t="s">
        <v>131</v>
      </c>
      <c r="AU105" s="224" t="s">
        <v>81</v>
      </c>
      <c r="AY105" s="18" t="s">
        <v>129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136</v>
      </c>
      <c r="BM105" s="224" t="s">
        <v>489</v>
      </c>
    </row>
    <row r="106" s="2" customFormat="1">
      <c r="A106" s="39"/>
      <c r="B106" s="40"/>
      <c r="C106" s="41"/>
      <c r="D106" s="226" t="s">
        <v>138</v>
      </c>
      <c r="E106" s="41"/>
      <c r="F106" s="227" t="s">
        <v>490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138</v>
      </c>
      <c r="AU106" s="18" t="s">
        <v>81</v>
      </c>
    </row>
    <row r="107" s="2" customFormat="1">
      <c r="A107" s="39"/>
      <c r="B107" s="40"/>
      <c r="C107" s="41"/>
      <c r="D107" s="231" t="s">
        <v>140</v>
      </c>
      <c r="E107" s="41"/>
      <c r="F107" s="232" t="s">
        <v>491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140</v>
      </c>
      <c r="AU107" s="18" t="s">
        <v>81</v>
      </c>
    </row>
    <row r="108" s="13" customFormat="1">
      <c r="A108" s="13"/>
      <c r="B108" s="233"/>
      <c r="C108" s="234"/>
      <c r="D108" s="226" t="s">
        <v>142</v>
      </c>
      <c r="E108" s="235" t="s">
        <v>21</v>
      </c>
      <c r="F108" s="236" t="s">
        <v>492</v>
      </c>
      <c r="G108" s="234"/>
      <c r="H108" s="237">
        <v>40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142</v>
      </c>
      <c r="AU108" s="243" t="s">
        <v>81</v>
      </c>
      <c r="AV108" s="13" t="s">
        <v>81</v>
      </c>
      <c r="AW108" s="13" t="s">
        <v>34</v>
      </c>
      <c r="AX108" s="13" t="s">
        <v>79</v>
      </c>
      <c r="AY108" s="243" t="s">
        <v>129</v>
      </c>
    </row>
    <row r="109" s="2" customFormat="1" ht="33" customHeight="1">
      <c r="A109" s="39"/>
      <c r="B109" s="40"/>
      <c r="C109" s="213" t="s">
        <v>152</v>
      </c>
      <c r="D109" s="213" t="s">
        <v>131</v>
      </c>
      <c r="E109" s="214" t="s">
        <v>493</v>
      </c>
      <c r="F109" s="215" t="s">
        <v>494</v>
      </c>
      <c r="G109" s="216" t="s">
        <v>169</v>
      </c>
      <c r="H109" s="217">
        <v>52.875</v>
      </c>
      <c r="I109" s="218"/>
      <c r="J109" s="219">
        <f>ROUND(I109*H109,2)</f>
        <v>0</v>
      </c>
      <c r="K109" s="215" t="s">
        <v>135</v>
      </c>
      <c r="L109" s="45"/>
      <c r="M109" s="220" t="s">
        <v>21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136</v>
      </c>
      <c r="AT109" s="224" t="s">
        <v>131</v>
      </c>
      <c r="AU109" s="224" t="s">
        <v>81</v>
      </c>
      <c r="AY109" s="18" t="s">
        <v>129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136</v>
      </c>
      <c r="BM109" s="224" t="s">
        <v>495</v>
      </c>
    </row>
    <row r="110" s="2" customFormat="1">
      <c r="A110" s="39"/>
      <c r="B110" s="40"/>
      <c r="C110" s="41"/>
      <c r="D110" s="226" t="s">
        <v>138</v>
      </c>
      <c r="E110" s="41"/>
      <c r="F110" s="227" t="s">
        <v>496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138</v>
      </c>
      <c r="AU110" s="18" t="s">
        <v>81</v>
      </c>
    </row>
    <row r="111" s="2" customFormat="1">
      <c r="A111" s="39"/>
      <c r="B111" s="40"/>
      <c r="C111" s="41"/>
      <c r="D111" s="231" t="s">
        <v>140</v>
      </c>
      <c r="E111" s="41"/>
      <c r="F111" s="232" t="s">
        <v>497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140</v>
      </c>
      <c r="AU111" s="18" t="s">
        <v>81</v>
      </c>
    </row>
    <row r="112" s="13" customFormat="1">
      <c r="A112" s="13"/>
      <c r="B112" s="233"/>
      <c r="C112" s="234"/>
      <c r="D112" s="226" t="s">
        <v>142</v>
      </c>
      <c r="E112" s="235" t="s">
        <v>21</v>
      </c>
      <c r="F112" s="236" t="s">
        <v>498</v>
      </c>
      <c r="G112" s="234"/>
      <c r="H112" s="237">
        <v>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142</v>
      </c>
      <c r="AU112" s="243" t="s">
        <v>81</v>
      </c>
      <c r="AV112" s="13" t="s">
        <v>81</v>
      </c>
      <c r="AW112" s="13" t="s">
        <v>34</v>
      </c>
      <c r="AX112" s="13" t="s">
        <v>72</v>
      </c>
      <c r="AY112" s="243" t="s">
        <v>129</v>
      </c>
    </row>
    <row r="113" s="13" customFormat="1">
      <c r="A113" s="13"/>
      <c r="B113" s="233"/>
      <c r="C113" s="234"/>
      <c r="D113" s="226" t="s">
        <v>142</v>
      </c>
      <c r="E113" s="235" t="s">
        <v>21</v>
      </c>
      <c r="F113" s="236" t="s">
        <v>499</v>
      </c>
      <c r="G113" s="234"/>
      <c r="H113" s="237">
        <v>43.875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142</v>
      </c>
      <c r="AU113" s="243" t="s">
        <v>81</v>
      </c>
      <c r="AV113" s="13" t="s">
        <v>81</v>
      </c>
      <c r="AW113" s="13" t="s">
        <v>34</v>
      </c>
      <c r="AX113" s="13" t="s">
        <v>72</v>
      </c>
      <c r="AY113" s="243" t="s">
        <v>129</v>
      </c>
    </row>
    <row r="114" s="14" customFormat="1">
      <c r="A114" s="14"/>
      <c r="B114" s="244"/>
      <c r="C114" s="245"/>
      <c r="D114" s="226" t="s">
        <v>142</v>
      </c>
      <c r="E114" s="246" t="s">
        <v>21</v>
      </c>
      <c r="F114" s="247" t="s">
        <v>500</v>
      </c>
      <c r="G114" s="245"/>
      <c r="H114" s="248">
        <v>52.875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142</v>
      </c>
      <c r="AU114" s="254" t="s">
        <v>81</v>
      </c>
      <c r="AV114" s="14" t="s">
        <v>136</v>
      </c>
      <c r="AW114" s="14" t="s">
        <v>34</v>
      </c>
      <c r="AX114" s="14" t="s">
        <v>79</v>
      </c>
      <c r="AY114" s="254" t="s">
        <v>129</v>
      </c>
    </row>
    <row r="115" s="2" customFormat="1" ht="33" customHeight="1">
      <c r="A115" s="39"/>
      <c r="B115" s="40"/>
      <c r="C115" s="213" t="s">
        <v>136</v>
      </c>
      <c r="D115" s="213" t="s">
        <v>131</v>
      </c>
      <c r="E115" s="214" t="s">
        <v>501</v>
      </c>
      <c r="F115" s="215" t="s">
        <v>502</v>
      </c>
      <c r="G115" s="216" t="s">
        <v>169</v>
      </c>
      <c r="H115" s="217">
        <v>3.75</v>
      </c>
      <c r="I115" s="218"/>
      <c r="J115" s="219">
        <f>ROUND(I115*H115,2)</f>
        <v>0</v>
      </c>
      <c r="K115" s="215" t="s">
        <v>135</v>
      </c>
      <c r="L115" s="45"/>
      <c r="M115" s="220" t="s">
        <v>21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136</v>
      </c>
      <c r="AT115" s="224" t="s">
        <v>131</v>
      </c>
      <c r="AU115" s="224" t="s">
        <v>81</v>
      </c>
      <c r="AY115" s="18" t="s">
        <v>129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136</v>
      </c>
      <c r="BM115" s="224" t="s">
        <v>503</v>
      </c>
    </row>
    <row r="116" s="2" customFormat="1">
      <c r="A116" s="39"/>
      <c r="B116" s="40"/>
      <c r="C116" s="41"/>
      <c r="D116" s="226" t="s">
        <v>138</v>
      </c>
      <c r="E116" s="41"/>
      <c r="F116" s="227" t="s">
        <v>504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138</v>
      </c>
      <c r="AU116" s="18" t="s">
        <v>81</v>
      </c>
    </row>
    <row r="117" s="2" customFormat="1">
      <c r="A117" s="39"/>
      <c r="B117" s="40"/>
      <c r="C117" s="41"/>
      <c r="D117" s="231" t="s">
        <v>140</v>
      </c>
      <c r="E117" s="41"/>
      <c r="F117" s="232" t="s">
        <v>505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140</v>
      </c>
      <c r="AU117" s="18" t="s">
        <v>81</v>
      </c>
    </row>
    <row r="118" s="13" customFormat="1">
      <c r="A118" s="13"/>
      <c r="B118" s="233"/>
      <c r="C118" s="234"/>
      <c r="D118" s="226" t="s">
        <v>142</v>
      </c>
      <c r="E118" s="235" t="s">
        <v>21</v>
      </c>
      <c r="F118" s="236" t="s">
        <v>506</v>
      </c>
      <c r="G118" s="234"/>
      <c r="H118" s="237">
        <v>3.75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142</v>
      </c>
      <c r="AU118" s="243" t="s">
        <v>81</v>
      </c>
      <c r="AV118" s="13" t="s">
        <v>81</v>
      </c>
      <c r="AW118" s="13" t="s">
        <v>34</v>
      </c>
      <c r="AX118" s="13" t="s">
        <v>79</v>
      </c>
      <c r="AY118" s="243" t="s">
        <v>129</v>
      </c>
    </row>
    <row r="119" s="2" customFormat="1" ht="24.15" customHeight="1">
      <c r="A119" s="39"/>
      <c r="B119" s="40"/>
      <c r="C119" s="213" t="s">
        <v>166</v>
      </c>
      <c r="D119" s="213" t="s">
        <v>131</v>
      </c>
      <c r="E119" s="214" t="s">
        <v>507</v>
      </c>
      <c r="F119" s="215" t="s">
        <v>508</v>
      </c>
      <c r="G119" s="216" t="s">
        <v>169</v>
      </c>
      <c r="H119" s="217">
        <v>8.4000000000000004</v>
      </c>
      <c r="I119" s="218"/>
      <c r="J119" s="219">
        <f>ROUND(I119*H119,2)</f>
        <v>0</v>
      </c>
      <c r="K119" s="215" t="s">
        <v>135</v>
      </c>
      <c r="L119" s="45"/>
      <c r="M119" s="220" t="s">
        <v>21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136</v>
      </c>
      <c r="AT119" s="224" t="s">
        <v>131</v>
      </c>
      <c r="AU119" s="224" t="s">
        <v>81</v>
      </c>
      <c r="AY119" s="18" t="s">
        <v>129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136</v>
      </c>
      <c r="BM119" s="224" t="s">
        <v>509</v>
      </c>
    </row>
    <row r="120" s="2" customFormat="1">
      <c r="A120" s="39"/>
      <c r="B120" s="40"/>
      <c r="C120" s="41"/>
      <c r="D120" s="226" t="s">
        <v>138</v>
      </c>
      <c r="E120" s="41"/>
      <c r="F120" s="227" t="s">
        <v>510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138</v>
      </c>
      <c r="AU120" s="18" t="s">
        <v>81</v>
      </c>
    </row>
    <row r="121" s="2" customFormat="1">
      <c r="A121" s="39"/>
      <c r="B121" s="40"/>
      <c r="C121" s="41"/>
      <c r="D121" s="231" t="s">
        <v>140</v>
      </c>
      <c r="E121" s="41"/>
      <c r="F121" s="232" t="s">
        <v>511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140</v>
      </c>
      <c r="AU121" s="18" t="s">
        <v>81</v>
      </c>
    </row>
    <row r="122" s="13" customFormat="1">
      <c r="A122" s="13"/>
      <c r="B122" s="233"/>
      <c r="C122" s="234"/>
      <c r="D122" s="226" t="s">
        <v>142</v>
      </c>
      <c r="E122" s="235" t="s">
        <v>21</v>
      </c>
      <c r="F122" s="236" t="s">
        <v>512</v>
      </c>
      <c r="G122" s="234"/>
      <c r="H122" s="237">
        <v>8.4000000000000004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142</v>
      </c>
      <c r="AU122" s="243" t="s">
        <v>81</v>
      </c>
      <c r="AV122" s="13" t="s">
        <v>81</v>
      </c>
      <c r="AW122" s="13" t="s">
        <v>34</v>
      </c>
      <c r="AX122" s="13" t="s">
        <v>72</v>
      </c>
      <c r="AY122" s="243" t="s">
        <v>129</v>
      </c>
    </row>
    <row r="123" s="14" customFormat="1">
      <c r="A123" s="14"/>
      <c r="B123" s="244"/>
      <c r="C123" s="245"/>
      <c r="D123" s="226" t="s">
        <v>142</v>
      </c>
      <c r="E123" s="246" t="s">
        <v>21</v>
      </c>
      <c r="F123" s="247" t="s">
        <v>253</v>
      </c>
      <c r="G123" s="245"/>
      <c r="H123" s="248">
        <v>8.4000000000000004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142</v>
      </c>
      <c r="AU123" s="254" t="s">
        <v>81</v>
      </c>
      <c r="AV123" s="14" t="s">
        <v>136</v>
      </c>
      <c r="AW123" s="14" t="s">
        <v>34</v>
      </c>
      <c r="AX123" s="14" t="s">
        <v>79</v>
      </c>
      <c r="AY123" s="254" t="s">
        <v>129</v>
      </c>
    </row>
    <row r="124" s="2" customFormat="1" ht="33" customHeight="1">
      <c r="A124" s="39"/>
      <c r="B124" s="40"/>
      <c r="C124" s="213" t="s">
        <v>174</v>
      </c>
      <c r="D124" s="213" t="s">
        <v>131</v>
      </c>
      <c r="E124" s="214" t="s">
        <v>513</v>
      </c>
      <c r="F124" s="215" t="s">
        <v>514</v>
      </c>
      <c r="G124" s="216" t="s">
        <v>169</v>
      </c>
      <c r="H124" s="217">
        <v>7.0659999999999998</v>
      </c>
      <c r="I124" s="218"/>
      <c r="J124" s="219">
        <f>ROUND(I124*H124,2)</f>
        <v>0</v>
      </c>
      <c r="K124" s="215" t="s">
        <v>135</v>
      </c>
      <c r="L124" s="45"/>
      <c r="M124" s="220" t="s">
        <v>21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136</v>
      </c>
      <c r="AT124" s="224" t="s">
        <v>131</v>
      </c>
      <c r="AU124" s="224" t="s">
        <v>81</v>
      </c>
      <c r="AY124" s="18" t="s">
        <v>129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136</v>
      </c>
      <c r="BM124" s="224" t="s">
        <v>515</v>
      </c>
    </row>
    <row r="125" s="2" customFormat="1">
      <c r="A125" s="39"/>
      <c r="B125" s="40"/>
      <c r="C125" s="41"/>
      <c r="D125" s="226" t="s">
        <v>138</v>
      </c>
      <c r="E125" s="41"/>
      <c r="F125" s="227" t="s">
        <v>516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138</v>
      </c>
      <c r="AU125" s="18" t="s">
        <v>81</v>
      </c>
    </row>
    <row r="126" s="2" customFormat="1">
      <c r="A126" s="39"/>
      <c r="B126" s="40"/>
      <c r="C126" s="41"/>
      <c r="D126" s="231" t="s">
        <v>140</v>
      </c>
      <c r="E126" s="41"/>
      <c r="F126" s="232" t="s">
        <v>517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140</v>
      </c>
      <c r="AU126" s="18" t="s">
        <v>81</v>
      </c>
    </row>
    <row r="127" s="13" customFormat="1">
      <c r="A127" s="13"/>
      <c r="B127" s="233"/>
      <c r="C127" s="234"/>
      <c r="D127" s="226" t="s">
        <v>142</v>
      </c>
      <c r="E127" s="235" t="s">
        <v>21</v>
      </c>
      <c r="F127" s="236" t="s">
        <v>518</v>
      </c>
      <c r="G127" s="234"/>
      <c r="H127" s="237">
        <v>1.034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142</v>
      </c>
      <c r="AU127" s="243" t="s">
        <v>81</v>
      </c>
      <c r="AV127" s="13" t="s">
        <v>81</v>
      </c>
      <c r="AW127" s="13" t="s">
        <v>34</v>
      </c>
      <c r="AX127" s="13" t="s">
        <v>72</v>
      </c>
      <c r="AY127" s="243" t="s">
        <v>129</v>
      </c>
    </row>
    <row r="128" s="13" customFormat="1">
      <c r="A128" s="13"/>
      <c r="B128" s="233"/>
      <c r="C128" s="234"/>
      <c r="D128" s="226" t="s">
        <v>142</v>
      </c>
      <c r="E128" s="235" t="s">
        <v>21</v>
      </c>
      <c r="F128" s="236" t="s">
        <v>519</v>
      </c>
      <c r="G128" s="234"/>
      <c r="H128" s="237">
        <v>0.215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142</v>
      </c>
      <c r="AU128" s="243" t="s">
        <v>81</v>
      </c>
      <c r="AV128" s="13" t="s">
        <v>81</v>
      </c>
      <c r="AW128" s="13" t="s">
        <v>34</v>
      </c>
      <c r="AX128" s="13" t="s">
        <v>72</v>
      </c>
      <c r="AY128" s="243" t="s">
        <v>129</v>
      </c>
    </row>
    <row r="129" s="13" customFormat="1">
      <c r="A129" s="13"/>
      <c r="B129" s="233"/>
      <c r="C129" s="234"/>
      <c r="D129" s="226" t="s">
        <v>142</v>
      </c>
      <c r="E129" s="235" t="s">
        <v>21</v>
      </c>
      <c r="F129" s="236" t="s">
        <v>520</v>
      </c>
      <c r="G129" s="234"/>
      <c r="H129" s="237">
        <v>4.8970000000000002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142</v>
      </c>
      <c r="AU129" s="243" t="s">
        <v>81</v>
      </c>
      <c r="AV129" s="13" t="s">
        <v>81</v>
      </c>
      <c r="AW129" s="13" t="s">
        <v>34</v>
      </c>
      <c r="AX129" s="13" t="s">
        <v>72</v>
      </c>
      <c r="AY129" s="243" t="s">
        <v>129</v>
      </c>
    </row>
    <row r="130" s="13" customFormat="1">
      <c r="A130" s="13"/>
      <c r="B130" s="233"/>
      <c r="C130" s="234"/>
      <c r="D130" s="226" t="s">
        <v>142</v>
      </c>
      <c r="E130" s="235" t="s">
        <v>21</v>
      </c>
      <c r="F130" s="236" t="s">
        <v>521</v>
      </c>
      <c r="G130" s="234"/>
      <c r="H130" s="237">
        <v>0.92000000000000004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142</v>
      </c>
      <c r="AU130" s="243" t="s">
        <v>81</v>
      </c>
      <c r="AV130" s="13" t="s">
        <v>81</v>
      </c>
      <c r="AW130" s="13" t="s">
        <v>34</v>
      </c>
      <c r="AX130" s="13" t="s">
        <v>72</v>
      </c>
      <c r="AY130" s="243" t="s">
        <v>129</v>
      </c>
    </row>
    <row r="131" s="14" customFormat="1">
      <c r="A131" s="14"/>
      <c r="B131" s="244"/>
      <c r="C131" s="245"/>
      <c r="D131" s="226" t="s">
        <v>142</v>
      </c>
      <c r="E131" s="246" t="s">
        <v>21</v>
      </c>
      <c r="F131" s="247" t="s">
        <v>500</v>
      </c>
      <c r="G131" s="245"/>
      <c r="H131" s="248">
        <v>7.0660000000000007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142</v>
      </c>
      <c r="AU131" s="254" t="s">
        <v>81</v>
      </c>
      <c r="AV131" s="14" t="s">
        <v>136</v>
      </c>
      <c r="AW131" s="14" t="s">
        <v>34</v>
      </c>
      <c r="AX131" s="14" t="s">
        <v>79</v>
      </c>
      <c r="AY131" s="254" t="s">
        <v>129</v>
      </c>
    </row>
    <row r="132" s="2" customFormat="1" ht="44.25" customHeight="1">
      <c r="A132" s="39"/>
      <c r="B132" s="40"/>
      <c r="C132" s="213" t="s">
        <v>165</v>
      </c>
      <c r="D132" s="213" t="s">
        <v>131</v>
      </c>
      <c r="E132" s="214" t="s">
        <v>522</v>
      </c>
      <c r="F132" s="215" t="s">
        <v>523</v>
      </c>
      <c r="G132" s="216" t="s">
        <v>161</v>
      </c>
      <c r="H132" s="217">
        <v>15.5</v>
      </c>
      <c r="I132" s="218"/>
      <c r="J132" s="219">
        <f>ROUND(I132*H132,2)</f>
        <v>0</v>
      </c>
      <c r="K132" s="215" t="s">
        <v>155</v>
      </c>
      <c r="L132" s="45"/>
      <c r="M132" s="220" t="s">
        <v>21</v>
      </c>
      <c r="N132" s="221" t="s">
        <v>43</v>
      </c>
      <c r="O132" s="85"/>
      <c r="P132" s="222">
        <f>O132*H132</f>
        <v>0</v>
      </c>
      <c r="Q132" s="222">
        <v>0.001</v>
      </c>
      <c r="R132" s="222">
        <f>Q132*H132</f>
        <v>0.0155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136</v>
      </c>
      <c r="AT132" s="224" t="s">
        <v>131</v>
      </c>
      <c r="AU132" s="224" t="s">
        <v>81</v>
      </c>
      <c r="AY132" s="18" t="s">
        <v>129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136</v>
      </c>
      <c r="BM132" s="224" t="s">
        <v>524</v>
      </c>
    </row>
    <row r="133" s="2" customFormat="1">
      <c r="A133" s="39"/>
      <c r="B133" s="40"/>
      <c r="C133" s="41"/>
      <c r="D133" s="226" t="s">
        <v>138</v>
      </c>
      <c r="E133" s="41"/>
      <c r="F133" s="227" t="s">
        <v>525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138</v>
      </c>
      <c r="AU133" s="18" t="s">
        <v>81</v>
      </c>
    </row>
    <row r="134" s="13" customFormat="1">
      <c r="A134" s="13"/>
      <c r="B134" s="233"/>
      <c r="C134" s="234"/>
      <c r="D134" s="226" t="s">
        <v>142</v>
      </c>
      <c r="E134" s="235" t="s">
        <v>21</v>
      </c>
      <c r="F134" s="236" t="s">
        <v>526</v>
      </c>
      <c r="G134" s="234"/>
      <c r="H134" s="237">
        <v>15.5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142</v>
      </c>
      <c r="AU134" s="243" t="s">
        <v>81</v>
      </c>
      <c r="AV134" s="13" t="s">
        <v>81</v>
      </c>
      <c r="AW134" s="13" t="s">
        <v>34</v>
      </c>
      <c r="AX134" s="13" t="s">
        <v>79</v>
      </c>
      <c r="AY134" s="243" t="s">
        <v>129</v>
      </c>
    </row>
    <row r="135" s="2" customFormat="1" ht="24.15" customHeight="1">
      <c r="A135" s="39"/>
      <c r="B135" s="40"/>
      <c r="C135" s="213" t="s">
        <v>187</v>
      </c>
      <c r="D135" s="213" t="s">
        <v>131</v>
      </c>
      <c r="E135" s="214" t="s">
        <v>527</v>
      </c>
      <c r="F135" s="215" t="s">
        <v>528</v>
      </c>
      <c r="G135" s="216" t="s">
        <v>169</v>
      </c>
      <c r="H135" s="217">
        <v>36</v>
      </c>
      <c r="I135" s="218"/>
      <c r="J135" s="219">
        <f>ROUND(I135*H135,2)</f>
        <v>0</v>
      </c>
      <c r="K135" s="215" t="s">
        <v>135</v>
      </c>
      <c r="L135" s="45"/>
      <c r="M135" s="220" t="s">
        <v>21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136</v>
      </c>
      <c r="AT135" s="224" t="s">
        <v>131</v>
      </c>
      <c r="AU135" s="224" t="s">
        <v>81</v>
      </c>
      <c r="AY135" s="18" t="s">
        <v>129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136</v>
      </c>
      <c r="BM135" s="224" t="s">
        <v>529</v>
      </c>
    </row>
    <row r="136" s="2" customFormat="1">
      <c r="A136" s="39"/>
      <c r="B136" s="40"/>
      <c r="C136" s="41"/>
      <c r="D136" s="226" t="s">
        <v>138</v>
      </c>
      <c r="E136" s="41"/>
      <c r="F136" s="227" t="s">
        <v>530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138</v>
      </c>
      <c r="AU136" s="18" t="s">
        <v>81</v>
      </c>
    </row>
    <row r="137" s="2" customFormat="1">
      <c r="A137" s="39"/>
      <c r="B137" s="40"/>
      <c r="C137" s="41"/>
      <c r="D137" s="231" t="s">
        <v>140</v>
      </c>
      <c r="E137" s="41"/>
      <c r="F137" s="232" t="s">
        <v>531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140</v>
      </c>
      <c r="AU137" s="18" t="s">
        <v>81</v>
      </c>
    </row>
    <row r="138" s="13" customFormat="1">
      <c r="A138" s="13"/>
      <c r="B138" s="233"/>
      <c r="C138" s="234"/>
      <c r="D138" s="226" t="s">
        <v>142</v>
      </c>
      <c r="E138" s="235" t="s">
        <v>21</v>
      </c>
      <c r="F138" s="236" t="s">
        <v>532</v>
      </c>
      <c r="G138" s="234"/>
      <c r="H138" s="237">
        <v>18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142</v>
      </c>
      <c r="AU138" s="243" t="s">
        <v>81</v>
      </c>
      <c r="AV138" s="13" t="s">
        <v>81</v>
      </c>
      <c r="AW138" s="13" t="s">
        <v>34</v>
      </c>
      <c r="AX138" s="13" t="s">
        <v>72</v>
      </c>
      <c r="AY138" s="243" t="s">
        <v>129</v>
      </c>
    </row>
    <row r="139" s="13" customFormat="1">
      <c r="A139" s="13"/>
      <c r="B139" s="233"/>
      <c r="C139" s="234"/>
      <c r="D139" s="226" t="s">
        <v>142</v>
      </c>
      <c r="E139" s="235" t="s">
        <v>21</v>
      </c>
      <c r="F139" s="236" t="s">
        <v>533</v>
      </c>
      <c r="G139" s="234"/>
      <c r="H139" s="237">
        <v>18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142</v>
      </c>
      <c r="AU139" s="243" t="s">
        <v>81</v>
      </c>
      <c r="AV139" s="13" t="s">
        <v>81</v>
      </c>
      <c r="AW139" s="13" t="s">
        <v>34</v>
      </c>
      <c r="AX139" s="13" t="s">
        <v>72</v>
      </c>
      <c r="AY139" s="243" t="s">
        <v>129</v>
      </c>
    </row>
    <row r="140" s="14" customFormat="1">
      <c r="A140" s="14"/>
      <c r="B140" s="244"/>
      <c r="C140" s="245"/>
      <c r="D140" s="226" t="s">
        <v>142</v>
      </c>
      <c r="E140" s="246" t="s">
        <v>21</v>
      </c>
      <c r="F140" s="247" t="s">
        <v>253</v>
      </c>
      <c r="G140" s="245"/>
      <c r="H140" s="248">
        <v>36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142</v>
      </c>
      <c r="AU140" s="254" t="s">
        <v>81</v>
      </c>
      <c r="AV140" s="14" t="s">
        <v>136</v>
      </c>
      <c r="AW140" s="14" t="s">
        <v>34</v>
      </c>
      <c r="AX140" s="14" t="s">
        <v>79</v>
      </c>
      <c r="AY140" s="254" t="s">
        <v>129</v>
      </c>
    </row>
    <row r="141" s="2" customFormat="1" ht="37.8" customHeight="1">
      <c r="A141" s="39"/>
      <c r="B141" s="40"/>
      <c r="C141" s="213" t="s">
        <v>196</v>
      </c>
      <c r="D141" s="213" t="s">
        <v>131</v>
      </c>
      <c r="E141" s="214" t="s">
        <v>331</v>
      </c>
      <c r="F141" s="215" t="s">
        <v>332</v>
      </c>
      <c r="G141" s="216" t="s">
        <v>169</v>
      </c>
      <c r="H141" s="217">
        <v>54.091000000000001</v>
      </c>
      <c r="I141" s="218"/>
      <c r="J141" s="219">
        <f>ROUND(I141*H141,2)</f>
        <v>0</v>
      </c>
      <c r="K141" s="215" t="s">
        <v>135</v>
      </c>
      <c r="L141" s="45"/>
      <c r="M141" s="220" t="s">
        <v>21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136</v>
      </c>
      <c r="AT141" s="224" t="s">
        <v>131</v>
      </c>
      <c r="AU141" s="224" t="s">
        <v>81</v>
      </c>
      <c r="AY141" s="18" t="s">
        <v>129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136</v>
      </c>
      <c r="BM141" s="224" t="s">
        <v>534</v>
      </c>
    </row>
    <row r="142" s="2" customFormat="1">
      <c r="A142" s="39"/>
      <c r="B142" s="40"/>
      <c r="C142" s="41"/>
      <c r="D142" s="226" t="s">
        <v>138</v>
      </c>
      <c r="E142" s="41"/>
      <c r="F142" s="227" t="s">
        <v>334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138</v>
      </c>
      <c r="AU142" s="18" t="s">
        <v>81</v>
      </c>
    </row>
    <row r="143" s="2" customFormat="1">
      <c r="A143" s="39"/>
      <c r="B143" s="40"/>
      <c r="C143" s="41"/>
      <c r="D143" s="231" t="s">
        <v>140</v>
      </c>
      <c r="E143" s="41"/>
      <c r="F143" s="232" t="s">
        <v>335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140</v>
      </c>
      <c r="AU143" s="18" t="s">
        <v>81</v>
      </c>
    </row>
    <row r="144" s="13" customFormat="1">
      <c r="A144" s="13"/>
      <c r="B144" s="233"/>
      <c r="C144" s="234"/>
      <c r="D144" s="226" t="s">
        <v>142</v>
      </c>
      <c r="E144" s="235" t="s">
        <v>21</v>
      </c>
      <c r="F144" s="236" t="s">
        <v>535</v>
      </c>
      <c r="G144" s="234"/>
      <c r="H144" s="237">
        <v>54.091000000000001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142</v>
      </c>
      <c r="AU144" s="243" t="s">
        <v>81</v>
      </c>
      <c r="AV144" s="13" t="s">
        <v>81</v>
      </c>
      <c r="AW144" s="13" t="s">
        <v>34</v>
      </c>
      <c r="AX144" s="13" t="s">
        <v>79</v>
      </c>
      <c r="AY144" s="243" t="s">
        <v>129</v>
      </c>
    </row>
    <row r="145" s="2" customFormat="1" ht="37.8" customHeight="1">
      <c r="A145" s="39"/>
      <c r="B145" s="40"/>
      <c r="C145" s="213" t="s">
        <v>204</v>
      </c>
      <c r="D145" s="213" t="s">
        <v>131</v>
      </c>
      <c r="E145" s="214" t="s">
        <v>337</v>
      </c>
      <c r="F145" s="215" t="s">
        <v>338</v>
      </c>
      <c r="G145" s="216" t="s">
        <v>169</v>
      </c>
      <c r="H145" s="217">
        <v>324.54599999999999</v>
      </c>
      <c r="I145" s="218"/>
      <c r="J145" s="219">
        <f>ROUND(I145*H145,2)</f>
        <v>0</v>
      </c>
      <c r="K145" s="215" t="s">
        <v>135</v>
      </c>
      <c r="L145" s="45"/>
      <c r="M145" s="220" t="s">
        <v>21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136</v>
      </c>
      <c r="AT145" s="224" t="s">
        <v>131</v>
      </c>
      <c r="AU145" s="224" t="s">
        <v>81</v>
      </c>
      <c r="AY145" s="18" t="s">
        <v>129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136</v>
      </c>
      <c r="BM145" s="224" t="s">
        <v>536</v>
      </c>
    </row>
    <row r="146" s="2" customFormat="1">
      <c r="A146" s="39"/>
      <c r="B146" s="40"/>
      <c r="C146" s="41"/>
      <c r="D146" s="226" t="s">
        <v>138</v>
      </c>
      <c r="E146" s="41"/>
      <c r="F146" s="227" t="s">
        <v>340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138</v>
      </c>
      <c r="AU146" s="18" t="s">
        <v>81</v>
      </c>
    </row>
    <row r="147" s="2" customFormat="1">
      <c r="A147" s="39"/>
      <c r="B147" s="40"/>
      <c r="C147" s="41"/>
      <c r="D147" s="231" t="s">
        <v>140</v>
      </c>
      <c r="E147" s="41"/>
      <c r="F147" s="232" t="s">
        <v>341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140</v>
      </c>
      <c r="AU147" s="18" t="s">
        <v>81</v>
      </c>
    </row>
    <row r="148" s="13" customFormat="1">
      <c r="A148" s="13"/>
      <c r="B148" s="233"/>
      <c r="C148" s="234"/>
      <c r="D148" s="226" t="s">
        <v>142</v>
      </c>
      <c r="E148" s="235" t="s">
        <v>21</v>
      </c>
      <c r="F148" s="236" t="s">
        <v>535</v>
      </c>
      <c r="G148" s="234"/>
      <c r="H148" s="237">
        <v>54.091000000000001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142</v>
      </c>
      <c r="AU148" s="243" t="s">
        <v>81</v>
      </c>
      <c r="AV148" s="13" t="s">
        <v>81</v>
      </c>
      <c r="AW148" s="13" t="s">
        <v>34</v>
      </c>
      <c r="AX148" s="13" t="s">
        <v>79</v>
      </c>
      <c r="AY148" s="243" t="s">
        <v>129</v>
      </c>
    </row>
    <row r="149" s="13" customFormat="1">
      <c r="A149" s="13"/>
      <c r="B149" s="233"/>
      <c r="C149" s="234"/>
      <c r="D149" s="226" t="s">
        <v>142</v>
      </c>
      <c r="E149" s="234"/>
      <c r="F149" s="236" t="s">
        <v>537</v>
      </c>
      <c r="G149" s="234"/>
      <c r="H149" s="237">
        <v>324.54599999999999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142</v>
      </c>
      <c r="AU149" s="243" t="s">
        <v>81</v>
      </c>
      <c r="AV149" s="13" t="s">
        <v>81</v>
      </c>
      <c r="AW149" s="13" t="s">
        <v>4</v>
      </c>
      <c r="AX149" s="13" t="s">
        <v>79</v>
      </c>
      <c r="AY149" s="243" t="s">
        <v>129</v>
      </c>
    </row>
    <row r="150" s="2" customFormat="1" ht="24.15" customHeight="1">
      <c r="A150" s="39"/>
      <c r="B150" s="40"/>
      <c r="C150" s="213" t="s">
        <v>210</v>
      </c>
      <c r="D150" s="213" t="s">
        <v>131</v>
      </c>
      <c r="E150" s="214" t="s">
        <v>538</v>
      </c>
      <c r="F150" s="215" t="s">
        <v>539</v>
      </c>
      <c r="G150" s="216" t="s">
        <v>169</v>
      </c>
      <c r="H150" s="217">
        <v>18</v>
      </c>
      <c r="I150" s="218"/>
      <c r="J150" s="219">
        <f>ROUND(I150*H150,2)</f>
        <v>0</v>
      </c>
      <c r="K150" s="215" t="s">
        <v>135</v>
      </c>
      <c r="L150" s="45"/>
      <c r="M150" s="220" t="s">
        <v>21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136</v>
      </c>
      <c r="AT150" s="224" t="s">
        <v>131</v>
      </c>
      <c r="AU150" s="224" t="s">
        <v>81</v>
      </c>
      <c r="AY150" s="18" t="s">
        <v>129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136</v>
      </c>
      <c r="BM150" s="224" t="s">
        <v>540</v>
      </c>
    </row>
    <row r="151" s="2" customFormat="1">
      <c r="A151" s="39"/>
      <c r="B151" s="40"/>
      <c r="C151" s="41"/>
      <c r="D151" s="226" t="s">
        <v>138</v>
      </c>
      <c r="E151" s="41"/>
      <c r="F151" s="227" t="s">
        <v>541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138</v>
      </c>
      <c r="AU151" s="18" t="s">
        <v>81</v>
      </c>
    </row>
    <row r="152" s="2" customFormat="1">
      <c r="A152" s="39"/>
      <c r="B152" s="40"/>
      <c r="C152" s="41"/>
      <c r="D152" s="231" t="s">
        <v>140</v>
      </c>
      <c r="E152" s="41"/>
      <c r="F152" s="232" t="s">
        <v>542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140</v>
      </c>
      <c r="AU152" s="18" t="s">
        <v>81</v>
      </c>
    </row>
    <row r="153" s="13" customFormat="1">
      <c r="A153" s="13"/>
      <c r="B153" s="233"/>
      <c r="C153" s="234"/>
      <c r="D153" s="226" t="s">
        <v>142</v>
      </c>
      <c r="E153" s="235" t="s">
        <v>21</v>
      </c>
      <c r="F153" s="236" t="s">
        <v>533</v>
      </c>
      <c r="G153" s="234"/>
      <c r="H153" s="237">
        <v>18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142</v>
      </c>
      <c r="AU153" s="243" t="s">
        <v>81</v>
      </c>
      <c r="AV153" s="13" t="s">
        <v>81</v>
      </c>
      <c r="AW153" s="13" t="s">
        <v>34</v>
      </c>
      <c r="AX153" s="13" t="s">
        <v>79</v>
      </c>
      <c r="AY153" s="243" t="s">
        <v>129</v>
      </c>
    </row>
    <row r="154" s="2" customFormat="1" ht="37.8" customHeight="1">
      <c r="A154" s="39"/>
      <c r="B154" s="40"/>
      <c r="C154" s="213" t="s">
        <v>218</v>
      </c>
      <c r="D154" s="213" t="s">
        <v>131</v>
      </c>
      <c r="E154" s="214" t="s">
        <v>349</v>
      </c>
      <c r="F154" s="215" t="s">
        <v>350</v>
      </c>
      <c r="G154" s="216" t="s">
        <v>169</v>
      </c>
      <c r="H154" s="217">
        <v>18</v>
      </c>
      <c r="I154" s="218"/>
      <c r="J154" s="219">
        <f>ROUND(I154*H154,2)</f>
        <v>0</v>
      </c>
      <c r="K154" s="215" t="s">
        <v>135</v>
      </c>
      <c r="L154" s="45"/>
      <c r="M154" s="220" t="s">
        <v>21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136</v>
      </c>
      <c r="AT154" s="224" t="s">
        <v>131</v>
      </c>
      <c r="AU154" s="224" t="s">
        <v>81</v>
      </c>
      <c r="AY154" s="18" t="s">
        <v>129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136</v>
      </c>
      <c r="BM154" s="224" t="s">
        <v>543</v>
      </c>
    </row>
    <row r="155" s="2" customFormat="1">
      <c r="A155" s="39"/>
      <c r="B155" s="40"/>
      <c r="C155" s="41"/>
      <c r="D155" s="226" t="s">
        <v>138</v>
      </c>
      <c r="E155" s="41"/>
      <c r="F155" s="227" t="s">
        <v>352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138</v>
      </c>
      <c r="AU155" s="18" t="s">
        <v>81</v>
      </c>
    </row>
    <row r="156" s="2" customFormat="1">
      <c r="A156" s="39"/>
      <c r="B156" s="40"/>
      <c r="C156" s="41"/>
      <c r="D156" s="231" t="s">
        <v>140</v>
      </c>
      <c r="E156" s="41"/>
      <c r="F156" s="232" t="s">
        <v>353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140</v>
      </c>
      <c r="AU156" s="18" t="s">
        <v>81</v>
      </c>
    </row>
    <row r="157" s="13" customFormat="1">
      <c r="A157" s="13"/>
      <c r="B157" s="233"/>
      <c r="C157" s="234"/>
      <c r="D157" s="226" t="s">
        <v>142</v>
      </c>
      <c r="E157" s="235" t="s">
        <v>21</v>
      </c>
      <c r="F157" s="236" t="s">
        <v>544</v>
      </c>
      <c r="G157" s="234"/>
      <c r="H157" s="237">
        <v>18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142</v>
      </c>
      <c r="AU157" s="243" t="s">
        <v>81</v>
      </c>
      <c r="AV157" s="13" t="s">
        <v>81</v>
      </c>
      <c r="AW157" s="13" t="s">
        <v>34</v>
      </c>
      <c r="AX157" s="13" t="s">
        <v>79</v>
      </c>
      <c r="AY157" s="243" t="s">
        <v>129</v>
      </c>
    </row>
    <row r="158" s="2" customFormat="1" ht="33" customHeight="1">
      <c r="A158" s="39"/>
      <c r="B158" s="40"/>
      <c r="C158" s="213" t="s">
        <v>223</v>
      </c>
      <c r="D158" s="213" t="s">
        <v>131</v>
      </c>
      <c r="E158" s="214" t="s">
        <v>355</v>
      </c>
      <c r="F158" s="215" t="s">
        <v>356</v>
      </c>
      <c r="G158" s="216" t="s">
        <v>214</v>
      </c>
      <c r="H158" s="217">
        <v>108.182</v>
      </c>
      <c r="I158" s="218"/>
      <c r="J158" s="219">
        <f>ROUND(I158*H158,2)</f>
        <v>0</v>
      </c>
      <c r="K158" s="215" t="s">
        <v>135</v>
      </c>
      <c r="L158" s="45"/>
      <c r="M158" s="220" t="s">
        <v>21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136</v>
      </c>
      <c r="AT158" s="224" t="s">
        <v>131</v>
      </c>
      <c r="AU158" s="224" t="s">
        <v>81</v>
      </c>
      <c r="AY158" s="18" t="s">
        <v>129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136</v>
      </c>
      <c r="BM158" s="224" t="s">
        <v>545</v>
      </c>
    </row>
    <row r="159" s="2" customFormat="1">
      <c r="A159" s="39"/>
      <c r="B159" s="40"/>
      <c r="C159" s="41"/>
      <c r="D159" s="226" t="s">
        <v>138</v>
      </c>
      <c r="E159" s="41"/>
      <c r="F159" s="227" t="s">
        <v>358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138</v>
      </c>
      <c r="AU159" s="18" t="s">
        <v>81</v>
      </c>
    </row>
    <row r="160" s="2" customFormat="1">
      <c r="A160" s="39"/>
      <c r="B160" s="40"/>
      <c r="C160" s="41"/>
      <c r="D160" s="231" t="s">
        <v>140</v>
      </c>
      <c r="E160" s="41"/>
      <c r="F160" s="232" t="s">
        <v>359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140</v>
      </c>
      <c r="AU160" s="18" t="s">
        <v>81</v>
      </c>
    </row>
    <row r="161" s="13" customFormat="1">
      <c r="A161" s="13"/>
      <c r="B161" s="233"/>
      <c r="C161" s="234"/>
      <c r="D161" s="226" t="s">
        <v>142</v>
      </c>
      <c r="E161" s="235" t="s">
        <v>21</v>
      </c>
      <c r="F161" s="236" t="s">
        <v>535</v>
      </c>
      <c r="G161" s="234"/>
      <c r="H161" s="237">
        <v>54.091000000000001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142</v>
      </c>
      <c r="AU161" s="243" t="s">
        <v>81</v>
      </c>
      <c r="AV161" s="13" t="s">
        <v>81</v>
      </c>
      <c r="AW161" s="13" t="s">
        <v>34</v>
      </c>
      <c r="AX161" s="13" t="s">
        <v>79</v>
      </c>
      <c r="AY161" s="243" t="s">
        <v>129</v>
      </c>
    </row>
    <row r="162" s="13" customFormat="1">
      <c r="A162" s="13"/>
      <c r="B162" s="233"/>
      <c r="C162" s="234"/>
      <c r="D162" s="226" t="s">
        <v>142</v>
      </c>
      <c r="E162" s="234"/>
      <c r="F162" s="236" t="s">
        <v>546</v>
      </c>
      <c r="G162" s="234"/>
      <c r="H162" s="237">
        <v>108.182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142</v>
      </c>
      <c r="AU162" s="243" t="s">
        <v>81</v>
      </c>
      <c r="AV162" s="13" t="s">
        <v>81</v>
      </c>
      <c r="AW162" s="13" t="s">
        <v>4</v>
      </c>
      <c r="AX162" s="13" t="s">
        <v>79</v>
      </c>
      <c r="AY162" s="243" t="s">
        <v>129</v>
      </c>
    </row>
    <row r="163" s="2" customFormat="1" ht="16.5" customHeight="1">
      <c r="A163" s="39"/>
      <c r="B163" s="40"/>
      <c r="C163" s="213" t="s">
        <v>232</v>
      </c>
      <c r="D163" s="213" t="s">
        <v>131</v>
      </c>
      <c r="E163" s="214" t="s">
        <v>361</v>
      </c>
      <c r="F163" s="215" t="s">
        <v>362</v>
      </c>
      <c r="G163" s="216" t="s">
        <v>169</v>
      </c>
      <c r="H163" s="217">
        <v>54.091000000000001</v>
      </c>
      <c r="I163" s="218"/>
      <c r="J163" s="219">
        <f>ROUND(I163*H163,2)</f>
        <v>0</v>
      </c>
      <c r="K163" s="215" t="s">
        <v>135</v>
      </c>
      <c r="L163" s="45"/>
      <c r="M163" s="220" t="s">
        <v>21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136</v>
      </c>
      <c r="AT163" s="224" t="s">
        <v>131</v>
      </c>
      <c r="AU163" s="224" t="s">
        <v>81</v>
      </c>
      <c r="AY163" s="18" t="s">
        <v>129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136</v>
      </c>
      <c r="BM163" s="224" t="s">
        <v>547</v>
      </c>
    </row>
    <row r="164" s="2" customFormat="1">
      <c r="A164" s="39"/>
      <c r="B164" s="40"/>
      <c r="C164" s="41"/>
      <c r="D164" s="226" t="s">
        <v>138</v>
      </c>
      <c r="E164" s="41"/>
      <c r="F164" s="227" t="s">
        <v>364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138</v>
      </c>
      <c r="AU164" s="18" t="s">
        <v>81</v>
      </c>
    </row>
    <row r="165" s="2" customFormat="1">
      <c r="A165" s="39"/>
      <c r="B165" s="40"/>
      <c r="C165" s="41"/>
      <c r="D165" s="231" t="s">
        <v>140</v>
      </c>
      <c r="E165" s="41"/>
      <c r="F165" s="232" t="s">
        <v>365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140</v>
      </c>
      <c r="AU165" s="18" t="s">
        <v>81</v>
      </c>
    </row>
    <row r="166" s="13" customFormat="1">
      <c r="A166" s="13"/>
      <c r="B166" s="233"/>
      <c r="C166" s="234"/>
      <c r="D166" s="226" t="s">
        <v>142</v>
      </c>
      <c r="E166" s="235" t="s">
        <v>21</v>
      </c>
      <c r="F166" s="236" t="s">
        <v>535</v>
      </c>
      <c r="G166" s="234"/>
      <c r="H166" s="237">
        <v>54.091000000000001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142</v>
      </c>
      <c r="AU166" s="243" t="s">
        <v>81</v>
      </c>
      <c r="AV166" s="13" t="s">
        <v>81</v>
      </c>
      <c r="AW166" s="13" t="s">
        <v>34</v>
      </c>
      <c r="AX166" s="13" t="s">
        <v>79</v>
      </c>
      <c r="AY166" s="243" t="s">
        <v>129</v>
      </c>
    </row>
    <row r="167" s="2" customFormat="1" ht="24.15" customHeight="1">
      <c r="A167" s="39"/>
      <c r="B167" s="40"/>
      <c r="C167" s="213" t="s">
        <v>8</v>
      </c>
      <c r="D167" s="213" t="s">
        <v>131</v>
      </c>
      <c r="E167" s="214" t="s">
        <v>548</v>
      </c>
      <c r="F167" s="215" t="s">
        <v>549</v>
      </c>
      <c r="G167" s="216" t="s">
        <v>169</v>
      </c>
      <c r="H167" s="217">
        <v>18</v>
      </c>
      <c r="I167" s="218"/>
      <c r="J167" s="219">
        <f>ROUND(I167*H167,2)</f>
        <v>0</v>
      </c>
      <c r="K167" s="215" t="s">
        <v>135</v>
      </c>
      <c r="L167" s="45"/>
      <c r="M167" s="220" t="s">
        <v>21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136</v>
      </c>
      <c r="AT167" s="224" t="s">
        <v>131</v>
      </c>
      <c r="AU167" s="224" t="s">
        <v>81</v>
      </c>
      <c r="AY167" s="18" t="s">
        <v>129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136</v>
      </c>
      <c r="BM167" s="224" t="s">
        <v>550</v>
      </c>
    </row>
    <row r="168" s="2" customFormat="1">
      <c r="A168" s="39"/>
      <c r="B168" s="40"/>
      <c r="C168" s="41"/>
      <c r="D168" s="226" t="s">
        <v>138</v>
      </c>
      <c r="E168" s="41"/>
      <c r="F168" s="227" t="s">
        <v>551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138</v>
      </c>
      <c r="AU168" s="18" t="s">
        <v>81</v>
      </c>
    </row>
    <row r="169" s="2" customFormat="1">
      <c r="A169" s="39"/>
      <c r="B169" s="40"/>
      <c r="C169" s="41"/>
      <c r="D169" s="231" t="s">
        <v>140</v>
      </c>
      <c r="E169" s="41"/>
      <c r="F169" s="232" t="s">
        <v>552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140</v>
      </c>
      <c r="AU169" s="18" t="s">
        <v>81</v>
      </c>
    </row>
    <row r="170" s="13" customFormat="1">
      <c r="A170" s="13"/>
      <c r="B170" s="233"/>
      <c r="C170" s="234"/>
      <c r="D170" s="226" t="s">
        <v>142</v>
      </c>
      <c r="E170" s="235" t="s">
        <v>21</v>
      </c>
      <c r="F170" s="236" t="s">
        <v>533</v>
      </c>
      <c r="G170" s="234"/>
      <c r="H170" s="237">
        <v>18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142</v>
      </c>
      <c r="AU170" s="243" t="s">
        <v>81</v>
      </c>
      <c r="AV170" s="13" t="s">
        <v>81</v>
      </c>
      <c r="AW170" s="13" t="s">
        <v>34</v>
      </c>
      <c r="AX170" s="13" t="s">
        <v>79</v>
      </c>
      <c r="AY170" s="243" t="s">
        <v>129</v>
      </c>
    </row>
    <row r="171" s="2" customFormat="1" ht="24.15" customHeight="1">
      <c r="A171" s="39"/>
      <c r="B171" s="40"/>
      <c r="C171" s="213" t="s">
        <v>245</v>
      </c>
      <c r="D171" s="213" t="s">
        <v>131</v>
      </c>
      <c r="E171" s="214" t="s">
        <v>553</v>
      </c>
      <c r="F171" s="215" t="s">
        <v>554</v>
      </c>
      <c r="G171" s="216" t="s">
        <v>134</v>
      </c>
      <c r="H171" s="217">
        <v>12</v>
      </c>
      <c r="I171" s="218"/>
      <c r="J171" s="219">
        <f>ROUND(I171*H171,2)</f>
        <v>0</v>
      </c>
      <c r="K171" s="215" t="s">
        <v>135</v>
      </c>
      <c r="L171" s="45"/>
      <c r="M171" s="220" t="s">
        <v>21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136</v>
      </c>
      <c r="AT171" s="224" t="s">
        <v>131</v>
      </c>
      <c r="AU171" s="224" t="s">
        <v>81</v>
      </c>
      <c r="AY171" s="18" t="s">
        <v>129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136</v>
      </c>
      <c r="BM171" s="224" t="s">
        <v>555</v>
      </c>
    </row>
    <row r="172" s="2" customFormat="1">
      <c r="A172" s="39"/>
      <c r="B172" s="40"/>
      <c r="C172" s="41"/>
      <c r="D172" s="226" t="s">
        <v>138</v>
      </c>
      <c r="E172" s="41"/>
      <c r="F172" s="227" t="s">
        <v>556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138</v>
      </c>
      <c r="AU172" s="18" t="s">
        <v>81</v>
      </c>
    </row>
    <row r="173" s="2" customFormat="1">
      <c r="A173" s="39"/>
      <c r="B173" s="40"/>
      <c r="C173" s="41"/>
      <c r="D173" s="231" t="s">
        <v>140</v>
      </c>
      <c r="E173" s="41"/>
      <c r="F173" s="232" t="s">
        <v>557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140</v>
      </c>
      <c r="AU173" s="18" t="s">
        <v>81</v>
      </c>
    </row>
    <row r="174" s="13" customFormat="1">
      <c r="A174" s="13"/>
      <c r="B174" s="233"/>
      <c r="C174" s="234"/>
      <c r="D174" s="226" t="s">
        <v>142</v>
      </c>
      <c r="E174" s="235" t="s">
        <v>21</v>
      </c>
      <c r="F174" s="236" t="s">
        <v>558</v>
      </c>
      <c r="G174" s="234"/>
      <c r="H174" s="237">
        <v>12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142</v>
      </c>
      <c r="AU174" s="243" t="s">
        <v>81</v>
      </c>
      <c r="AV174" s="13" t="s">
        <v>81</v>
      </c>
      <c r="AW174" s="13" t="s">
        <v>34</v>
      </c>
      <c r="AX174" s="13" t="s">
        <v>79</v>
      </c>
      <c r="AY174" s="243" t="s">
        <v>129</v>
      </c>
    </row>
    <row r="175" s="12" customFormat="1" ht="22.8" customHeight="1">
      <c r="A175" s="12"/>
      <c r="B175" s="197"/>
      <c r="C175" s="198"/>
      <c r="D175" s="199" t="s">
        <v>71</v>
      </c>
      <c r="E175" s="211" t="s">
        <v>81</v>
      </c>
      <c r="F175" s="211" t="s">
        <v>217</v>
      </c>
      <c r="G175" s="198"/>
      <c r="H175" s="198"/>
      <c r="I175" s="201"/>
      <c r="J175" s="212">
        <f>BK175</f>
        <v>0</v>
      </c>
      <c r="K175" s="198"/>
      <c r="L175" s="203"/>
      <c r="M175" s="204"/>
      <c r="N175" s="205"/>
      <c r="O175" s="205"/>
      <c r="P175" s="206">
        <f>SUM(P176:P193)</f>
        <v>0</v>
      </c>
      <c r="Q175" s="205"/>
      <c r="R175" s="206">
        <f>SUM(R176:R193)</f>
        <v>24.87454507</v>
      </c>
      <c r="S175" s="205"/>
      <c r="T175" s="207">
        <f>SUM(T176:T193)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79</v>
      </c>
      <c r="AT175" s="209" t="s">
        <v>71</v>
      </c>
      <c r="AU175" s="209" t="s">
        <v>79</v>
      </c>
      <c r="AY175" s="208" t="s">
        <v>129</v>
      </c>
      <c r="BK175" s="210">
        <f>SUM(BK176:BK193)</f>
        <v>0</v>
      </c>
    </row>
    <row r="176" s="2" customFormat="1" ht="24.15" customHeight="1">
      <c r="A176" s="39"/>
      <c r="B176" s="40"/>
      <c r="C176" s="213" t="s">
        <v>254</v>
      </c>
      <c r="D176" s="213" t="s">
        <v>131</v>
      </c>
      <c r="E176" s="214" t="s">
        <v>559</v>
      </c>
      <c r="F176" s="215" t="s">
        <v>560</v>
      </c>
      <c r="G176" s="216" t="s">
        <v>169</v>
      </c>
      <c r="H176" s="217">
        <v>0.44900000000000001</v>
      </c>
      <c r="I176" s="218"/>
      <c r="J176" s="219">
        <f>ROUND(I176*H176,2)</f>
        <v>0</v>
      </c>
      <c r="K176" s="215" t="s">
        <v>135</v>
      </c>
      <c r="L176" s="45"/>
      <c r="M176" s="220" t="s">
        <v>21</v>
      </c>
      <c r="N176" s="221" t="s">
        <v>43</v>
      </c>
      <c r="O176" s="85"/>
      <c r="P176" s="222">
        <f>O176*H176</f>
        <v>0</v>
      </c>
      <c r="Q176" s="222">
        <v>2.3010199999999998</v>
      </c>
      <c r="R176" s="222">
        <f>Q176*H176</f>
        <v>1.0331579799999999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136</v>
      </c>
      <c r="AT176" s="224" t="s">
        <v>131</v>
      </c>
      <c r="AU176" s="224" t="s">
        <v>81</v>
      </c>
      <c r="AY176" s="18" t="s">
        <v>129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136</v>
      </c>
      <c r="BM176" s="224" t="s">
        <v>561</v>
      </c>
    </row>
    <row r="177" s="2" customFormat="1">
      <c r="A177" s="39"/>
      <c r="B177" s="40"/>
      <c r="C177" s="41"/>
      <c r="D177" s="226" t="s">
        <v>138</v>
      </c>
      <c r="E177" s="41"/>
      <c r="F177" s="227" t="s">
        <v>562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138</v>
      </c>
      <c r="AU177" s="18" t="s">
        <v>81</v>
      </c>
    </row>
    <row r="178" s="2" customFormat="1">
      <c r="A178" s="39"/>
      <c r="B178" s="40"/>
      <c r="C178" s="41"/>
      <c r="D178" s="231" t="s">
        <v>140</v>
      </c>
      <c r="E178" s="41"/>
      <c r="F178" s="232" t="s">
        <v>563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140</v>
      </c>
      <c r="AU178" s="18" t="s">
        <v>81</v>
      </c>
    </row>
    <row r="179" s="13" customFormat="1">
      <c r="A179" s="13"/>
      <c r="B179" s="233"/>
      <c r="C179" s="234"/>
      <c r="D179" s="226" t="s">
        <v>142</v>
      </c>
      <c r="E179" s="235" t="s">
        <v>21</v>
      </c>
      <c r="F179" s="236" t="s">
        <v>564</v>
      </c>
      <c r="G179" s="234"/>
      <c r="H179" s="237">
        <v>0.44900000000000001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142</v>
      </c>
      <c r="AU179" s="243" t="s">
        <v>81</v>
      </c>
      <c r="AV179" s="13" t="s">
        <v>81</v>
      </c>
      <c r="AW179" s="13" t="s">
        <v>34</v>
      </c>
      <c r="AX179" s="13" t="s">
        <v>79</v>
      </c>
      <c r="AY179" s="243" t="s">
        <v>129</v>
      </c>
    </row>
    <row r="180" s="2" customFormat="1" ht="16.5" customHeight="1">
      <c r="A180" s="39"/>
      <c r="B180" s="40"/>
      <c r="C180" s="213" t="s">
        <v>261</v>
      </c>
      <c r="D180" s="213" t="s">
        <v>131</v>
      </c>
      <c r="E180" s="214" t="s">
        <v>565</v>
      </c>
      <c r="F180" s="215" t="s">
        <v>566</v>
      </c>
      <c r="G180" s="216" t="s">
        <v>214</v>
      </c>
      <c r="H180" s="217">
        <v>0.017000000000000001</v>
      </c>
      <c r="I180" s="218"/>
      <c r="J180" s="219">
        <f>ROUND(I180*H180,2)</f>
        <v>0</v>
      </c>
      <c r="K180" s="215" t="s">
        <v>135</v>
      </c>
      <c r="L180" s="45"/>
      <c r="M180" s="220" t="s">
        <v>21</v>
      </c>
      <c r="N180" s="221" t="s">
        <v>43</v>
      </c>
      <c r="O180" s="85"/>
      <c r="P180" s="222">
        <f>O180*H180</f>
        <v>0</v>
      </c>
      <c r="Q180" s="222">
        <v>1.06277</v>
      </c>
      <c r="R180" s="222">
        <f>Q180*H180</f>
        <v>0.018067090000000001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136</v>
      </c>
      <c r="AT180" s="224" t="s">
        <v>131</v>
      </c>
      <c r="AU180" s="224" t="s">
        <v>81</v>
      </c>
      <c r="AY180" s="18" t="s">
        <v>129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136</v>
      </c>
      <c r="BM180" s="224" t="s">
        <v>567</v>
      </c>
    </row>
    <row r="181" s="2" customFormat="1">
      <c r="A181" s="39"/>
      <c r="B181" s="40"/>
      <c r="C181" s="41"/>
      <c r="D181" s="226" t="s">
        <v>138</v>
      </c>
      <c r="E181" s="41"/>
      <c r="F181" s="227" t="s">
        <v>568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138</v>
      </c>
      <c r="AU181" s="18" t="s">
        <v>81</v>
      </c>
    </row>
    <row r="182" s="2" customFormat="1">
      <c r="A182" s="39"/>
      <c r="B182" s="40"/>
      <c r="C182" s="41"/>
      <c r="D182" s="231" t="s">
        <v>140</v>
      </c>
      <c r="E182" s="41"/>
      <c r="F182" s="232" t="s">
        <v>569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140</v>
      </c>
      <c r="AU182" s="18" t="s">
        <v>81</v>
      </c>
    </row>
    <row r="183" s="13" customFormat="1">
      <c r="A183" s="13"/>
      <c r="B183" s="233"/>
      <c r="C183" s="234"/>
      <c r="D183" s="226" t="s">
        <v>142</v>
      </c>
      <c r="E183" s="235" t="s">
        <v>21</v>
      </c>
      <c r="F183" s="236" t="s">
        <v>570</v>
      </c>
      <c r="G183" s="234"/>
      <c r="H183" s="237">
        <v>0.017000000000000001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142</v>
      </c>
      <c r="AU183" s="243" t="s">
        <v>81</v>
      </c>
      <c r="AV183" s="13" t="s">
        <v>81</v>
      </c>
      <c r="AW183" s="13" t="s">
        <v>34</v>
      </c>
      <c r="AX183" s="13" t="s">
        <v>79</v>
      </c>
      <c r="AY183" s="243" t="s">
        <v>129</v>
      </c>
    </row>
    <row r="184" s="2" customFormat="1" ht="37.8" customHeight="1">
      <c r="A184" s="39"/>
      <c r="B184" s="40"/>
      <c r="C184" s="213" t="s">
        <v>267</v>
      </c>
      <c r="D184" s="213" t="s">
        <v>131</v>
      </c>
      <c r="E184" s="214" t="s">
        <v>571</v>
      </c>
      <c r="F184" s="215" t="s">
        <v>572</v>
      </c>
      <c r="G184" s="216" t="s">
        <v>573</v>
      </c>
      <c r="H184" s="217">
        <v>1</v>
      </c>
      <c r="I184" s="218"/>
      <c r="J184" s="219">
        <f>ROUND(I184*H184,2)</f>
        <v>0</v>
      </c>
      <c r="K184" s="215" t="s">
        <v>155</v>
      </c>
      <c r="L184" s="45"/>
      <c r="M184" s="220" t="s">
        <v>21</v>
      </c>
      <c r="N184" s="221" t="s">
        <v>43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136</v>
      </c>
      <c r="AT184" s="224" t="s">
        <v>131</v>
      </c>
      <c r="AU184" s="224" t="s">
        <v>81</v>
      </c>
      <c r="AY184" s="18" t="s">
        <v>129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136</v>
      </c>
      <c r="BM184" s="224" t="s">
        <v>574</v>
      </c>
    </row>
    <row r="185" s="2" customFormat="1">
      <c r="A185" s="39"/>
      <c r="B185" s="40"/>
      <c r="C185" s="41"/>
      <c r="D185" s="226" t="s">
        <v>138</v>
      </c>
      <c r="E185" s="41"/>
      <c r="F185" s="227" t="s">
        <v>572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138</v>
      </c>
      <c r="AU185" s="18" t="s">
        <v>81</v>
      </c>
    </row>
    <row r="186" s="13" customFormat="1">
      <c r="A186" s="13"/>
      <c r="B186" s="233"/>
      <c r="C186" s="234"/>
      <c r="D186" s="226" t="s">
        <v>142</v>
      </c>
      <c r="E186" s="235" t="s">
        <v>21</v>
      </c>
      <c r="F186" s="236" t="s">
        <v>575</v>
      </c>
      <c r="G186" s="234"/>
      <c r="H186" s="237">
        <v>1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142</v>
      </c>
      <c r="AU186" s="243" t="s">
        <v>81</v>
      </c>
      <c r="AV186" s="13" t="s">
        <v>81</v>
      </c>
      <c r="AW186" s="13" t="s">
        <v>34</v>
      </c>
      <c r="AX186" s="13" t="s">
        <v>79</v>
      </c>
      <c r="AY186" s="243" t="s">
        <v>129</v>
      </c>
    </row>
    <row r="187" s="2" customFormat="1" ht="24.15" customHeight="1">
      <c r="A187" s="39"/>
      <c r="B187" s="40"/>
      <c r="C187" s="213" t="s">
        <v>275</v>
      </c>
      <c r="D187" s="213" t="s">
        <v>131</v>
      </c>
      <c r="E187" s="214" t="s">
        <v>576</v>
      </c>
      <c r="F187" s="215" t="s">
        <v>577</v>
      </c>
      <c r="G187" s="216" t="s">
        <v>134</v>
      </c>
      <c r="H187" s="217">
        <v>44.289999999999999</v>
      </c>
      <c r="I187" s="218"/>
      <c r="J187" s="219">
        <f>ROUND(I187*H187,2)</f>
        <v>0</v>
      </c>
      <c r="K187" s="215" t="s">
        <v>135</v>
      </c>
      <c r="L187" s="45"/>
      <c r="M187" s="220" t="s">
        <v>21</v>
      </c>
      <c r="N187" s="221" t="s">
        <v>43</v>
      </c>
      <c r="O187" s="85"/>
      <c r="P187" s="222">
        <f>O187*H187</f>
        <v>0</v>
      </c>
      <c r="Q187" s="222">
        <v>0.108</v>
      </c>
      <c r="R187" s="222">
        <f>Q187*H187</f>
        <v>4.7833199999999998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136</v>
      </c>
      <c r="AT187" s="224" t="s">
        <v>131</v>
      </c>
      <c r="AU187" s="224" t="s">
        <v>81</v>
      </c>
      <c r="AY187" s="18" t="s">
        <v>129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136</v>
      </c>
      <c r="BM187" s="224" t="s">
        <v>578</v>
      </c>
    </row>
    <row r="188" s="2" customFormat="1">
      <c r="A188" s="39"/>
      <c r="B188" s="40"/>
      <c r="C188" s="41"/>
      <c r="D188" s="226" t="s">
        <v>138</v>
      </c>
      <c r="E188" s="41"/>
      <c r="F188" s="227" t="s">
        <v>579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138</v>
      </c>
      <c r="AU188" s="18" t="s">
        <v>81</v>
      </c>
    </row>
    <row r="189" s="2" customFormat="1">
      <c r="A189" s="39"/>
      <c r="B189" s="40"/>
      <c r="C189" s="41"/>
      <c r="D189" s="231" t="s">
        <v>140</v>
      </c>
      <c r="E189" s="41"/>
      <c r="F189" s="232" t="s">
        <v>580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140</v>
      </c>
      <c r="AU189" s="18" t="s">
        <v>81</v>
      </c>
    </row>
    <row r="190" s="13" customFormat="1">
      <c r="A190" s="13"/>
      <c r="B190" s="233"/>
      <c r="C190" s="234"/>
      <c r="D190" s="226" t="s">
        <v>142</v>
      </c>
      <c r="E190" s="235" t="s">
        <v>21</v>
      </c>
      <c r="F190" s="236" t="s">
        <v>485</v>
      </c>
      <c r="G190" s="234"/>
      <c r="H190" s="237">
        <v>44.289999999999999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142</v>
      </c>
      <c r="AU190" s="243" t="s">
        <v>81</v>
      </c>
      <c r="AV190" s="13" t="s">
        <v>81</v>
      </c>
      <c r="AW190" s="13" t="s">
        <v>34</v>
      </c>
      <c r="AX190" s="13" t="s">
        <v>79</v>
      </c>
      <c r="AY190" s="243" t="s">
        <v>129</v>
      </c>
    </row>
    <row r="191" s="2" customFormat="1" ht="16.5" customHeight="1">
      <c r="A191" s="39"/>
      <c r="B191" s="40"/>
      <c r="C191" s="255" t="s">
        <v>7</v>
      </c>
      <c r="D191" s="255" t="s">
        <v>211</v>
      </c>
      <c r="E191" s="256" t="s">
        <v>224</v>
      </c>
      <c r="F191" s="257" t="s">
        <v>581</v>
      </c>
      <c r="G191" s="258" t="s">
        <v>226</v>
      </c>
      <c r="H191" s="259">
        <v>17</v>
      </c>
      <c r="I191" s="260"/>
      <c r="J191" s="261">
        <f>ROUND(I191*H191,2)</f>
        <v>0</v>
      </c>
      <c r="K191" s="257" t="s">
        <v>155</v>
      </c>
      <c r="L191" s="262"/>
      <c r="M191" s="263" t="s">
        <v>21</v>
      </c>
      <c r="N191" s="264" t="s">
        <v>43</v>
      </c>
      <c r="O191" s="85"/>
      <c r="P191" s="222">
        <f>O191*H191</f>
        <v>0</v>
      </c>
      <c r="Q191" s="222">
        <v>1.1200000000000001</v>
      </c>
      <c r="R191" s="222">
        <f>Q191*H191</f>
        <v>19.040000000000003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187</v>
      </c>
      <c r="AT191" s="224" t="s">
        <v>211</v>
      </c>
      <c r="AU191" s="224" t="s">
        <v>81</v>
      </c>
      <c r="AY191" s="18" t="s">
        <v>129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136</v>
      </c>
      <c r="BM191" s="224" t="s">
        <v>582</v>
      </c>
    </row>
    <row r="192" s="2" customFormat="1">
      <c r="A192" s="39"/>
      <c r="B192" s="40"/>
      <c r="C192" s="41"/>
      <c r="D192" s="226" t="s">
        <v>138</v>
      </c>
      <c r="E192" s="41"/>
      <c r="F192" s="227" t="s">
        <v>583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138</v>
      </c>
      <c r="AU192" s="18" t="s">
        <v>81</v>
      </c>
    </row>
    <row r="193" s="13" customFormat="1">
      <c r="A193" s="13"/>
      <c r="B193" s="233"/>
      <c r="C193" s="234"/>
      <c r="D193" s="226" t="s">
        <v>142</v>
      </c>
      <c r="E193" s="234"/>
      <c r="F193" s="236" t="s">
        <v>584</v>
      </c>
      <c r="G193" s="234"/>
      <c r="H193" s="237">
        <v>17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142</v>
      </c>
      <c r="AU193" s="243" t="s">
        <v>81</v>
      </c>
      <c r="AV193" s="13" t="s">
        <v>81</v>
      </c>
      <c r="AW193" s="13" t="s">
        <v>4</v>
      </c>
      <c r="AX193" s="13" t="s">
        <v>79</v>
      </c>
      <c r="AY193" s="243" t="s">
        <v>129</v>
      </c>
    </row>
    <row r="194" s="12" customFormat="1" ht="22.8" customHeight="1">
      <c r="A194" s="12"/>
      <c r="B194" s="197"/>
      <c r="C194" s="198"/>
      <c r="D194" s="199" t="s">
        <v>71</v>
      </c>
      <c r="E194" s="211" t="s">
        <v>152</v>
      </c>
      <c r="F194" s="211" t="s">
        <v>416</v>
      </c>
      <c r="G194" s="198"/>
      <c r="H194" s="198"/>
      <c r="I194" s="201"/>
      <c r="J194" s="212">
        <f>BK194</f>
        <v>0</v>
      </c>
      <c r="K194" s="198"/>
      <c r="L194" s="203"/>
      <c r="M194" s="204"/>
      <c r="N194" s="205"/>
      <c r="O194" s="205"/>
      <c r="P194" s="206">
        <f>SUM(P195:P260)</f>
        <v>0</v>
      </c>
      <c r="Q194" s="205"/>
      <c r="R194" s="206">
        <f>SUM(R195:R260)</f>
        <v>79.845126859999993</v>
      </c>
      <c r="S194" s="205"/>
      <c r="T194" s="207">
        <f>SUM(T195:T260)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8" t="s">
        <v>79</v>
      </c>
      <c r="AT194" s="209" t="s">
        <v>71</v>
      </c>
      <c r="AU194" s="209" t="s">
        <v>79</v>
      </c>
      <c r="AY194" s="208" t="s">
        <v>129</v>
      </c>
      <c r="BK194" s="210">
        <f>SUM(BK195:BK260)</f>
        <v>0</v>
      </c>
    </row>
    <row r="195" s="2" customFormat="1" ht="24.15" customHeight="1">
      <c r="A195" s="39"/>
      <c r="B195" s="40"/>
      <c r="C195" s="213" t="s">
        <v>417</v>
      </c>
      <c r="D195" s="213" t="s">
        <v>131</v>
      </c>
      <c r="E195" s="214" t="s">
        <v>585</v>
      </c>
      <c r="F195" s="215" t="s">
        <v>586</v>
      </c>
      <c r="G195" s="216" t="s">
        <v>169</v>
      </c>
      <c r="H195" s="217">
        <v>25.364999999999998</v>
      </c>
      <c r="I195" s="218"/>
      <c r="J195" s="219">
        <f>ROUND(I195*H195,2)</f>
        <v>0</v>
      </c>
      <c r="K195" s="215" t="s">
        <v>135</v>
      </c>
      <c r="L195" s="45"/>
      <c r="M195" s="220" t="s">
        <v>21</v>
      </c>
      <c r="N195" s="221" t="s">
        <v>43</v>
      </c>
      <c r="O195" s="85"/>
      <c r="P195" s="222">
        <f>O195*H195</f>
        <v>0</v>
      </c>
      <c r="Q195" s="222">
        <v>3.11388</v>
      </c>
      <c r="R195" s="222">
        <f>Q195*H195</f>
        <v>78.983566199999998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136</v>
      </c>
      <c r="AT195" s="224" t="s">
        <v>131</v>
      </c>
      <c r="AU195" s="224" t="s">
        <v>81</v>
      </c>
      <c r="AY195" s="18" t="s">
        <v>129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136</v>
      </c>
      <c r="BM195" s="224" t="s">
        <v>587</v>
      </c>
    </row>
    <row r="196" s="2" customFormat="1">
      <c r="A196" s="39"/>
      <c r="B196" s="40"/>
      <c r="C196" s="41"/>
      <c r="D196" s="226" t="s">
        <v>138</v>
      </c>
      <c r="E196" s="41"/>
      <c r="F196" s="227" t="s">
        <v>588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138</v>
      </c>
      <c r="AU196" s="18" t="s">
        <v>81</v>
      </c>
    </row>
    <row r="197" s="2" customFormat="1">
      <c r="A197" s="39"/>
      <c r="B197" s="40"/>
      <c r="C197" s="41"/>
      <c r="D197" s="231" t="s">
        <v>140</v>
      </c>
      <c r="E197" s="41"/>
      <c r="F197" s="232" t="s">
        <v>589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140</v>
      </c>
      <c r="AU197" s="18" t="s">
        <v>81</v>
      </c>
    </row>
    <row r="198" s="13" customFormat="1">
      <c r="A198" s="13"/>
      <c r="B198" s="233"/>
      <c r="C198" s="234"/>
      <c r="D198" s="226" t="s">
        <v>142</v>
      </c>
      <c r="E198" s="235" t="s">
        <v>21</v>
      </c>
      <c r="F198" s="236" t="s">
        <v>590</v>
      </c>
      <c r="G198" s="234"/>
      <c r="H198" s="237">
        <v>1.4790000000000001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142</v>
      </c>
      <c r="AU198" s="243" t="s">
        <v>81</v>
      </c>
      <c r="AV198" s="13" t="s">
        <v>81</v>
      </c>
      <c r="AW198" s="13" t="s">
        <v>34</v>
      </c>
      <c r="AX198" s="13" t="s">
        <v>72</v>
      </c>
      <c r="AY198" s="243" t="s">
        <v>129</v>
      </c>
    </row>
    <row r="199" s="13" customFormat="1">
      <c r="A199" s="13"/>
      <c r="B199" s="233"/>
      <c r="C199" s="234"/>
      <c r="D199" s="226" t="s">
        <v>142</v>
      </c>
      <c r="E199" s="235" t="s">
        <v>21</v>
      </c>
      <c r="F199" s="236" t="s">
        <v>591</v>
      </c>
      <c r="G199" s="234"/>
      <c r="H199" s="237">
        <v>2.8799999999999999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142</v>
      </c>
      <c r="AU199" s="243" t="s">
        <v>81</v>
      </c>
      <c r="AV199" s="13" t="s">
        <v>81</v>
      </c>
      <c r="AW199" s="13" t="s">
        <v>34</v>
      </c>
      <c r="AX199" s="13" t="s">
        <v>72</v>
      </c>
      <c r="AY199" s="243" t="s">
        <v>129</v>
      </c>
    </row>
    <row r="200" s="13" customFormat="1">
      <c r="A200" s="13"/>
      <c r="B200" s="233"/>
      <c r="C200" s="234"/>
      <c r="D200" s="226" t="s">
        <v>142</v>
      </c>
      <c r="E200" s="235" t="s">
        <v>21</v>
      </c>
      <c r="F200" s="236" t="s">
        <v>592</v>
      </c>
      <c r="G200" s="234"/>
      <c r="H200" s="237">
        <v>6.7859999999999996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142</v>
      </c>
      <c r="AU200" s="243" t="s">
        <v>81</v>
      </c>
      <c r="AV200" s="13" t="s">
        <v>81</v>
      </c>
      <c r="AW200" s="13" t="s">
        <v>34</v>
      </c>
      <c r="AX200" s="13" t="s">
        <v>72</v>
      </c>
      <c r="AY200" s="243" t="s">
        <v>129</v>
      </c>
    </row>
    <row r="201" s="13" customFormat="1">
      <c r="A201" s="13"/>
      <c r="B201" s="233"/>
      <c r="C201" s="234"/>
      <c r="D201" s="226" t="s">
        <v>142</v>
      </c>
      <c r="E201" s="235" t="s">
        <v>21</v>
      </c>
      <c r="F201" s="236" t="s">
        <v>593</v>
      </c>
      <c r="G201" s="234"/>
      <c r="H201" s="237">
        <v>3.2999999999999998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142</v>
      </c>
      <c r="AU201" s="243" t="s">
        <v>81</v>
      </c>
      <c r="AV201" s="13" t="s">
        <v>81</v>
      </c>
      <c r="AW201" s="13" t="s">
        <v>34</v>
      </c>
      <c r="AX201" s="13" t="s">
        <v>72</v>
      </c>
      <c r="AY201" s="243" t="s">
        <v>129</v>
      </c>
    </row>
    <row r="202" s="13" customFormat="1">
      <c r="A202" s="13"/>
      <c r="B202" s="233"/>
      <c r="C202" s="234"/>
      <c r="D202" s="226" t="s">
        <v>142</v>
      </c>
      <c r="E202" s="235" t="s">
        <v>21</v>
      </c>
      <c r="F202" s="236" t="s">
        <v>594</v>
      </c>
      <c r="G202" s="234"/>
      <c r="H202" s="237">
        <v>10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142</v>
      </c>
      <c r="AU202" s="243" t="s">
        <v>81</v>
      </c>
      <c r="AV202" s="13" t="s">
        <v>81</v>
      </c>
      <c r="AW202" s="13" t="s">
        <v>34</v>
      </c>
      <c r="AX202" s="13" t="s">
        <v>72</v>
      </c>
      <c r="AY202" s="243" t="s">
        <v>129</v>
      </c>
    </row>
    <row r="203" s="13" customFormat="1">
      <c r="A203" s="13"/>
      <c r="B203" s="233"/>
      <c r="C203" s="234"/>
      <c r="D203" s="226" t="s">
        <v>142</v>
      </c>
      <c r="E203" s="235" t="s">
        <v>21</v>
      </c>
      <c r="F203" s="236" t="s">
        <v>521</v>
      </c>
      <c r="G203" s="234"/>
      <c r="H203" s="237">
        <v>0.92000000000000004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142</v>
      </c>
      <c r="AU203" s="243" t="s">
        <v>81</v>
      </c>
      <c r="AV203" s="13" t="s">
        <v>81</v>
      </c>
      <c r="AW203" s="13" t="s">
        <v>34</v>
      </c>
      <c r="AX203" s="13" t="s">
        <v>72</v>
      </c>
      <c r="AY203" s="243" t="s">
        <v>129</v>
      </c>
    </row>
    <row r="204" s="15" customFormat="1">
      <c r="A204" s="15"/>
      <c r="B204" s="269"/>
      <c r="C204" s="270"/>
      <c r="D204" s="226" t="s">
        <v>142</v>
      </c>
      <c r="E204" s="271" t="s">
        <v>21</v>
      </c>
      <c r="F204" s="272" t="s">
        <v>595</v>
      </c>
      <c r="G204" s="270"/>
      <c r="H204" s="273">
        <v>25.365000000000002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9" t="s">
        <v>142</v>
      </c>
      <c r="AU204" s="279" t="s">
        <v>81</v>
      </c>
      <c r="AV204" s="15" t="s">
        <v>152</v>
      </c>
      <c r="AW204" s="15" t="s">
        <v>34</v>
      </c>
      <c r="AX204" s="15" t="s">
        <v>72</v>
      </c>
      <c r="AY204" s="279" t="s">
        <v>129</v>
      </c>
    </row>
    <row r="205" s="14" customFormat="1">
      <c r="A205" s="14"/>
      <c r="B205" s="244"/>
      <c r="C205" s="245"/>
      <c r="D205" s="226" t="s">
        <v>142</v>
      </c>
      <c r="E205" s="246" t="s">
        <v>21</v>
      </c>
      <c r="F205" s="247" t="s">
        <v>253</v>
      </c>
      <c r="G205" s="245"/>
      <c r="H205" s="248">
        <v>25.365000000000002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142</v>
      </c>
      <c r="AU205" s="254" t="s">
        <v>81</v>
      </c>
      <c r="AV205" s="14" t="s">
        <v>136</v>
      </c>
      <c r="AW205" s="14" t="s">
        <v>34</v>
      </c>
      <c r="AX205" s="14" t="s">
        <v>79</v>
      </c>
      <c r="AY205" s="254" t="s">
        <v>129</v>
      </c>
    </row>
    <row r="206" s="2" customFormat="1" ht="24.15" customHeight="1">
      <c r="A206" s="39"/>
      <c r="B206" s="40"/>
      <c r="C206" s="213" t="s">
        <v>424</v>
      </c>
      <c r="D206" s="213" t="s">
        <v>131</v>
      </c>
      <c r="E206" s="214" t="s">
        <v>596</v>
      </c>
      <c r="F206" s="215" t="s">
        <v>597</v>
      </c>
      <c r="G206" s="216" t="s">
        <v>169</v>
      </c>
      <c r="H206" s="217">
        <v>8.0679999999999996</v>
      </c>
      <c r="I206" s="218"/>
      <c r="J206" s="219">
        <f>ROUND(I206*H206,2)</f>
        <v>0</v>
      </c>
      <c r="K206" s="215" t="s">
        <v>135</v>
      </c>
      <c r="L206" s="45"/>
      <c r="M206" s="220" t="s">
        <v>21</v>
      </c>
      <c r="N206" s="221" t="s">
        <v>43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136</v>
      </c>
      <c r="AT206" s="224" t="s">
        <v>131</v>
      </c>
      <c r="AU206" s="224" t="s">
        <v>81</v>
      </c>
      <c r="AY206" s="18" t="s">
        <v>129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136</v>
      </c>
      <c r="BM206" s="224" t="s">
        <v>598</v>
      </c>
    </row>
    <row r="207" s="2" customFormat="1">
      <c r="A207" s="39"/>
      <c r="B207" s="40"/>
      <c r="C207" s="41"/>
      <c r="D207" s="226" t="s">
        <v>138</v>
      </c>
      <c r="E207" s="41"/>
      <c r="F207" s="227" t="s">
        <v>599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138</v>
      </c>
      <c r="AU207" s="18" t="s">
        <v>81</v>
      </c>
    </row>
    <row r="208" s="2" customFormat="1">
      <c r="A208" s="39"/>
      <c r="B208" s="40"/>
      <c r="C208" s="41"/>
      <c r="D208" s="231" t="s">
        <v>140</v>
      </c>
      <c r="E208" s="41"/>
      <c r="F208" s="232" t="s">
        <v>600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140</v>
      </c>
      <c r="AU208" s="18" t="s">
        <v>81</v>
      </c>
    </row>
    <row r="209" s="13" customFormat="1">
      <c r="A209" s="13"/>
      <c r="B209" s="233"/>
      <c r="C209" s="234"/>
      <c r="D209" s="226" t="s">
        <v>142</v>
      </c>
      <c r="E209" s="235" t="s">
        <v>21</v>
      </c>
      <c r="F209" s="236" t="s">
        <v>601</v>
      </c>
      <c r="G209" s="234"/>
      <c r="H209" s="237">
        <v>4.4909999999999997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142</v>
      </c>
      <c r="AU209" s="243" t="s">
        <v>81</v>
      </c>
      <c r="AV209" s="13" t="s">
        <v>81</v>
      </c>
      <c r="AW209" s="13" t="s">
        <v>34</v>
      </c>
      <c r="AX209" s="13" t="s">
        <v>72</v>
      </c>
      <c r="AY209" s="243" t="s">
        <v>129</v>
      </c>
    </row>
    <row r="210" s="13" customFormat="1">
      <c r="A210" s="13"/>
      <c r="B210" s="233"/>
      <c r="C210" s="234"/>
      <c r="D210" s="226" t="s">
        <v>142</v>
      </c>
      <c r="E210" s="235" t="s">
        <v>21</v>
      </c>
      <c r="F210" s="236" t="s">
        <v>602</v>
      </c>
      <c r="G210" s="234"/>
      <c r="H210" s="237">
        <v>2.5339999999999998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142</v>
      </c>
      <c r="AU210" s="243" t="s">
        <v>81</v>
      </c>
      <c r="AV210" s="13" t="s">
        <v>81</v>
      </c>
      <c r="AW210" s="13" t="s">
        <v>34</v>
      </c>
      <c r="AX210" s="13" t="s">
        <v>72</v>
      </c>
      <c r="AY210" s="243" t="s">
        <v>129</v>
      </c>
    </row>
    <row r="211" s="13" customFormat="1">
      <c r="A211" s="13"/>
      <c r="B211" s="233"/>
      <c r="C211" s="234"/>
      <c r="D211" s="226" t="s">
        <v>142</v>
      </c>
      <c r="E211" s="235" t="s">
        <v>21</v>
      </c>
      <c r="F211" s="236" t="s">
        <v>603</v>
      </c>
      <c r="G211" s="234"/>
      <c r="H211" s="237">
        <v>0.52800000000000002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142</v>
      </c>
      <c r="AU211" s="243" t="s">
        <v>81</v>
      </c>
      <c r="AV211" s="13" t="s">
        <v>81</v>
      </c>
      <c r="AW211" s="13" t="s">
        <v>34</v>
      </c>
      <c r="AX211" s="13" t="s">
        <v>72</v>
      </c>
      <c r="AY211" s="243" t="s">
        <v>129</v>
      </c>
    </row>
    <row r="212" s="13" customFormat="1">
      <c r="A212" s="13"/>
      <c r="B212" s="233"/>
      <c r="C212" s="234"/>
      <c r="D212" s="226" t="s">
        <v>142</v>
      </c>
      <c r="E212" s="235" t="s">
        <v>21</v>
      </c>
      <c r="F212" s="236" t="s">
        <v>604</v>
      </c>
      <c r="G212" s="234"/>
      <c r="H212" s="237">
        <v>0.27500000000000002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142</v>
      </c>
      <c r="AU212" s="243" t="s">
        <v>81</v>
      </c>
      <c r="AV212" s="13" t="s">
        <v>81</v>
      </c>
      <c r="AW212" s="13" t="s">
        <v>34</v>
      </c>
      <c r="AX212" s="13" t="s">
        <v>72</v>
      </c>
      <c r="AY212" s="243" t="s">
        <v>129</v>
      </c>
    </row>
    <row r="213" s="13" customFormat="1">
      <c r="A213" s="13"/>
      <c r="B213" s="233"/>
      <c r="C213" s="234"/>
      <c r="D213" s="226" t="s">
        <v>142</v>
      </c>
      <c r="E213" s="235" t="s">
        <v>21</v>
      </c>
      <c r="F213" s="236" t="s">
        <v>605</v>
      </c>
      <c r="G213" s="234"/>
      <c r="H213" s="237">
        <v>0.23999999999999999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142</v>
      </c>
      <c r="AU213" s="243" t="s">
        <v>81</v>
      </c>
      <c r="AV213" s="13" t="s">
        <v>81</v>
      </c>
      <c r="AW213" s="13" t="s">
        <v>34</v>
      </c>
      <c r="AX213" s="13" t="s">
        <v>72</v>
      </c>
      <c r="AY213" s="243" t="s">
        <v>129</v>
      </c>
    </row>
    <row r="214" s="14" customFormat="1">
      <c r="A214" s="14"/>
      <c r="B214" s="244"/>
      <c r="C214" s="245"/>
      <c r="D214" s="226" t="s">
        <v>142</v>
      </c>
      <c r="E214" s="246" t="s">
        <v>21</v>
      </c>
      <c r="F214" s="247" t="s">
        <v>606</v>
      </c>
      <c r="G214" s="245"/>
      <c r="H214" s="248">
        <v>8.0679999999999996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142</v>
      </c>
      <c r="AU214" s="254" t="s">
        <v>81</v>
      </c>
      <c r="AV214" s="14" t="s">
        <v>136</v>
      </c>
      <c r="AW214" s="14" t="s">
        <v>34</v>
      </c>
      <c r="AX214" s="14" t="s">
        <v>79</v>
      </c>
      <c r="AY214" s="254" t="s">
        <v>129</v>
      </c>
    </row>
    <row r="215" s="2" customFormat="1" ht="24.15" customHeight="1">
      <c r="A215" s="39"/>
      <c r="B215" s="40"/>
      <c r="C215" s="213" t="s">
        <v>431</v>
      </c>
      <c r="D215" s="213" t="s">
        <v>131</v>
      </c>
      <c r="E215" s="214" t="s">
        <v>607</v>
      </c>
      <c r="F215" s="215" t="s">
        <v>608</v>
      </c>
      <c r="G215" s="216" t="s">
        <v>169</v>
      </c>
      <c r="H215" s="217">
        <v>4.6769999999999996</v>
      </c>
      <c r="I215" s="218"/>
      <c r="J215" s="219">
        <f>ROUND(I215*H215,2)</f>
        <v>0</v>
      </c>
      <c r="K215" s="215" t="s">
        <v>135</v>
      </c>
      <c r="L215" s="45"/>
      <c r="M215" s="220" t="s">
        <v>21</v>
      </c>
      <c r="N215" s="221" t="s">
        <v>43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136</v>
      </c>
      <c r="AT215" s="224" t="s">
        <v>131</v>
      </c>
      <c r="AU215" s="224" t="s">
        <v>81</v>
      </c>
      <c r="AY215" s="18" t="s">
        <v>129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136</v>
      </c>
      <c r="BM215" s="224" t="s">
        <v>609</v>
      </c>
    </row>
    <row r="216" s="2" customFormat="1">
      <c r="A216" s="39"/>
      <c r="B216" s="40"/>
      <c r="C216" s="41"/>
      <c r="D216" s="226" t="s">
        <v>138</v>
      </c>
      <c r="E216" s="41"/>
      <c r="F216" s="227" t="s">
        <v>610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138</v>
      </c>
      <c r="AU216" s="18" t="s">
        <v>81</v>
      </c>
    </row>
    <row r="217" s="2" customFormat="1">
      <c r="A217" s="39"/>
      <c r="B217" s="40"/>
      <c r="C217" s="41"/>
      <c r="D217" s="231" t="s">
        <v>140</v>
      </c>
      <c r="E217" s="41"/>
      <c r="F217" s="232" t="s">
        <v>611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140</v>
      </c>
      <c r="AU217" s="18" t="s">
        <v>81</v>
      </c>
    </row>
    <row r="218" s="13" customFormat="1">
      <c r="A218" s="13"/>
      <c r="B218" s="233"/>
      <c r="C218" s="234"/>
      <c r="D218" s="226" t="s">
        <v>142</v>
      </c>
      <c r="E218" s="235" t="s">
        <v>21</v>
      </c>
      <c r="F218" s="236" t="s">
        <v>612</v>
      </c>
      <c r="G218" s="234"/>
      <c r="H218" s="237">
        <v>4.6769999999999996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142</v>
      </c>
      <c r="AU218" s="243" t="s">
        <v>81</v>
      </c>
      <c r="AV218" s="13" t="s">
        <v>81</v>
      </c>
      <c r="AW218" s="13" t="s">
        <v>34</v>
      </c>
      <c r="AX218" s="13" t="s">
        <v>79</v>
      </c>
      <c r="AY218" s="243" t="s">
        <v>129</v>
      </c>
    </row>
    <row r="219" s="2" customFormat="1" ht="21.75" customHeight="1">
      <c r="A219" s="39"/>
      <c r="B219" s="40"/>
      <c r="C219" s="213" t="s">
        <v>438</v>
      </c>
      <c r="D219" s="213" t="s">
        <v>131</v>
      </c>
      <c r="E219" s="214" t="s">
        <v>613</v>
      </c>
      <c r="F219" s="215" t="s">
        <v>614</v>
      </c>
      <c r="G219" s="216" t="s">
        <v>134</v>
      </c>
      <c r="H219" s="217">
        <v>48.258000000000003</v>
      </c>
      <c r="I219" s="218"/>
      <c r="J219" s="219">
        <f>ROUND(I219*H219,2)</f>
        <v>0</v>
      </c>
      <c r="K219" s="215" t="s">
        <v>135</v>
      </c>
      <c r="L219" s="45"/>
      <c r="M219" s="220" t="s">
        <v>21</v>
      </c>
      <c r="N219" s="221" t="s">
        <v>43</v>
      </c>
      <c r="O219" s="85"/>
      <c r="P219" s="222">
        <f>O219*H219</f>
        <v>0</v>
      </c>
      <c r="Q219" s="222">
        <v>0.00726</v>
      </c>
      <c r="R219" s="222">
        <f>Q219*H219</f>
        <v>0.35035308000000004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136</v>
      </c>
      <c r="AT219" s="224" t="s">
        <v>131</v>
      </c>
      <c r="AU219" s="224" t="s">
        <v>81</v>
      </c>
      <c r="AY219" s="18" t="s">
        <v>129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79</v>
      </c>
      <c r="BK219" s="225">
        <f>ROUND(I219*H219,2)</f>
        <v>0</v>
      </c>
      <c r="BL219" s="18" t="s">
        <v>136</v>
      </c>
      <c r="BM219" s="224" t="s">
        <v>615</v>
      </c>
    </row>
    <row r="220" s="2" customFormat="1">
      <c r="A220" s="39"/>
      <c r="B220" s="40"/>
      <c r="C220" s="41"/>
      <c r="D220" s="226" t="s">
        <v>138</v>
      </c>
      <c r="E220" s="41"/>
      <c r="F220" s="227" t="s">
        <v>616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138</v>
      </c>
      <c r="AU220" s="18" t="s">
        <v>81</v>
      </c>
    </row>
    <row r="221" s="2" customFormat="1">
      <c r="A221" s="39"/>
      <c r="B221" s="40"/>
      <c r="C221" s="41"/>
      <c r="D221" s="231" t="s">
        <v>140</v>
      </c>
      <c r="E221" s="41"/>
      <c r="F221" s="232" t="s">
        <v>617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140</v>
      </c>
      <c r="AU221" s="18" t="s">
        <v>81</v>
      </c>
    </row>
    <row r="222" s="13" customFormat="1">
      <c r="A222" s="13"/>
      <c r="B222" s="233"/>
      <c r="C222" s="234"/>
      <c r="D222" s="226" t="s">
        <v>142</v>
      </c>
      <c r="E222" s="235" t="s">
        <v>21</v>
      </c>
      <c r="F222" s="236" t="s">
        <v>618</v>
      </c>
      <c r="G222" s="234"/>
      <c r="H222" s="237">
        <v>8.9719999999999995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142</v>
      </c>
      <c r="AU222" s="243" t="s">
        <v>81</v>
      </c>
      <c r="AV222" s="13" t="s">
        <v>81</v>
      </c>
      <c r="AW222" s="13" t="s">
        <v>34</v>
      </c>
      <c r="AX222" s="13" t="s">
        <v>72</v>
      </c>
      <c r="AY222" s="243" t="s">
        <v>129</v>
      </c>
    </row>
    <row r="223" s="15" customFormat="1">
      <c r="A223" s="15"/>
      <c r="B223" s="269"/>
      <c r="C223" s="270"/>
      <c r="D223" s="226" t="s">
        <v>142</v>
      </c>
      <c r="E223" s="271" t="s">
        <v>21</v>
      </c>
      <c r="F223" s="272" t="s">
        <v>619</v>
      </c>
      <c r="G223" s="270"/>
      <c r="H223" s="273">
        <v>8.9719999999999995</v>
      </c>
      <c r="I223" s="274"/>
      <c r="J223" s="270"/>
      <c r="K223" s="270"/>
      <c r="L223" s="275"/>
      <c r="M223" s="276"/>
      <c r="N223" s="277"/>
      <c r="O223" s="277"/>
      <c r="P223" s="277"/>
      <c r="Q223" s="277"/>
      <c r="R223" s="277"/>
      <c r="S223" s="277"/>
      <c r="T223" s="27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9" t="s">
        <v>142</v>
      </c>
      <c r="AU223" s="279" t="s">
        <v>81</v>
      </c>
      <c r="AV223" s="15" t="s">
        <v>152</v>
      </c>
      <c r="AW223" s="15" t="s">
        <v>34</v>
      </c>
      <c r="AX223" s="15" t="s">
        <v>72</v>
      </c>
      <c r="AY223" s="279" t="s">
        <v>129</v>
      </c>
    </row>
    <row r="224" s="13" customFormat="1">
      <c r="A224" s="13"/>
      <c r="B224" s="233"/>
      <c r="C224" s="234"/>
      <c r="D224" s="226" t="s">
        <v>142</v>
      </c>
      <c r="E224" s="235" t="s">
        <v>21</v>
      </c>
      <c r="F224" s="236" t="s">
        <v>620</v>
      </c>
      <c r="G224" s="234"/>
      <c r="H224" s="237">
        <v>25.722000000000001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142</v>
      </c>
      <c r="AU224" s="243" t="s">
        <v>81</v>
      </c>
      <c r="AV224" s="13" t="s">
        <v>81</v>
      </c>
      <c r="AW224" s="13" t="s">
        <v>34</v>
      </c>
      <c r="AX224" s="13" t="s">
        <v>72</v>
      </c>
      <c r="AY224" s="243" t="s">
        <v>129</v>
      </c>
    </row>
    <row r="225" s="15" customFormat="1">
      <c r="A225" s="15"/>
      <c r="B225" s="269"/>
      <c r="C225" s="270"/>
      <c r="D225" s="226" t="s">
        <v>142</v>
      </c>
      <c r="E225" s="271" t="s">
        <v>21</v>
      </c>
      <c r="F225" s="272" t="s">
        <v>621</v>
      </c>
      <c r="G225" s="270"/>
      <c r="H225" s="273">
        <v>25.722000000000001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142</v>
      </c>
      <c r="AU225" s="279" t="s">
        <v>81</v>
      </c>
      <c r="AV225" s="15" t="s">
        <v>152</v>
      </c>
      <c r="AW225" s="15" t="s">
        <v>34</v>
      </c>
      <c r="AX225" s="15" t="s">
        <v>72</v>
      </c>
      <c r="AY225" s="279" t="s">
        <v>129</v>
      </c>
    </row>
    <row r="226" s="13" customFormat="1">
      <c r="A226" s="13"/>
      <c r="B226" s="233"/>
      <c r="C226" s="234"/>
      <c r="D226" s="226" t="s">
        <v>142</v>
      </c>
      <c r="E226" s="235" t="s">
        <v>21</v>
      </c>
      <c r="F226" s="236" t="s">
        <v>622</v>
      </c>
      <c r="G226" s="234"/>
      <c r="H226" s="237">
        <v>2.101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142</v>
      </c>
      <c r="AU226" s="243" t="s">
        <v>81</v>
      </c>
      <c r="AV226" s="13" t="s">
        <v>81</v>
      </c>
      <c r="AW226" s="13" t="s">
        <v>34</v>
      </c>
      <c r="AX226" s="13" t="s">
        <v>72</v>
      </c>
      <c r="AY226" s="243" t="s">
        <v>129</v>
      </c>
    </row>
    <row r="227" s="13" customFormat="1">
      <c r="A227" s="13"/>
      <c r="B227" s="233"/>
      <c r="C227" s="234"/>
      <c r="D227" s="226" t="s">
        <v>142</v>
      </c>
      <c r="E227" s="235" t="s">
        <v>21</v>
      </c>
      <c r="F227" s="236" t="s">
        <v>623</v>
      </c>
      <c r="G227" s="234"/>
      <c r="H227" s="237">
        <v>4.5830000000000002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142</v>
      </c>
      <c r="AU227" s="243" t="s">
        <v>81</v>
      </c>
      <c r="AV227" s="13" t="s">
        <v>81</v>
      </c>
      <c r="AW227" s="13" t="s">
        <v>34</v>
      </c>
      <c r="AX227" s="13" t="s">
        <v>72</v>
      </c>
      <c r="AY227" s="243" t="s">
        <v>129</v>
      </c>
    </row>
    <row r="228" s="13" customFormat="1">
      <c r="A228" s="13"/>
      <c r="B228" s="233"/>
      <c r="C228" s="234"/>
      <c r="D228" s="226" t="s">
        <v>142</v>
      </c>
      <c r="E228" s="235" t="s">
        <v>21</v>
      </c>
      <c r="F228" s="236" t="s">
        <v>624</v>
      </c>
      <c r="G228" s="234"/>
      <c r="H228" s="237">
        <v>6.8799999999999999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142</v>
      </c>
      <c r="AU228" s="243" t="s">
        <v>81</v>
      </c>
      <c r="AV228" s="13" t="s">
        <v>81</v>
      </c>
      <c r="AW228" s="13" t="s">
        <v>34</v>
      </c>
      <c r="AX228" s="13" t="s">
        <v>72</v>
      </c>
      <c r="AY228" s="243" t="s">
        <v>129</v>
      </c>
    </row>
    <row r="229" s="15" customFormat="1">
      <c r="A229" s="15"/>
      <c r="B229" s="269"/>
      <c r="C229" s="270"/>
      <c r="D229" s="226" t="s">
        <v>142</v>
      </c>
      <c r="E229" s="271" t="s">
        <v>21</v>
      </c>
      <c r="F229" s="272" t="s">
        <v>595</v>
      </c>
      <c r="G229" s="270"/>
      <c r="H229" s="273">
        <v>13.564</v>
      </c>
      <c r="I229" s="274"/>
      <c r="J229" s="270"/>
      <c r="K229" s="270"/>
      <c r="L229" s="275"/>
      <c r="M229" s="276"/>
      <c r="N229" s="277"/>
      <c r="O229" s="277"/>
      <c r="P229" s="277"/>
      <c r="Q229" s="277"/>
      <c r="R229" s="277"/>
      <c r="S229" s="277"/>
      <c r="T229" s="27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9" t="s">
        <v>142</v>
      </c>
      <c r="AU229" s="279" t="s">
        <v>81</v>
      </c>
      <c r="AV229" s="15" t="s">
        <v>152</v>
      </c>
      <c r="AW229" s="15" t="s">
        <v>34</v>
      </c>
      <c r="AX229" s="15" t="s">
        <v>72</v>
      </c>
      <c r="AY229" s="279" t="s">
        <v>129</v>
      </c>
    </row>
    <row r="230" s="14" customFormat="1">
      <c r="A230" s="14"/>
      <c r="B230" s="244"/>
      <c r="C230" s="245"/>
      <c r="D230" s="226" t="s">
        <v>142</v>
      </c>
      <c r="E230" s="246" t="s">
        <v>21</v>
      </c>
      <c r="F230" s="247" t="s">
        <v>253</v>
      </c>
      <c r="G230" s="245"/>
      <c r="H230" s="248">
        <v>48.258000000000003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142</v>
      </c>
      <c r="AU230" s="254" t="s">
        <v>81</v>
      </c>
      <c r="AV230" s="14" t="s">
        <v>136</v>
      </c>
      <c r="AW230" s="14" t="s">
        <v>34</v>
      </c>
      <c r="AX230" s="14" t="s">
        <v>79</v>
      </c>
      <c r="AY230" s="254" t="s">
        <v>129</v>
      </c>
    </row>
    <row r="231" s="2" customFormat="1" ht="21.75" customHeight="1">
      <c r="A231" s="39"/>
      <c r="B231" s="40"/>
      <c r="C231" s="213" t="s">
        <v>443</v>
      </c>
      <c r="D231" s="213" t="s">
        <v>131</v>
      </c>
      <c r="E231" s="214" t="s">
        <v>625</v>
      </c>
      <c r="F231" s="215" t="s">
        <v>626</v>
      </c>
      <c r="G231" s="216" t="s">
        <v>134</v>
      </c>
      <c r="H231" s="217">
        <v>48.258000000000003</v>
      </c>
      <c r="I231" s="218"/>
      <c r="J231" s="219">
        <f>ROUND(I231*H231,2)</f>
        <v>0</v>
      </c>
      <c r="K231" s="215" t="s">
        <v>135</v>
      </c>
      <c r="L231" s="45"/>
      <c r="M231" s="220" t="s">
        <v>21</v>
      </c>
      <c r="N231" s="221" t="s">
        <v>43</v>
      </c>
      <c r="O231" s="85"/>
      <c r="P231" s="222">
        <f>O231*H231</f>
        <v>0</v>
      </c>
      <c r="Q231" s="222">
        <v>0.00085999999999999998</v>
      </c>
      <c r="R231" s="222">
        <f>Q231*H231</f>
        <v>0.041501879999999998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136</v>
      </c>
      <c r="AT231" s="224" t="s">
        <v>131</v>
      </c>
      <c r="AU231" s="224" t="s">
        <v>81</v>
      </c>
      <c r="AY231" s="18" t="s">
        <v>129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136</v>
      </c>
      <c r="BM231" s="224" t="s">
        <v>627</v>
      </c>
    </row>
    <row r="232" s="2" customFormat="1">
      <c r="A232" s="39"/>
      <c r="B232" s="40"/>
      <c r="C232" s="41"/>
      <c r="D232" s="226" t="s">
        <v>138</v>
      </c>
      <c r="E232" s="41"/>
      <c r="F232" s="227" t="s">
        <v>628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138</v>
      </c>
      <c r="AU232" s="18" t="s">
        <v>81</v>
      </c>
    </row>
    <row r="233" s="2" customFormat="1">
      <c r="A233" s="39"/>
      <c r="B233" s="40"/>
      <c r="C233" s="41"/>
      <c r="D233" s="231" t="s">
        <v>140</v>
      </c>
      <c r="E233" s="41"/>
      <c r="F233" s="232" t="s">
        <v>629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140</v>
      </c>
      <c r="AU233" s="18" t="s">
        <v>81</v>
      </c>
    </row>
    <row r="234" s="13" customFormat="1">
      <c r="A234" s="13"/>
      <c r="B234" s="233"/>
      <c r="C234" s="234"/>
      <c r="D234" s="226" t="s">
        <v>142</v>
      </c>
      <c r="E234" s="235" t="s">
        <v>21</v>
      </c>
      <c r="F234" s="236" t="s">
        <v>618</v>
      </c>
      <c r="G234" s="234"/>
      <c r="H234" s="237">
        <v>8.9719999999999995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142</v>
      </c>
      <c r="AU234" s="243" t="s">
        <v>81</v>
      </c>
      <c r="AV234" s="13" t="s">
        <v>81</v>
      </c>
      <c r="AW234" s="13" t="s">
        <v>34</v>
      </c>
      <c r="AX234" s="13" t="s">
        <v>72</v>
      </c>
      <c r="AY234" s="243" t="s">
        <v>129</v>
      </c>
    </row>
    <row r="235" s="15" customFormat="1">
      <c r="A235" s="15"/>
      <c r="B235" s="269"/>
      <c r="C235" s="270"/>
      <c r="D235" s="226" t="s">
        <v>142</v>
      </c>
      <c r="E235" s="271" t="s">
        <v>21</v>
      </c>
      <c r="F235" s="272" t="s">
        <v>619</v>
      </c>
      <c r="G235" s="270"/>
      <c r="H235" s="273">
        <v>8.9719999999999995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142</v>
      </c>
      <c r="AU235" s="279" t="s">
        <v>81</v>
      </c>
      <c r="AV235" s="15" t="s">
        <v>152</v>
      </c>
      <c r="AW235" s="15" t="s">
        <v>34</v>
      </c>
      <c r="AX235" s="15" t="s">
        <v>72</v>
      </c>
      <c r="AY235" s="279" t="s">
        <v>129</v>
      </c>
    </row>
    <row r="236" s="13" customFormat="1">
      <c r="A236" s="13"/>
      <c r="B236" s="233"/>
      <c r="C236" s="234"/>
      <c r="D236" s="226" t="s">
        <v>142</v>
      </c>
      <c r="E236" s="235" t="s">
        <v>21</v>
      </c>
      <c r="F236" s="236" t="s">
        <v>620</v>
      </c>
      <c r="G236" s="234"/>
      <c r="H236" s="237">
        <v>25.722000000000001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142</v>
      </c>
      <c r="AU236" s="243" t="s">
        <v>81</v>
      </c>
      <c r="AV236" s="13" t="s">
        <v>81</v>
      </c>
      <c r="AW236" s="13" t="s">
        <v>34</v>
      </c>
      <c r="AX236" s="13" t="s">
        <v>72</v>
      </c>
      <c r="AY236" s="243" t="s">
        <v>129</v>
      </c>
    </row>
    <row r="237" s="15" customFormat="1">
      <c r="A237" s="15"/>
      <c r="B237" s="269"/>
      <c r="C237" s="270"/>
      <c r="D237" s="226" t="s">
        <v>142</v>
      </c>
      <c r="E237" s="271" t="s">
        <v>21</v>
      </c>
      <c r="F237" s="272" t="s">
        <v>621</v>
      </c>
      <c r="G237" s="270"/>
      <c r="H237" s="273">
        <v>25.722000000000001</v>
      </c>
      <c r="I237" s="274"/>
      <c r="J237" s="270"/>
      <c r="K237" s="270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142</v>
      </c>
      <c r="AU237" s="279" t="s">
        <v>81</v>
      </c>
      <c r="AV237" s="15" t="s">
        <v>152</v>
      </c>
      <c r="AW237" s="15" t="s">
        <v>34</v>
      </c>
      <c r="AX237" s="15" t="s">
        <v>72</v>
      </c>
      <c r="AY237" s="279" t="s">
        <v>129</v>
      </c>
    </row>
    <row r="238" s="13" customFormat="1">
      <c r="A238" s="13"/>
      <c r="B238" s="233"/>
      <c r="C238" s="234"/>
      <c r="D238" s="226" t="s">
        <v>142</v>
      </c>
      <c r="E238" s="235" t="s">
        <v>21</v>
      </c>
      <c r="F238" s="236" t="s">
        <v>622</v>
      </c>
      <c r="G238" s="234"/>
      <c r="H238" s="237">
        <v>2.101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142</v>
      </c>
      <c r="AU238" s="243" t="s">
        <v>81</v>
      </c>
      <c r="AV238" s="13" t="s">
        <v>81</v>
      </c>
      <c r="AW238" s="13" t="s">
        <v>34</v>
      </c>
      <c r="AX238" s="13" t="s">
        <v>72</v>
      </c>
      <c r="AY238" s="243" t="s">
        <v>129</v>
      </c>
    </row>
    <row r="239" s="13" customFormat="1">
      <c r="A239" s="13"/>
      <c r="B239" s="233"/>
      <c r="C239" s="234"/>
      <c r="D239" s="226" t="s">
        <v>142</v>
      </c>
      <c r="E239" s="235" t="s">
        <v>21</v>
      </c>
      <c r="F239" s="236" t="s">
        <v>623</v>
      </c>
      <c r="G239" s="234"/>
      <c r="H239" s="237">
        <v>4.5830000000000002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142</v>
      </c>
      <c r="AU239" s="243" t="s">
        <v>81</v>
      </c>
      <c r="AV239" s="13" t="s">
        <v>81</v>
      </c>
      <c r="AW239" s="13" t="s">
        <v>34</v>
      </c>
      <c r="AX239" s="13" t="s">
        <v>72</v>
      </c>
      <c r="AY239" s="243" t="s">
        <v>129</v>
      </c>
    </row>
    <row r="240" s="13" customFormat="1">
      <c r="A240" s="13"/>
      <c r="B240" s="233"/>
      <c r="C240" s="234"/>
      <c r="D240" s="226" t="s">
        <v>142</v>
      </c>
      <c r="E240" s="235" t="s">
        <v>21</v>
      </c>
      <c r="F240" s="236" t="s">
        <v>624</v>
      </c>
      <c r="G240" s="234"/>
      <c r="H240" s="237">
        <v>6.8799999999999999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142</v>
      </c>
      <c r="AU240" s="243" t="s">
        <v>81</v>
      </c>
      <c r="AV240" s="13" t="s">
        <v>81</v>
      </c>
      <c r="AW240" s="13" t="s">
        <v>34</v>
      </c>
      <c r="AX240" s="13" t="s">
        <v>72</v>
      </c>
      <c r="AY240" s="243" t="s">
        <v>129</v>
      </c>
    </row>
    <row r="241" s="15" customFormat="1">
      <c r="A241" s="15"/>
      <c r="B241" s="269"/>
      <c r="C241" s="270"/>
      <c r="D241" s="226" t="s">
        <v>142</v>
      </c>
      <c r="E241" s="271" t="s">
        <v>21</v>
      </c>
      <c r="F241" s="272" t="s">
        <v>595</v>
      </c>
      <c r="G241" s="270"/>
      <c r="H241" s="273">
        <v>13.564</v>
      </c>
      <c r="I241" s="274"/>
      <c r="J241" s="270"/>
      <c r="K241" s="270"/>
      <c r="L241" s="275"/>
      <c r="M241" s="276"/>
      <c r="N241" s="277"/>
      <c r="O241" s="277"/>
      <c r="P241" s="277"/>
      <c r="Q241" s="277"/>
      <c r="R241" s="277"/>
      <c r="S241" s="277"/>
      <c r="T241" s="27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9" t="s">
        <v>142</v>
      </c>
      <c r="AU241" s="279" t="s">
        <v>81</v>
      </c>
      <c r="AV241" s="15" t="s">
        <v>152</v>
      </c>
      <c r="AW241" s="15" t="s">
        <v>34</v>
      </c>
      <c r="AX241" s="15" t="s">
        <v>72</v>
      </c>
      <c r="AY241" s="279" t="s">
        <v>129</v>
      </c>
    </row>
    <row r="242" s="14" customFormat="1">
      <c r="A242" s="14"/>
      <c r="B242" s="244"/>
      <c r="C242" s="245"/>
      <c r="D242" s="226" t="s">
        <v>142</v>
      </c>
      <c r="E242" s="246" t="s">
        <v>21</v>
      </c>
      <c r="F242" s="247" t="s">
        <v>253</v>
      </c>
      <c r="G242" s="245"/>
      <c r="H242" s="248">
        <v>48.258000000000003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142</v>
      </c>
      <c r="AU242" s="254" t="s">
        <v>81</v>
      </c>
      <c r="AV242" s="14" t="s">
        <v>136</v>
      </c>
      <c r="AW242" s="14" t="s">
        <v>34</v>
      </c>
      <c r="AX242" s="14" t="s">
        <v>79</v>
      </c>
      <c r="AY242" s="254" t="s">
        <v>129</v>
      </c>
    </row>
    <row r="243" s="2" customFormat="1" ht="24.15" customHeight="1">
      <c r="A243" s="39"/>
      <c r="B243" s="40"/>
      <c r="C243" s="213" t="s">
        <v>448</v>
      </c>
      <c r="D243" s="213" t="s">
        <v>131</v>
      </c>
      <c r="E243" s="214" t="s">
        <v>630</v>
      </c>
      <c r="F243" s="215" t="s">
        <v>631</v>
      </c>
      <c r="G243" s="216" t="s">
        <v>214</v>
      </c>
      <c r="H243" s="217">
        <v>0.37</v>
      </c>
      <c r="I243" s="218"/>
      <c r="J243" s="219">
        <f>ROUND(I243*H243,2)</f>
        <v>0</v>
      </c>
      <c r="K243" s="215" t="s">
        <v>135</v>
      </c>
      <c r="L243" s="45"/>
      <c r="M243" s="220" t="s">
        <v>21</v>
      </c>
      <c r="N243" s="221" t="s">
        <v>43</v>
      </c>
      <c r="O243" s="85"/>
      <c r="P243" s="222">
        <f>O243*H243</f>
        <v>0</v>
      </c>
      <c r="Q243" s="222">
        <v>1.09528</v>
      </c>
      <c r="R243" s="222">
        <f>Q243*H243</f>
        <v>0.40525359999999999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136</v>
      </c>
      <c r="AT243" s="224" t="s">
        <v>131</v>
      </c>
      <c r="AU243" s="224" t="s">
        <v>81</v>
      </c>
      <c r="AY243" s="18" t="s">
        <v>129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136</v>
      </c>
      <c r="BM243" s="224" t="s">
        <v>632</v>
      </c>
    </row>
    <row r="244" s="2" customFormat="1">
      <c r="A244" s="39"/>
      <c r="B244" s="40"/>
      <c r="C244" s="41"/>
      <c r="D244" s="226" t="s">
        <v>138</v>
      </c>
      <c r="E244" s="41"/>
      <c r="F244" s="227" t="s">
        <v>633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138</v>
      </c>
      <c r="AU244" s="18" t="s">
        <v>81</v>
      </c>
    </row>
    <row r="245" s="2" customFormat="1">
      <c r="A245" s="39"/>
      <c r="B245" s="40"/>
      <c r="C245" s="41"/>
      <c r="D245" s="231" t="s">
        <v>140</v>
      </c>
      <c r="E245" s="41"/>
      <c r="F245" s="232" t="s">
        <v>634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140</v>
      </c>
      <c r="AU245" s="18" t="s">
        <v>81</v>
      </c>
    </row>
    <row r="246" s="13" customFormat="1">
      <c r="A246" s="13"/>
      <c r="B246" s="233"/>
      <c r="C246" s="234"/>
      <c r="D246" s="226" t="s">
        <v>142</v>
      </c>
      <c r="E246" s="235" t="s">
        <v>21</v>
      </c>
      <c r="F246" s="236" t="s">
        <v>635</v>
      </c>
      <c r="G246" s="234"/>
      <c r="H246" s="237">
        <v>0.25700000000000001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142</v>
      </c>
      <c r="AU246" s="243" t="s">
        <v>81</v>
      </c>
      <c r="AV246" s="13" t="s">
        <v>81</v>
      </c>
      <c r="AW246" s="13" t="s">
        <v>34</v>
      </c>
      <c r="AX246" s="13" t="s">
        <v>72</v>
      </c>
      <c r="AY246" s="243" t="s">
        <v>129</v>
      </c>
    </row>
    <row r="247" s="13" customFormat="1">
      <c r="A247" s="13"/>
      <c r="B247" s="233"/>
      <c r="C247" s="234"/>
      <c r="D247" s="226" t="s">
        <v>142</v>
      </c>
      <c r="E247" s="235" t="s">
        <v>21</v>
      </c>
      <c r="F247" s="236" t="s">
        <v>636</v>
      </c>
      <c r="G247" s="234"/>
      <c r="H247" s="237">
        <v>0.113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142</v>
      </c>
      <c r="AU247" s="243" t="s">
        <v>81</v>
      </c>
      <c r="AV247" s="13" t="s">
        <v>81</v>
      </c>
      <c r="AW247" s="13" t="s">
        <v>34</v>
      </c>
      <c r="AX247" s="13" t="s">
        <v>72</v>
      </c>
      <c r="AY247" s="243" t="s">
        <v>129</v>
      </c>
    </row>
    <row r="248" s="14" customFormat="1">
      <c r="A248" s="14"/>
      <c r="B248" s="244"/>
      <c r="C248" s="245"/>
      <c r="D248" s="226" t="s">
        <v>142</v>
      </c>
      <c r="E248" s="246" t="s">
        <v>21</v>
      </c>
      <c r="F248" s="247" t="s">
        <v>637</v>
      </c>
      <c r="G248" s="245"/>
      <c r="H248" s="248">
        <v>0.37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142</v>
      </c>
      <c r="AU248" s="254" t="s">
        <v>81</v>
      </c>
      <c r="AV248" s="14" t="s">
        <v>136</v>
      </c>
      <c r="AW248" s="14" t="s">
        <v>34</v>
      </c>
      <c r="AX248" s="14" t="s">
        <v>79</v>
      </c>
      <c r="AY248" s="254" t="s">
        <v>129</v>
      </c>
    </row>
    <row r="249" s="2" customFormat="1" ht="24.15" customHeight="1">
      <c r="A249" s="39"/>
      <c r="B249" s="40"/>
      <c r="C249" s="213" t="s">
        <v>452</v>
      </c>
      <c r="D249" s="213" t="s">
        <v>131</v>
      </c>
      <c r="E249" s="214" t="s">
        <v>638</v>
      </c>
      <c r="F249" s="215" t="s">
        <v>639</v>
      </c>
      <c r="G249" s="216" t="s">
        <v>214</v>
      </c>
      <c r="H249" s="217">
        <v>0.062</v>
      </c>
      <c r="I249" s="218"/>
      <c r="J249" s="219">
        <f>ROUND(I249*H249,2)</f>
        <v>0</v>
      </c>
      <c r="K249" s="215" t="s">
        <v>135</v>
      </c>
      <c r="L249" s="45"/>
      <c r="M249" s="220" t="s">
        <v>21</v>
      </c>
      <c r="N249" s="221" t="s">
        <v>43</v>
      </c>
      <c r="O249" s="85"/>
      <c r="P249" s="222">
        <f>O249*H249</f>
        <v>0</v>
      </c>
      <c r="Q249" s="222">
        <v>1.03955</v>
      </c>
      <c r="R249" s="222">
        <f>Q249*H249</f>
        <v>0.064452099999999998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136</v>
      </c>
      <c r="AT249" s="224" t="s">
        <v>131</v>
      </c>
      <c r="AU249" s="224" t="s">
        <v>81</v>
      </c>
      <c r="AY249" s="18" t="s">
        <v>129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136</v>
      </c>
      <c r="BM249" s="224" t="s">
        <v>640</v>
      </c>
    </row>
    <row r="250" s="2" customFormat="1">
      <c r="A250" s="39"/>
      <c r="B250" s="40"/>
      <c r="C250" s="41"/>
      <c r="D250" s="226" t="s">
        <v>138</v>
      </c>
      <c r="E250" s="41"/>
      <c r="F250" s="227" t="s">
        <v>641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138</v>
      </c>
      <c r="AU250" s="18" t="s">
        <v>81</v>
      </c>
    </row>
    <row r="251" s="2" customFormat="1">
      <c r="A251" s="39"/>
      <c r="B251" s="40"/>
      <c r="C251" s="41"/>
      <c r="D251" s="231" t="s">
        <v>140</v>
      </c>
      <c r="E251" s="41"/>
      <c r="F251" s="232" t="s">
        <v>642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140</v>
      </c>
      <c r="AU251" s="18" t="s">
        <v>81</v>
      </c>
    </row>
    <row r="252" s="13" customFormat="1">
      <c r="A252" s="13"/>
      <c r="B252" s="233"/>
      <c r="C252" s="234"/>
      <c r="D252" s="226" t="s">
        <v>142</v>
      </c>
      <c r="E252" s="235" t="s">
        <v>21</v>
      </c>
      <c r="F252" s="236" t="s">
        <v>643</v>
      </c>
      <c r="G252" s="234"/>
      <c r="H252" s="237">
        <v>0.053999999999999999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142</v>
      </c>
      <c r="AU252" s="243" t="s">
        <v>81</v>
      </c>
      <c r="AV252" s="13" t="s">
        <v>81</v>
      </c>
      <c r="AW252" s="13" t="s">
        <v>34</v>
      </c>
      <c r="AX252" s="13" t="s">
        <v>72</v>
      </c>
      <c r="AY252" s="243" t="s">
        <v>129</v>
      </c>
    </row>
    <row r="253" s="13" customFormat="1">
      <c r="A253" s="13"/>
      <c r="B253" s="233"/>
      <c r="C253" s="234"/>
      <c r="D253" s="226" t="s">
        <v>142</v>
      </c>
      <c r="E253" s="235" t="s">
        <v>21</v>
      </c>
      <c r="F253" s="236" t="s">
        <v>644</v>
      </c>
      <c r="G253" s="234"/>
      <c r="H253" s="237">
        <v>0.0080000000000000002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142</v>
      </c>
      <c r="AU253" s="243" t="s">
        <v>81</v>
      </c>
      <c r="AV253" s="13" t="s">
        <v>81</v>
      </c>
      <c r="AW253" s="13" t="s">
        <v>34</v>
      </c>
      <c r="AX253" s="13" t="s">
        <v>72</v>
      </c>
      <c r="AY253" s="243" t="s">
        <v>129</v>
      </c>
    </row>
    <row r="254" s="14" customFormat="1">
      <c r="A254" s="14"/>
      <c r="B254" s="244"/>
      <c r="C254" s="245"/>
      <c r="D254" s="226" t="s">
        <v>142</v>
      </c>
      <c r="E254" s="246" t="s">
        <v>21</v>
      </c>
      <c r="F254" s="247" t="s">
        <v>500</v>
      </c>
      <c r="G254" s="245"/>
      <c r="H254" s="248">
        <v>0.062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142</v>
      </c>
      <c r="AU254" s="254" t="s">
        <v>81</v>
      </c>
      <c r="AV254" s="14" t="s">
        <v>136</v>
      </c>
      <c r="AW254" s="14" t="s">
        <v>34</v>
      </c>
      <c r="AX254" s="14" t="s">
        <v>79</v>
      </c>
      <c r="AY254" s="254" t="s">
        <v>129</v>
      </c>
    </row>
    <row r="255" s="2" customFormat="1" ht="37.8" customHeight="1">
      <c r="A255" s="39"/>
      <c r="B255" s="40"/>
      <c r="C255" s="213" t="s">
        <v>460</v>
      </c>
      <c r="D255" s="213" t="s">
        <v>131</v>
      </c>
      <c r="E255" s="214" t="s">
        <v>645</v>
      </c>
      <c r="F255" s="215" t="s">
        <v>646</v>
      </c>
      <c r="G255" s="216" t="s">
        <v>161</v>
      </c>
      <c r="H255" s="217">
        <v>13.492000000000001</v>
      </c>
      <c r="I255" s="218"/>
      <c r="J255" s="219">
        <f>ROUND(I255*H255,2)</f>
        <v>0</v>
      </c>
      <c r="K255" s="215" t="s">
        <v>155</v>
      </c>
      <c r="L255" s="45"/>
      <c r="M255" s="220" t="s">
        <v>21</v>
      </c>
      <c r="N255" s="221" t="s">
        <v>43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136</v>
      </c>
      <c r="AT255" s="224" t="s">
        <v>131</v>
      </c>
      <c r="AU255" s="224" t="s">
        <v>81</v>
      </c>
      <c r="AY255" s="18" t="s">
        <v>129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79</v>
      </c>
      <c r="BK255" s="225">
        <f>ROUND(I255*H255,2)</f>
        <v>0</v>
      </c>
      <c r="BL255" s="18" t="s">
        <v>136</v>
      </c>
      <c r="BM255" s="224" t="s">
        <v>647</v>
      </c>
    </row>
    <row r="256" s="2" customFormat="1">
      <c r="A256" s="39"/>
      <c r="B256" s="40"/>
      <c r="C256" s="41"/>
      <c r="D256" s="226" t="s">
        <v>138</v>
      </c>
      <c r="E256" s="41"/>
      <c r="F256" s="227" t="s">
        <v>646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138</v>
      </c>
      <c r="AU256" s="18" t="s">
        <v>81</v>
      </c>
    </row>
    <row r="257" s="13" customFormat="1">
      <c r="A257" s="13"/>
      <c r="B257" s="233"/>
      <c r="C257" s="234"/>
      <c r="D257" s="226" t="s">
        <v>142</v>
      </c>
      <c r="E257" s="235" t="s">
        <v>21</v>
      </c>
      <c r="F257" s="236" t="s">
        <v>648</v>
      </c>
      <c r="G257" s="234"/>
      <c r="H257" s="237">
        <v>13.492000000000001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142</v>
      </c>
      <c r="AU257" s="243" t="s">
        <v>81</v>
      </c>
      <c r="AV257" s="13" t="s">
        <v>81</v>
      </c>
      <c r="AW257" s="13" t="s">
        <v>34</v>
      </c>
      <c r="AX257" s="13" t="s">
        <v>79</v>
      </c>
      <c r="AY257" s="243" t="s">
        <v>129</v>
      </c>
    </row>
    <row r="258" s="2" customFormat="1" ht="24.15" customHeight="1">
      <c r="A258" s="39"/>
      <c r="B258" s="40"/>
      <c r="C258" s="213" t="s">
        <v>467</v>
      </c>
      <c r="D258" s="213" t="s">
        <v>131</v>
      </c>
      <c r="E258" s="214" t="s">
        <v>649</v>
      </c>
      <c r="F258" s="215" t="s">
        <v>650</v>
      </c>
      <c r="G258" s="216" t="s">
        <v>169</v>
      </c>
      <c r="H258" s="217">
        <v>0.39300000000000002</v>
      </c>
      <c r="I258" s="218"/>
      <c r="J258" s="219">
        <f>ROUND(I258*H258,2)</f>
        <v>0</v>
      </c>
      <c r="K258" s="215" t="s">
        <v>155</v>
      </c>
      <c r="L258" s="45"/>
      <c r="M258" s="220" t="s">
        <v>21</v>
      </c>
      <c r="N258" s="221" t="s">
        <v>43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136</v>
      </c>
      <c r="AT258" s="224" t="s">
        <v>131</v>
      </c>
      <c r="AU258" s="224" t="s">
        <v>81</v>
      </c>
      <c r="AY258" s="18" t="s">
        <v>129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79</v>
      </c>
      <c r="BK258" s="225">
        <f>ROUND(I258*H258,2)</f>
        <v>0</v>
      </c>
      <c r="BL258" s="18" t="s">
        <v>136</v>
      </c>
      <c r="BM258" s="224" t="s">
        <v>651</v>
      </c>
    </row>
    <row r="259" s="2" customFormat="1">
      <c r="A259" s="39"/>
      <c r="B259" s="40"/>
      <c r="C259" s="41"/>
      <c r="D259" s="226" t="s">
        <v>138</v>
      </c>
      <c r="E259" s="41"/>
      <c r="F259" s="227" t="s">
        <v>650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138</v>
      </c>
      <c r="AU259" s="18" t="s">
        <v>81</v>
      </c>
    </row>
    <row r="260" s="13" customFormat="1">
      <c r="A260" s="13"/>
      <c r="B260" s="233"/>
      <c r="C260" s="234"/>
      <c r="D260" s="226" t="s">
        <v>142</v>
      </c>
      <c r="E260" s="235" t="s">
        <v>21</v>
      </c>
      <c r="F260" s="236" t="s">
        <v>652</v>
      </c>
      <c r="G260" s="234"/>
      <c r="H260" s="237">
        <v>0.39300000000000002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142</v>
      </c>
      <c r="AU260" s="243" t="s">
        <v>81</v>
      </c>
      <c r="AV260" s="13" t="s">
        <v>81</v>
      </c>
      <c r="AW260" s="13" t="s">
        <v>34</v>
      </c>
      <c r="AX260" s="13" t="s">
        <v>79</v>
      </c>
      <c r="AY260" s="243" t="s">
        <v>129</v>
      </c>
    </row>
    <row r="261" s="12" customFormat="1" ht="22.8" customHeight="1">
      <c r="A261" s="12"/>
      <c r="B261" s="197"/>
      <c r="C261" s="198"/>
      <c r="D261" s="199" t="s">
        <v>71</v>
      </c>
      <c r="E261" s="211" t="s">
        <v>136</v>
      </c>
      <c r="F261" s="211" t="s">
        <v>423</v>
      </c>
      <c r="G261" s="198"/>
      <c r="H261" s="198"/>
      <c r="I261" s="201"/>
      <c r="J261" s="212">
        <f>BK261</f>
        <v>0</v>
      </c>
      <c r="K261" s="198"/>
      <c r="L261" s="203"/>
      <c r="M261" s="204"/>
      <c r="N261" s="205"/>
      <c r="O261" s="205"/>
      <c r="P261" s="206">
        <f>SUM(P262:P302)</f>
        <v>0</v>
      </c>
      <c r="Q261" s="205"/>
      <c r="R261" s="206">
        <f>SUM(R262:R302)</f>
        <v>22.514098269999998</v>
      </c>
      <c r="S261" s="205"/>
      <c r="T261" s="207">
        <f>SUM(T262:T302)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8" t="s">
        <v>79</v>
      </c>
      <c r="AT261" s="209" t="s">
        <v>71</v>
      </c>
      <c r="AU261" s="209" t="s">
        <v>79</v>
      </c>
      <c r="AY261" s="208" t="s">
        <v>129</v>
      </c>
      <c r="BK261" s="210">
        <f>SUM(BK262:BK302)</f>
        <v>0</v>
      </c>
    </row>
    <row r="262" s="2" customFormat="1" ht="24.15" customHeight="1">
      <c r="A262" s="39"/>
      <c r="B262" s="40"/>
      <c r="C262" s="213" t="s">
        <v>653</v>
      </c>
      <c r="D262" s="213" t="s">
        <v>131</v>
      </c>
      <c r="E262" s="214" t="s">
        <v>654</v>
      </c>
      <c r="F262" s="215" t="s">
        <v>655</v>
      </c>
      <c r="G262" s="216" t="s">
        <v>161</v>
      </c>
      <c r="H262" s="217">
        <v>4.4000000000000004</v>
      </c>
      <c r="I262" s="218"/>
      <c r="J262" s="219">
        <f>ROUND(I262*H262,2)</f>
        <v>0</v>
      </c>
      <c r="K262" s="215" t="s">
        <v>135</v>
      </c>
      <c r="L262" s="45"/>
      <c r="M262" s="220" t="s">
        <v>21</v>
      </c>
      <c r="N262" s="221" t="s">
        <v>43</v>
      </c>
      <c r="O262" s="85"/>
      <c r="P262" s="222">
        <f>O262*H262</f>
        <v>0</v>
      </c>
      <c r="Q262" s="222">
        <v>0.11046</v>
      </c>
      <c r="R262" s="222">
        <f>Q262*H262</f>
        <v>0.48602400000000007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136</v>
      </c>
      <c r="AT262" s="224" t="s">
        <v>131</v>
      </c>
      <c r="AU262" s="224" t="s">
        <v>81</v>
      </c>
      <c r="AY262" s="18" t="s">
        <v>129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136</v>
      </c>
      <c r="BM262" s="224" t="s">
        <v>656</v>
      </c>
    </row>
    <row r="263" s="2" customFormat="1">
      <c r="A263" s="39"/>
      <c r="B263" s="40"/>
      <c r="C263" s="41"/>
      <c r="D263" s="226" t="s">
        <v>138</v>
      </c>
      <c r="E263" s="41"/>
      <c r="F263" s="227" t="s">
        <v>657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138</v>
      </c>
      <c r="AU263" s="18" t="s">
        <v>81</v>
      </c>
    </row>
    <row r="264" s="2" customFormat="1">
      <c r="A264" s="39"/>
      <c r="B264" s="40"/>
      <c r="C264" s="41"/>
      <c r="D264" s="231" t="s">
        <v>140</v>
      </c>
      <c r="E264" s="41"/>
      <c r="F264" s="232" t="s">
        <v>658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140</v>
      </c>
      <c r="AU264" s="18" t="s">
        <v>81</v>
      </c>
    </row>
    <row r="265" s="13" customFormat="1">
      <c r="A265" s="13"/>
      <c r="B265" s="233"/>
      <c r="C265" s="234"/>
      <c r="D265" s="226" t="s">
        <v>142</v>
      </c>
      <c r="E265" s="235" t="s">
        <v>21</v>
      </c>
      <c r="F265" s="236" t="s">
        <v>659</v>
      </c>
      <c r="G265" s="234"/>
      <c r="H265" s="237">
        <v>4.4000000000000004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142</v>
      </c>
      <c r="AU265" s="243" t="s">
        <v>81</v>
      </c>
      <c r="AV265" s="13" t="s">
        <v>81</v>
      </c>
      <c r="AW265" s="13" t="s">
        <v>34</v>
      </c>
      <c r="AX265" s="13" t="s">
        <v>79</v>
      </c>
      <c r="AY265" s="243" t="s">
        <v>129</v>
      </c>
    </row>
    <row r="266" s="2" customFormat="1" ht="16.5" customHeight="1">
      <c r="A266" s="39"/>
      <c r="B266" s="40"/>
      <c r="C266" s="213" t="s">
        <v>660</v>
      </c>
      <c r="D266" s="213" t="s">
        <v>131</v>
      </c>
      <c r="E266" s="214" t="s">
        <v>661</v>
      </c>
      <c r="F266" s="215" t="s">
        <v>662</v>
      </c>
      <c r="G266" s="216" t="s">
        <v>134</v>
      </c>
      <c r="H266" s="217">
        <v>2.8599999999999999</v>
      </c>
      <c r="I266" s="218"/>
      <c r="J266" s="219">
        <f>ROUND(I266*H266,2)</f>
        <v>0</v>
      </c>
      <c r="K266" s="215" t="s">
        <v>135</v>
      </c>
      <c r="L266" s="45"/>
      <c r="M266" s="220" t="s">
        <v>21</v>
      </c>
      <c r="N266" s="221" t="s">
        <v>43</v>
      </c>
      <c r="O266" s="85"/>
      <c r="P266" s="222">
        <f>O266*H266</f>
        <v>0</v>
      </c>
      <c r="Q266" s="222">
        <v>0.0065799999999999999</v>
      </c>
      <c r="R266" s="222">
        <f>Q266*H266</f>
        <v>0.0188188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136</v>
      </c>
      <c r="AT266" s="224" t="s">
        <v>131</v>
      </c>
      <c r="AU266" s="224" t="s">
        <v>81</v>
      </c>
      <c r="AY266" s="18" t="s">
        <v>129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79</v>
      </c>
      <c r="BK266" s="225">
        <f>ROUND(I266*H266,2)</f>
        <v>0</v>
      </c>
      <c r="BL266" s="18" t="s">
        <v>136</v>
      </c>
      <c r="BM266" s="224" t="s">
        <v>663</v>
      </c>
    </row>
    <row r="267" s="2" customFormat="1">
      <c r="A267" s="39"/>
      <c r="B267" s="40"/>
      <c r="C267" s="41"/>
      <c r="D267" s="226" t="s">
        <v>138</v>
      </c>
      <c r="E267" s="41"/>
      <c r="F267" s="227" t="s">
        <v>664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138</v>
      </c>
      <c r="AU267" s="18" t="s">
        <v>81</v>
      </c>
    </row>
    <row r="268" s="2" customFormat="1">
      <c r="A268" s="39"/>
      <c r="B268" s="40"/>
      <c r="C268" s="41"/>
      <c r="D268" s="231" t="s">
        <v>140</v>
      </c>
      <c r="E268" s="41"/>
      <c r="F268" s="232" t="s">
        <v>665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140</v>
      </c>
      <c r="AU268" s="18" t="s">
        <v>81</v>
      </c>
    </row>
    <row r="269" s="13" customFormat="1">
      <c r="A269" s="13"/>
      <c r="B269" s="233"/>
      <c r="C269" s="234"/>
      <c r="D269" s="226" t="s">
        <v>142</v>
      </c>
      <c r="E269" s="235" t="s">
        <v>21</v>
      </c>
      <c r="F269" s="236" t="s">
        <v>666</v>
      </c>
      <c r="G269" s="234"/>
      <c r="H269" s="237">
        <v>2.8599999999999999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142</v>
      </c>
      <c r="AU269" s="243" t="s">
        <v>81</v>
      </c>
      <c r="AV269" s="13" t="s">
        <v>81</v>
      </c>
      <c r="AW269" s="13" t="s">
        <v>34</v>
      </c>
      <c r="AX269" s="13" t="s">
        <v>79</v>
      </c>
      <c r="AY269" s="243" t="s">
        <v>129</v>
      </c>
    </row>
    <row r="270" s="2" customFormat="1" ht="16.5" customHeight="1">
      <c r="A270" s="39"/>
      <c r="B270" s="40"/>
      <c r="C270" s="213" t="s">
        <v>667</v>
      </c>
      <c r="D270" s="213" t="s">
        <v>131</v>
      </c>
      <c r="E270" s="214" t="s">
        <v>668</v>
      </c>
      <c r="F270" s="215" t="s">
        <v>669</v>
      </c>
      <c r="G270" s="216" t="s">
        <v>134</v>
      </c>
      <c r="H270" s="217">
        <v>2.8599999999999999</v>
      </c>
      <c r="I270" s="218"/>
      <c r="J270" s="219">
        <f>ROUND(I270*H270,2)</f>
        <v>0</v>
      </c>
      <c r="K270" s="215" t="s">
        <v>135</v>
      </c>
      <c r="L270" s="45"/>
      <c r="M270" s="220" t="s">
        <v>21</v>
      </c>
      <c r="N270" s="221" t="s">
        <v>43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136</v>
      </c>
      <c r="AT270" s="224" t="s">
        <v>131</v>
      </c>
      <c r="AU270" s="224" t="s">
        <v>81</v>
      </c>
      <c r="AY270" s="18" t="s">
        <v>129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79</v>
      </c>
      <c r="BK270" s="225">
        <f>ROUND(I270*H270,2)</f>
        <v>0</v>
      </c>
      <c r="BL270" s="18" t="s">
        <v>136</v>
      </c>
      <c r="BM270" s="224" t="s">
        <v>670</v>
      </c>
    </row>
    <row r="271" s="2" customFormat="1">
      <c r="A271" s="39"/>
      <c r="B271" s="40"/>
      <c r="C271" s="41"/>
      <c r="D271" s="226" t="s">
        <v>138</v>
      </c>
      <c r="E271" s="41"/>
      <c r="F271" s="227" t="s">
        <v>671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138</v>
      </c>
      <c r="AU271" s="18" t="s">
        <v>81</v>
      </c>
    </row>
    <row r="272" s="2" customFormat="1">
      <c r="A272" s="39"/>
      <c r="B272" s="40"/>
      <c r="C272" s="41"/>
      <c r="D272" s="231" t="s">
        <v>140</v>
      </c>
      <c r="E272" s="41"/>
      <c r="F272" s="232" t="s">
        <v>672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140</v>
      </c>
      <c r="AU272" s="18" t="s">
        <v>81</v>
      </c>
    </row>
    <row r="273" s="13" customFormat="1">
      <c r="A273" s="13"/>
      <c r="B273" s="233"/>
      <c r="C273" s="234"/>
      <c r="D273" s="226" t="s">
        <v>142</v>
      </c>
      <c r="E273" s="235" t="s">
        <v>21</v>
      </c>
      <c r="F273" s="236" t="s">
        <v>666</v>
      </c>
      <c r="G273" s="234"/>
      <c r="H273" s="237">
        <v>2.8599999999999999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142</v>
      </c>
      <c r="AU273" s="243" t="s">
        <v>81</v>
      </c>
      <c r="AV273" s="13" t="s">
        <v>81</v>
      </c>
      <c r="AW273" s="13" t="s">
        <v>34</v>
      </c>
      <c r="AX273" s="13" t="s">
        <v>79</v>
      </c>
      <c r="AY273" s="243" t="s">
        <v>129</v>
      </c>
    </row>
    <row r="274" s="2" customFormat="1" ht="24.15" customHeight="1">
      <c r="A274" s="39"/>
      <c r="B274" s="40"/>
      <c r="C274" s="213" t="s">
        <v>673</v>
      </c>
      <c r="D274" s="213" t="s">
        <v>131</v>
      </c>
      <c r="E274" s="214" t="s">
        <v>674</v>
      </c>
      <c r="F274" s="215" t="s">
        <v>675</v>
      </c>
      <c r="G274" s="216" t="s">
        <v>134</v>
      </c>
      <c r="H274" s="217">
        <v>14.193</v>
      </c>
      <c r="I274" s="218"/>
      <c r="J274" s="219">
        <f>ROUND(I274*H274,2)</f>
        <v>0</v>
      </c>
      <c r="K274" s="215" t="s">
        <v>135</v>
      </c>
      <c r="L274" s="45"/>
      <c r="M274" s="220" t="s">
        <v>21</v>
      </c>
      <c r="N274" s="221" t="s">
        <v>43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136</v>
      </c>
      <c r="AT274" s="224" t="s">
        <v>131</v>
      </c>
      <c r="AU274" s="224" t="s">
        <v>81</v>
      </c>
      <c r="AY274" s="18" t="s">
        <v>129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79</v>
      </c>
      <c r="BK274" s="225">
        <f>ROUND(I274*H274,2)</f>
        <v>0</v>
      </c>
      <c r="BL274" s="18" t="s">
        <v>136</v>
      </c>
      <c r="BM274" s="224" t="s">
        <v>676</v>
      </c>
    </row>
    <row r="275" s="2" customFormat="1">
      <c r="A275" s="39"/>
      <c r="B275" s="40"/>
      <c r="C275" s="41"/>
      <c r="D275" s="226" t="s">
        <v>138</v>
      </c>
      <c r="E275" s="41"/>
      <c r="F275" s="227" t="s">
        <v>677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138</v>
      </c>
      <c r="AU275" s="18" t="s">
        <v>81</v>
      </c>
    </row>
    <row r="276" s="2" customFormat="1">
      <c r="A276" s="39"/>
      <c r="B276" s="40"/>
      <c r="C276" s="41"/>
      <c r="D276" s="231" t="s">
        <v>140</v>
      </c>
      <c r="E276" s="41"/>
      <c r="F276" s="232" t="s">
        <v>678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140</v>
      </c>
      <c r="AU276" s="18" t="s">
        <v>81</v>
      </c>
    </row>
    <row r="277" s="13" customFormat="1">
      <c r="A277" s="13"/>
      <c r="B277" s="233"/>
      <c r="C277" s="234"/>
      <c r="D277" s="226" t="s">
        <v>142</v>
      </c>
      <c r="E277" s="235" t="s">
        <v>21</v>
      </c>
      <c r="F277" s="236" t="s">
        <v>679</v>
      </c>
      <c r="G277" s="234"/>
      <c r="H277" s="237">
        <v>2.6930000000000001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142</v>
      </c>
      <c r="AU277" s="243" t="s">
        <v>81</v>
      </c>
      <c r="AV277" s="13" t="s">
        <v>81</v>
      </c>
      <c r="AW277" s="13" t="s">
        <v>34</v>
      </c>
      <c r="AX277" s="13" t="s">
        <v>72</v>
      </c>
      <c r="AY277" s="243" t="s">
        <v>129</v>
      </c>
    </row>
    <row r="278" s="13" customFormat="1">
      <c r="A278" s="13"/>
      <c r="B278" s="233"/>
      <c r="C278" s="234"/>
      <c r="D278" s="226" t="s">
        <v>142</v>
      </c>
      <c r="E278" s="235" t="s">
        <v>21</v>
      </c>
      <c r="F278" s="236" t="s">
        <v>680</v>
      </c>
      <c r="G278" s="234"/>
      <c r="H278" s="237">
        <v>11.5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142</v>
      </c>
      <c r="AU278" s="243" t="s">
        <v>81</v>
      </c>
      <c r="AV278" s="13" t="s">
        <v>81</v>
      </c>
      <c r="AW278" s="13" t="s">
        <v>34</v>
      </c>
      <c r="AX278" s="13" t="s">
        <v>72</v>
      </c>
      <c r="AY278" s="243" t="s">
        <v>129</v>
      </c>
    </row>
    <row r="279" s="15" customFormat="1">
      <c r="A279" s="15"/>
      <c r="B279" s="269"/>
      <c r="C279" s="270"/>
      <c r="D279" s="226" t="s">
        <v>142</v>
      </c>
      <c r="E279" s="271" t="s">
        <v>21</v>
      </c>
      <c r="F279" s="272" t="s">
        <v>595</v>
      </c>
      <c r="G279" s="270"/>
      <c r="H279" s="273">
        <v>14.193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142</v>
      </c>
      <c r="AU279" s="279" t="s">
        <v>81</v>
      </c>
      <c r="AV279" s="15" t="s">
        <v>152</v>
      </c>
      <c r="AW279" s="15" t="s">
        <v>34</v>
      </c>
      <c r="AX279" s="15" t="s">
        <v>72</v>
      </c>
      <c r="AY279" s="279" t="s">
        <v>129</v>
      </c>
    </row>
    <row r="280" s="14" customFormat="1">
      <c r="A280" s="14"/>
      <c r="B280" s="244"/>
      <c r="C280" s="245"/>
      <c r="D280" s="226" t="s">
        <v>142</v>
      </c>
      <c r="E280" s="246" t="s">
        <v>21</v>
      </c>
      <c r="F280" s="247" t="s">
        <v>253</v>
      </c>
      <c r="G280" s="245"/>
      <c r="H280" s="248">
        <v>14.193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142</v>
      </c>
      <c r="AU280" s="254" t="s">
        <v>81</v>
      </c>
      <c r="AV280" s="14" t="s">
        <v>136</v>
      </c>
      <c r="AW280" s="14" t="s">
        <v>34</v>
      </c>
      <c r="AX280" s="14" t="s">
        <v>79</v>
      </c>
      <c r="AY280" s="254" t="s">
        <v>129</v>
      </c>
    </row>
    <row r="281" s="2" customFormat="1" ht="21.75" customHeight="1">
      <c r="A281" s="39"/>
      <c r="B281" s="40"/>
      <c r="C281" s="213" t="s">
        <v>681</v>
      </c>
      <c r="D281" s="213" t="s">
        <v>131</v>
      </c>
      <c r="E281" s="214" t="s">
        <v>682</v>
      </c>
      <c r="F281" s="215" t="s">
        <v>683</v>
      </c>
      <c r="G281" s="216" t="s">
        <v>134</v>
      </c>
      <c r="H281" s="217">
        <v>14.193</v>
      </c>
      <c r="I281" s="218"/>
      <c r="J281" s="219">
        <f>ROUND(I281*H281,2)</f>
        <v>0</v>
      </c>
      <c r="K281" s="215" t="s">
        <v>135</v>
      </c>
      <c r="L281" s="45"/>
      <c r="M281" s="220" t="s">
        <v>21</v>
      </c>
      <c r="N281" s="221" t="s">
        <v>43</v>
      </c>
      <c r="O281" s="85"/>
      <c r="P281" s="222">
        <f>O281*H281</f>
        <v>0</v>
      </c>
      <c r="Q281" s="222">
        <v>0.21251999999999999</v>
      </c>
      <c r="R281" s="222">
        <f>Q281*H281</f>
        <v>3.0162963599999997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136</v>
      </c>
      <c r="AT281" s="224" t="s">
        <v>131</v>
      </c>
      <c r="AU281" s="224" t="s">
        <v>81</v>
      </c>
      <c r="AY281" s="18" t="s">
        <v>129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79</v>
      </c>
      <c r="BK281" s="225">
        <f>ROUND(I281*H281,2)</f>
        <v>0</v>
      </c>
      <c r="BL281" s="18" t="s">
        <v>136</v>
      </c>
      <c r="BM281" s="224" t="s">
        <v>684</v>
      </c>
    </row>
    <row r="282" s="2" customFormat="1">
      <c r="A282" s="39"/>
      <c r="B282" s="40"/>
      <c r="C282" s="41"/>
      <c r="D282" s="226" t="s">
        <v>138</v>
      </c>
      <c r="E282" s="41"/>
      <c r="F282" s="227" t="s">
        <v>685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138</v>
      </c>
      <c r="AU282" s="18" t="s">
        <v>81</v>
      </c>
    </row>
    <row r="283" s="2" customFormat="1">
      <c r="A283" s="39"/>
      <c r="B283" s="40"/>
      <c r="C283" s="41"/>
      <c r="D283" s="231" t="s">
        <v>140</v>
      </c>
      <c r="E283" s="41"/>
      <c r="F283" s="232" t="s">
        <v>686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140</v>
      </c>
      <c r="AU283" s="18" t="s">
        <v>81</v>
      </c>
    </row>
    <row r="284" s="13" customFormat="1">
      <c r="A284" s="13"/>
      <c r="B284" s="233"/>
      <c r="C284" s="234"/>
      <c r="D284" s="226" t="s">
        <v>142</v>
      </c>
      <c r="E284" s="235" t="s">
        <v>21</v>
      </c>
      <c r="F284" s="236" t="s">
        <v>679</v>
      </c>
      <c r="G284" s="234"/>
      <c r="H284" s="237">
        <v>2.6930000000000001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142</v>
      </c>
      <c r="AU284" s="243" t="s">
        <v>81</v>
      </c>
      <c r="AV284" s="13" t="s">
        <v>81</v>
      </c>
      <c r="AW284" s="13" t="s">
        <v>34</v>
      </c>
      <c r="AX284" s="13" t="s">
        <v>72</v>
      </c>
      <c r="AY284" s="243" t="s">
        <v>129</v>
      </c>
    </row>
    <row r="285" s="13" customFormat="1">
      <c r="A285" s="13"/>
      <c r="B285" s="233"/>
      <c r="C285" s="234"/>
      <c r="D285" s="226" t="s">
        <v>142</v>
      </c>
      <c r="E285" s="235" t="s">
        <v>21</v>
      </c>
      <c r="F285" s="236" t="s">
        <v>680</v>
      </c>
      <c r="G285" s="234"/>
      <c r="H285" s="237">
        <v>11.5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142</v>
      </c>
      <c r="AU285" s="243" t="s">
        <v>81</v>
      </c>
      <c r="AV285" s="13" t="s">
        <v>81</v>
      </c>
      <c r="AW285" s="13" t="s">
        <v>34</v>
      </c>
      <c r="AX285" s="13" t="s">
        <v>72</v>
      </c>
      <c r="AY285" s="243" t="s">
        <v>129</v>
      </c>
    </row>
    <row r="286" s="15" customFormat="1">
      <c r="A286" s="15"/>
      <c r="B286" s="269"/>
      <c r="C286" s="270"/>
      <c r="D286" s="226" t="s">
        <v>142</v>
      </c>
      <c r="E286" s="271" t="s">
        <v>21</v>
      </c>
      <c r="F286" s="272" t="s">
        <v>595</v>
      </c>
      <c r="G286" s="270"/>
      <c r="H286" s="273">
        <v>14.193</v>
      </c>
      <c r="I286" s="274"/>
      <c r="J286" s="270"/>
      <c r="K286" s="270"/>
      <c r="L286" s="275"/>
      <c r="M286" s="276"/>
      <c r="N286" s="277"/>
      <c r="O286" s="277"/>
      <c r="P286" s="277"/>
      <c r="Q286" s="277"/>
      <c r="R286" s="277"/>
      <c r="S286" s="277"/>
      <c r="T286" s="27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9" t="s">
        <v>142</v>
      </c>
      <c r="AU286" s="279" t="s">
        <v>81</v>
      </c>
      <c r="AV286" s="15" t="s">
        <v>152</v>
      </c>
      <c r="AW286" s="15" t="s">
        <v>34</v>
      </c>
      <c r="AX286" s="15" t="s">
        <v>72</v>
      </c>
      <c r="AY286" s="279" t="s">
        <v>129</v>
      </c>
    </row>
    <row r="287" s="14" customFormat="1">
      <c r="A287" s="14"/>
      <c r="B287" s="244"/>
      <c r="C287" s="245"/>
      <c r="D287" s="226" t="s">
        <v>142</v>
      </c>
      <c r="E287" s="246" t="s">
        <v>21</v>
      </c>
      <c r="F287" s="247" t="s">
        <v>253</v>
      </c>
      <c r="G287" s="245"/>
      <c r="H287" s="248">
        <v>14.193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142</v>
      </c>
      <c r="AU287" s="254" t="s">
        <v>81</v>
      </c>
      <c r="AV287" s="14" t="s">
        <v>136</v>
      </c>
      <c r="AW287" s="14" t="s">
        <v>34</v>
      </c>
      <c r="AX287" s="14" t="s">
        <v>79</v>
      </c>
      <c r="AY287" s="254" t="s">
        <v>129</v>
      </c>
    </row>
    <row r="288" s="2" customFormat="1" ht="24.15" customHeight="1">
      <c r="A288" s="39"/>
      <c r="B288" s="40"/>
      <c r="C288" s="213" t="s">
        <v>687</v>
      </c>
      <c r="D288" s="213" t="s">
        <v>131</v>
      </c>
      <c r="E288" s="214" t="s">
        <v>688</v>
      </c>
      <c r="F288" s="215" t="s">
        <v>689</v>
      </c>
      <c r="G288" s="216" t="s">
        <v>169</v>
      </c>
      <c r="H288" s="217">
        <v>3.6600000000000001</v>
      </c>
      <c r="I288" s="218"/>
      <c r="J288" s="219">
        <f>ROUND(I288*H288,2)</f>
        <v>0</v>
      </c>
      <c r="K288" s="215" t="s">
        <v>135</v>
      </c>
      <c r="L288" s="45"/>
      <c r="M288" s="220" t="s">
        <v>21</v>
      </c>
      <c r="N288" s="221" t="s">
        <v>43</v>
      </c>
      <c r="O288" s="85"/>
      <c r="P288" s="222">
        <f>O288*H288</f>
        <v>0</v>
      </c>
      <c r="Q288" s="222">
        <v>1.9967999999999999</v>
      </c>
      <c r="R288" s="222">
        <f>Q288*H288</f>
        <v>7.3082880000000001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136</v>
      </c>
      <c r="AT288" s="224" t="s">
        <v>131</v>
      </c>
      <c r="AU288" s="224" t="s">
        <v>81</v>
      </c>
      <c r="AY288" s="18" t="s">
        <v>129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79</v>
      </c>
      <c r="BK288" s="225">
        <f>ROUND(I288*H288,2)</f>
        <v>0</v>
      </c>
      <c r="BL288" s="18" t="s">
        <v>136</v>
      </c>
      <c r="BM288" s="224" t="s">
        <v>690</v>
      </c>
    </row>
    <row r="289" s="2" customFormat="1">
      <c r="A289" s="39"/>
      <c r="B289" s="40"/>
      <c r="C289" s="41"/>
      <c r="D289" s="226" t="s">
        <v>138</v>
      </c>
      <c r="E289" s="41"/>
      <c r="F289" s="227" t="s">
        <v>691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138</v>
      </c>
      <c r="AU289" s="18" t="s">
        <v>81</v>
      </c>
    </row>
    <row r="290" s="2" customFormat="1">
      <c r="A290" s="39"/>
      <c r="B290" s="40"/>
      <c r="C290" s="41"/>
      <c r="D290" s="231" t="s">
        <v>140</v>
      </c>
      <c r="E290" s="41"/>
      <c r="F290" s="232" t="s">
        <v>692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140</v>
      </c>
      <c r="AU290" s="18" t="s">
        <v>81</v>
      </c>
    </row>
    <row r="291" s="13" customFormat="1">
      <c r="A291" s="13"/>
      <c r="B291" s="233"/>
      <c r="C291" s="234"/>
      <c r="D291" s="226" t="s">
        <v>142</v>
      </c>
      <c r="E291" s="235" t="s">
        <v>21</v>
      </c>
      <c r="F291" s="236" t="s">
        <v>693</v>
      </c>
      <c r="G291" s="234"/>
      <c r="H291" s="237">
        <v>3.6600000000000001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142</v>
      </c>
      <c r="AU291" s="243" t="s">
        <v>81</v>
      </c>
      <c r="AV291" s="13" t="s">
        <v>81</v>
      </c>
      <c r="AW291" s="13" t="s">
        <v>34</v>
      </c>
      <c r="AX291" s="13" t="s">
        <v>79</v>
      </c>
      <c r="AY291" s="243" t="s">
        <v>129</v>
      </c>
    </row>
    <row r="292" s="2" customFormat="1" ht="16.5" customHeight="1">
      <c r="A292" s="39"/>
      <c r="B292" s="40"/>
      <c r="C292" s="213" t="s">
        <v>694</v>
      </c>
      <c r="D292" s="213" t="s">
        <v>131</v>
      </c>
      <c r="E292" s="214" t="s">
        <v>695</v>
      </c>
      <c r="F292" s="215" t="s">
        <v>696</v>
      </c>
      <c r="G292" s="216" t="s">
        <v>134</v>
      </c>
      <c r="H292" s="217">
        <v>12.199999999999999</v>
      </c>
      <c r="I292" s="218"/>
      <c r="J292" s="219">
        <f>ROUND(I292*H292,2)</f>
        <v>0</v>
      </c>
      <c r="K292" s="215" t="s">
        <v>135</v>
      </c>
      <c r="L292" s="45"/>
      <c r="M292" s="220" t="s">
        <v>21</v>
      </c>
      <c r="N292" s="221" t="s">
        <v>43</v>
      </c>
      <c r="O292" s="85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136</v>
      </c>
      <c r="AT292" s="224" t="s">
        <v>131</v>
      </c>
      <c r="AU292" s="224" t="s">
        <v>81</v>
      </c>
      <c r="AY292" s="18" t="s">
        <v>129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79</v>
      </c>
      <c r="BK292" s="225">
        <f>ROUND(I292*H292,2)</f>
        <v>0</v>
      </c>
      <c r="BL292" s="18" t="s">
        <v>136</v>
      </c>
      <c r="BM292" s="224" t="s">
        <v>697</v>
      </c>
    </row>
    <row r="293" s="2" customFormat="1">
      <c r="A293" s="39"/>
      <c r="B293" s="40"/>
      <c r="C293" s="41"/>
      <c r="D293" s="226" t="s">
        <v>138</v>
      </c>
      <c r="E293" s="41"/>
      <c r="F293" s="227" t="s">
        <v>698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138</v>
      </c>
      <c r="AU293" s="18" t="s">
        <v>81</v>
      </c>
    </row>
    <row r="294" s="2" customFormat="1">
      <c r="A294" s="39"/>
      <c r="B294" s="40"/>
      <c r="C294" s="41"/>
      <c r="D294" s="231" t="s">
        <v>140</v>
      </c>
      <c r="E294" s="41"/>
      <c r="F294" s="232" t="s">
        <v>699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140</v>
      </c>
      <c r="AU294" s="18" t="s">
        <v>81</v>
      </c>
    </row>
    <row r="295" s="13" customFormat="1">
      <c r="A295" s="13"/>
      <c r="B295" s="233"/>
      <c r="C295" s="234"/>
      <c r="D295" s="226" t="s">
        <v>142</v>
      </c>
      <c r="E295" s="235" t="s">
        <v>21</v>
      </c>
      <c r="F295" s="236" t="s">
        <v>700</v>
      </c>
      <c r="G295" s="234"/>
      <c r="H295" s="237">
        <v>12.199999999999999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142</v>
      </c>
      <c r="AU295" s="243" t="s">
        <v>81</v>
      </c>
      <c r="AV295" s="13" t="s">
        <v>81</v>
      </c>
      <c r="AW295" s="13" t="s">
        <v>34</v>
      </c>
      <c r="AX295" s="13" t="s">
        <v>79</v>
      </c>
      <c r="AY295" s="243" t="s">
        <v>129</v>
      </c>
    </row>
    <row r="296" s="2" customFormat="1" ht="24.15" customHeight="1">
      <c r="A296" s="39"/>
      <c r="B296" s="40"/>
      <c r="C296" s="213" t="s">
        <v>701</v>
      </c>
      <c r="D296" s="213" t="s">
        <v>131</v>
      </c>
      <c r="E296" s="214" t="s">
        <v>702</v>
      </c>
      <c r="F296" s="215" t="s">
        <v>703</v>
      </c>
      <c r="G296" s="216" t="s">
        <v>134</v>
      </c>
      <c r="H296" s="217">
        <v>14.193</v>
      </c>
      <c r="I296" s="218"/>
      <c r="J296" s="219">
        <f>ROUND(I296*H296,2)</f>
        <v>0</v>
      </c>
      <c r="K296" s="215" t="s">
        <v>135</v>
      </c>
      <c r="L296" s="45"/>
      <c r="M296" s="220" t="s">
        <v>21</v>
      </c>
      <c r="N296" s="221" t="s">
        <v>43</v>
      </c>
      <c r="O296" s="85"/>
      <c r="P296" s="222">
        <f>O296*H296</f>
        <v>0</v>
      </c>
      <c r="Q296" s="222">
        <v>0.82326999999999995</v>
      </c>
      <c r="R296" s="222">
        <f>Q296*H296</f>
        <v>11.684671109999998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136</v>
      </c>
      <c r="AT296" s="224" t="s">
        <v>131</v>
      </c>
      <c r="AU296" s="224" t="s">
        <v>81</v>
      </c>
      <c r="AY296" s="18" t="s">
        <v>129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79</v>
      </c>
      <c r="BK296" s="225">
        <f>ROUND(I296*H296,2)</f>
        <v>0</v>
      </c>
      <c r="BL296" s="18" t="s">
        <v>136</v>
      </c>
      <c r="BM296" s="224" t="s">
        <v>704</v>
      </c>
    </row>
    <row r="297" s="2" customFormat="1">
      <c r="A297" s="39"/>
      <c r="B297" s="40"/>
      <c r="C297" s="41"/>
      <c r="D297" s="226" t="s">
        <v>138</v>
      </c>
      <c r="E297" s="41"/>
      <c r="F297" s="227" t="s">
        <v>705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138</v>
      </c>
      <c r="AU297" s="18" t="s">
        <v>81</v>
      </c>
    </row>
    <row r="298" s="2" customFormat="1">
      <c r="A298" s="39"/>
      <c r="B298" s="40"/>
      <c r="C298" s="41"/>
      <c r="D298" s="231" t="s">
        <v>140</v>
      </c>
      <c r="E298" s="41"/>
      <c r="F298" s="232" t="s">
        <v>706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140</v>
      </c>
      <c r="AU298" s="18" t="s">
        <v>81</v>
      </c>
    </row>
    <row r="299" s="13" customFormat="1">
      <c r="A299" s="13"/>
      <c r="B299" s="233"/>
      <c r="C299" s="234"/>
      <c r="D299" s="226" t="s">
        <v>142</v>
      </c>
      <c r="E299" s="235" t="s">
        <v>21</v>
      </c>
      <c r="F299" s="236" t="s">
        <v>679</v>
      </c>
      <c r="G299" s="234"/>
      <c r="H299" s="237">
        <v>2.6930000000000001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142</v>
      </c>
      <c r="AU299" s="243" t="s">
        <v>81</v>
      </c>
      <c r="AV299" s="13" t="s">
        <v>81</v>
      </c>
      <c r="AW299" s="13" t="s">
        <v>34</v>
      </c>
      <c r="AX299" s="13" t="s">
        <v>72</v>
      </c>
      <c r="AY299" s="243" t="s">
        <v>129</v>
      </c>
    </row>
    <row r="300" s="13" customFormat="1">
      <c r="A300" s="13"/>
      <c r="B300" s="233"/>
      <c r="C300" s="234"/>
      <c r="D300" s="226" t="s">
        <v>142</v>
      </c>
      <c r="E300" s="235" t="s">
        <v>21</v>
      </c>
      <c r="F300" s="236" t="s">
        <v>680</v>
      </c>
      <c r="G300" s="234"/>
      <c r="H300" s="237">
        <v>11.5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142</v>
      </c>
      <c r="AU300" s="243" t="s">
        <v>81</v>
      </c>
      <c r="AV300" s="13" t="s">
        <v>81</v>
      </c>
      <c r="AW300" s="13" t="s">
        <v>34</v>
      </c>
      <c r="AX300" s="13" t="s">
        <v>72</v>
      </c>
      <c r="AY300" s="243" t="s">
        <v>129</v>
      </c>
    </row>
    <row r="301" s="15" customFormat="1">
      <c r="A301" s="15"/>
      <c r="B301" s="269"/>
      <c r="C301" s="270"/>
      <c r="D301" s="226" t="s">
        <v>142</v>
      </c>
      <c r="E301" s="271" t="s">
        <v>21</v>
      </c>
      <c r="F301" s="272" t="s">
        <v>595</v>
      </c>
      <c r="G301" s="270"/>
      <c r="H301" s="273">
        <v>14.193</v>
      </c>
      <c r="I301" s="274"/>
      <c r="J301" s="270"/>
      <c r="K301" s="270"/>
      <c r="L301" s="275"/>
      <c r="M301" s="276"/>
      <c r="N301" s="277"/>
      <c r="O301" s="277"/>
      <c r="P301" s="277"/>
      <c r="Q301" s="277"/>
      <c r="R301" s="277"/>
      <c r="S301" s="277"/>
      <c r="T301" s="27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9" t="s">
        <v>142</v>
      </c>
      <c r="AU301" s="279" t="s">
        <v>81</v>
      </c>
      <c r="AV301" s="15" t="s">
        <v>152</v>
      </c>
      <c r="AW301" s="15" t="s">
        <v>34</v>
      </c>
      <c r="AX301" s="15" t="s">
        <v>72</v>
      </c>
      <c r="AY301" s="279" t="s">
        <v>129</v>
      </c>
    </row>
    <row r="302" s="14" customFormat="1">
      <c r="A302" s="14"/>
      <c r="B302" s="244"/>
      <c r="C302" s="245"/>
      <c r="D302" s="226" t="s">
        <v>142</v>
      </c>
      <c r="E302" s="246" t="s">
        <v>21</v>
      </c>
      <c r="F302" s="247" t="s">
        <v>253</v>
      </c>
      <c r="G302" s="245"/>
      <c r="H302" s="248">
        <v>14.193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142</v>
      </c>
      <c r="AU302" s="254" t="s">
        <v>81</v>
      </c>
      <c r="AV302" s="14" t="s">
        <v>136</v>
      </c>
      <c r="AW302" s="14" t="s">
        <v>34</v>
      </c>
      <c r="AX302" s="14" t="s">
        <v>79</v>
      </c>
      <c r="AY302" s="254" t="s">
        <v>129</v>
      </c>
    </row>
    <row r="303" s="12" customFormat="1" ht="22.8" customHeight="1">
      <c r="A303" s="12"/>
      <c r="B303" s="197"/>
      <c r="C303" s="198"/>
      <c r="D303" s="199" t="s">
        <v>71</v>
      </c>
      <c r="E303" s="211" t="s">
        <v>166</v>
      </c>
      <c r="F303" s="211" t="s">
        <v>231</v>
      </c>
      <c r="G303" s="198"/>
      <c r="H303" s="198"/>
      <c r="I303" s="201"/>
      <c r="J303" s="212">
        <f>BK303</f>
        <v>0</v>
      </c>
      <c r="K303" s="198"/>
      <c r="L303" s="203"/>
      <c r="M303" s="204"/>
      <c r="N303" s="205"/>
      <c r="O303" s="205"/>
      <c r="P303" s="206">
        <f>SUM(P304:P307)</f>
        <v>0</v>
      </c>
      <c r="Q303" s="205"/>
      <c r="R303" s="206">
        <f>SUM(R304:R307)</f>
        <v>0</v>
      </c>
      <c r="S303" s="205"/>
      <c r="T303" s="207">
        <f>SUM(T304:T307)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8" t="s">
        <v>79</v>
      </c>
      <c r="AT303" s="209" t="s">
        <v>71</v>
      </c>
      <c r="AU303" s="209" t="s">
        <v>79</v>
      </c>
      <c r="AY303" s="208" t="s">
        <v>129</v>
      </c>
      <c r="BK303" s="210">
        <f>SUM(BK304:BK307)</f>
        <v>0</v>
      </c>
    </row>
    <row r="304" s="2" customFormat="1" ht="24.15" customHeight="1">
      <c r="A304" s="39"/>
      <c r="B304" s="40"/>
      <c r="C304" s="213" t="s">
        <v>707</v>
      </c>
      <c r="D304" s="213" t="s">
        <v>131</v>
      </c>
      <c r="E304" s="214" t="s">
        <v>708</v>
      </c>
      <c r="F304" s="215" t="s">
        <v>709</v>
      </c>
      <c r="G304" s="216" t="s">
        <v>134</v>
      </c>
      <c r="H304" s="217">
        <v>44.289999999999999</v>
      </c>
      <c r="I304" s="218"/>
      <c r="J304" s="219">
        <f>ROUND(I304*H304,2)</f>
        <v>0</v>
      </c>
      <c r="K304" s="215" t="s">
        <v>135</v>
      </c>
      <c r="L304" s="45"/>
      <c r="M304" s="220" t="s">
        <v>21</v>
      </c>
      <c r="N304" s="221" t="s">
        <v>43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136</v>
      </c>
      <c r="AT304" s="224" t="s">
        <v>131</v>
      </c>
      <c r="AU304" s="224" t="s">
        <v>81</v>
      </c>
      <c r="AY304" s="18" t="s">
        <v>129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79</v>
      </c>
      <c r="BK304" s="225">
        <f>ROUND(I304*H304,2)</f>
        <v>0</v>
      </c>
      <c r="BL304" s="18" t="s">
        <v>136</v>
      </c>
      <c r="BM304" s="224" t="s">
        <v>710</v>
      </c>
    </row>
    <row r="305" s="2" customFormat="1">
      <c r="A305" s="39"/>
      <c r="B305" s="40"/>
      <c r="C305" s="41"/>
      <c r="D305" s="226" t="s">
        <v>138</v>
      </c>
      <c r="E305" s="41"/>
      <c r="F305" s="227" t="s">
        <v>711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138</v>
      </c>
      <c r="AU305" s="18" t="s">
        <v>81</v>
      </c>
    </row>
    <row r="306" s="2" customFormat="1">
      <c r="A306" s="39"/>
      <c r="B306" s="40"/>
      <c r="C306" s="41"/>
      <c r="D306" s="231" t="s">
        <v>140</v>
      </c>
      <c r="E306" s="41"/>
      <c r="F306" s="232" t="s">
        <v>712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140</v>
      </c>
      <c r="AU306" s="18" t="s">
        <v>81</v>
      </c>
    </row>
    <row r="307" s="13" customFormat="1">
      <c r="A307" s="13"/>
      <c r="B307" s="233"/>
      <c r="C307" s="234"/>
      <c r="D307" s="226" t="s">
        <v>142</v>
      </c>
      <c r="E307" s="235" t="s">
        <v>21</v>
      </c>
      <c r="F307" s="236" t="s">
        <v>485</v>
      </c>
      <c r="G307" s="234"/>
      <c r="H307" s="237">
        <v>44.289999999999999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142</v>
      </c>
      <c r="AU307" s="243" t="s">
        <v>81</v>
      </c>
      <c r="AV307" s="13" t="s">
        <v>81</v>
      </c>
      <c r="AW307" s="13" t="s">
        <v>34</v>
      </c>
      <c r="AX307" s="13" t="s">
        <v>79</v>
      </c>
      <c r="AY307" s="243" t="s">
        <v>129</v>
      </c>
    </row>
    <row r="308" s="12" customFormat="1" ht="22.8" customHeight="1">
      <c r="A308" s="12"/>
      <c r="B308" s="197"/>
      <c r="C308" s="198"/>
      <c r="D308" s="199" t="s">
        <v>71</v>
      </c>
      <c r="E308" s="211" t="s">
        <v>187</v>
      </c>
      <c r="F308" s="211" t="s">
        <v>713</v>
      </c>
      <c r="G308" s="198"/>
      <c r="H308" s="198"/>
      <c r="I308" s="201"/>
      <c r="J308" s="212">
        <f>BK308</f>
        <v>0</v>
      </c>
      <c r="K308" s="198"/>
      <c r="L308" s="203"/>
      <c r="M308" s="204"/>
      <c r="N308" s="205"/>
      <c r="O308" s="205"/>
      <c r="P308" s="206">
        <f>SUM(P309:P323)</f>
        <v>0</v>
      </c>
      <c r="Q308" s="205"/>
      <c r="R308" s="206">
        <f>SUM(R309:R323)</f>
        <v>0.094</v>
      </c>
      <c r="S308" s="205"/>
      <c r="T308" s="207">
        <f>SUM(T309:T323)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8" t="s">
        <v>79</v>
      </c>
      <c r="AT308" s="209" t="s">
        <v>71</v>
      </c>
      <c r="AU308" s="209" t="s">
        <v>79</v>
      </c>
      <c r="AY308" s="208" t="s">
        <v>129</v>
      </c>
      <c r="BK308" s="210">
        <f>SUM(BK309:BK323)</f>
        <v>0</v>
      </c>
    </row>
    <row r="309" s="2" customFormat="1" ht="24.15" customHeight="1">
      <c r="A309" s="39"/>
      <c r="B309" s="40"/>
      <c r="C309" s="213" t="s">
        <v>714</v>
      </c>
      <c r="D309" s="213" t="s">
        <v>131</v>
      </c>
      <c r="E309" s="214" t="s">
        <v>715</v>
      </c>
      <c r="F309" s="215" t="s">
        <v>716</v>
      </c>
      <c r="G309" s="216" t="s">
        <v>226</v>
      </c>
      <c r="H309" s="217">
        <v>1</v>
      </c>
      <c r="I309" s="218"/>
      <c r="J309" s="219">
        <f>ROUND(I309*H309,2)</f>
        <v>0</v>
      </c>
      <c r="K309" s="215" t="s">
        <v>155</v>
      </c>
      <c r="L309" s="45"/>
      <c r="M309" s="220" t="s">
        <v>21</v>
      </c>
      <c r="N309" s="221" t="s">
        <v>43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136</v>
      </c>
      <c r="AT309" s="224" t="s">
        <v>131</v>
      </c>
      <c r="AU309" s="224" t="s">
        <v>81</v>
      </c>
      <c r="AY309" s="18" t="s">
        <v>129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79</v>
      </c>
      <c r="BK309" s="225">
        <f>ROUND(I309*H309,2)</f>
        <v>0</v>
      </c>
      <c r="BL309" s="18" t="s">
        <v>136</v>
      </c>
      <c r="BM309" s="224" t="s">
        <v>717</v>
      </c>
    </row>
    <row r="310" s="2" customFormat="1">
      <c r="A310" s="39"/>
      <c r="B310" s="40"/>
      <c r="C310" s="41"/>
      <c r="D310" s="226" t="s">
        <v>138</v>
      </c>
      <c r="E310" s="41"/>
      <c r="F310" s="227" t="s">
        <v>716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138</v>
      </c>
      <c r="AU310" s="18" t="s">
        <v>81</v>
      </c>
    </row>
    <row r="311" s="13" customFormat="1">
      <c r="A311" s="13"/>
      <c r="B311" s="233"/>
      <c r="C311" s="234"/>
      <c r="D311" s="226" t="s">
        <v>142</v>
      </c>
      <c r="E311" s="235" t="s">
        <v>21</v>
      </c>
      <c r="F311" s="236" t="s">
        <v>575</v>
      </c>
      <c r="G311" s="234"/>
      <c r="H311" s="237">
        <v>1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142</v>
      </c>
      <c r="AU311" s="243" t="s">
        <v>81</v>
      </c>
      <c r="AV311" s="13" t="s">
        <v>81</v>
      </c>
      <c r="AW311" s="13" t="s">
        <v>34</v>
      </c>
      <c r="AX311" s="13" t="s">
        <v>79</v>
      </c>
      <c r="AY311" s="243" t="s">
        <v>129</v>
      </c>
    </row>
    <row r="312" s="2" customFormat="1" ht="24.15" customHeight="1">
      <c r="A312" s="39"/>
      <c r="B312" s="40"/>
      <c r="C312" s="213" t="s">
        <v>718</v>
      </c>
      <c r="D312" s="213" t="s">
        <v>131</v>
      </c>
      <c r="E312" s="214" t="s">
        <v>719</v>
      </c>
      <c r="F312" s="215" t="s">
        <v>720</v>
      </c>
      <c r="G312" s="216" t="s">
        <v>161</v>
      </c>
      <c r="H312" s="217">
        <v>15.5</v>
      </c>
      <c r="I312" s="218"/>
      <c r="J312" s="219">
        <f>ROUND(I312*H312,2)</f>
        <v>0</v>
      </c>
      <c r="K312" s="215" t="s">
        <v>155</v>
      </c>
      <c r="L312" s="45"/>
      <c r="M312" s="220" t="s">
        <v>21</v>
      </c>
      <c r="N312" s="221" t="s">
        <v>43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136</v>
      </c>
      <c r="AT312" s="224" t="s">
        <v>131</v>
      </c>
      <c r="AU312" s="224" t="s">
        <v>81</v>
      </c>
      <c r="AY312" s="18" t="s">
        <v>129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79</v>
      </c>
      <c r="BK312" s="225">
        <f>ROUND(I312*H312,2)</f>
        <v>0</v>
      </c>
      <c r="BL312" s="18" t="s">
        <v>136</v>
      </c>
      <c r="BM312" s="224" t="s">
        <v>721</v>
      </c>
    </row>
    <row r="313" s="2" customFormat="1">
      <c r="A313" s="39"/>
      <c r="B313" s="40"/>
      <c r="C313" s="41"/>
      <c r="D313" s="226" t="s">
        <v>138</v>
      </c>
      <c r="E313" s="41"/>
      <c r="F313" s="227" t="s">
        <v>720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138</v>
      </c>
      <c r="AU313" s="18" t="s">
        <v>81</v>
      </c>
    </row>
    <row r="314" s="13" customFormat="1">
      <c r="A314" s="13"/>
      <c r="B314" s="233"/>
      <c r="C314" s="234"/>
      <c r="D314" s="226" t="s">
        <v>142</v>
      </c>
      <c r="E314" s="235" t="s">
        <v>21</v>
      </c>
      <c r="F314" s="236" t="s">
        <v>526</v>
      </c>
      <c r="G314" s="234"/>
      <c r="H314" s="237">
        <v>15.5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142</v>
      </c>
      <c r="AU314" s="243" t="s">
        <v>81</v>
      </c>
      <c r="AV314" s="13" t="s">
        <v>81</v>
      </c>
      <c r="AW314" s="13" t="s">
        <v>34</v>
      </c>
      <c r="AX314" s="13" t="s">
        <v>79</v>
      </c>
      <c r="AY314" s="243" t="s">
        <v>129</v>
      </c>
    </row>
    <row r="315" s="2" customFormat="1" ht="37.8" customHeight="1">
      <c r="A315" s="39"/>
      <c r="B315" s="40"/>
      <c r="C315" s="213" t="s">
        <v>722</v>
      </c>
      <c r="D315" s="213" t="s">
        <v>131</v>
      </c>
      <c r="E315" s="214" t="s">
        <v>723</v>
      </c>
      <c r="F315" s="215" t="s">
        <v>724</v>
      </c>
      <c r="G315" s="216" t="s">
        <v>226</v>
      </c>
      <c r="H315" s="217">
        <v>1</v>
      </c>
      <c r="I315" s="218"/>
      <c r="J315" s="219">
        <f>ROUND(I315*H315,2)</f>
        <v>0</v>
      </c>
      <c r="K315" s="215" t="s">
        <v>155</v>
      </c>
      <c r="L315" s="45"/>
      <c r="M315" s="220" t="s">
        <v>21</v>
      </c>
      <c r="N315" s="221" t="s">
        <v>43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136</v>
      </c>
      <c r="AT315" s="224" t="s">
        <v>131</v>
      </c>
      <c r="AU315" s="224" t="s">
        <v>81</v>
      </c>
      <c r="AY315" s="18" t="s">
        <v>129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79</v>
      </c>
      <c r="BK315" s="225">
        <f>ROUND(I315*H315,2)</f>
        <v>0</v>
      </c>
      <c r="BL315" s="18" t="s">
        <v>136</v>
      </c>
      <c r="BM315" s="224" t="s">
        <v>725</v>
      </c>
    </row>
    <row r="316" s="2" customFormat="1">
      <c r="A316" s="39"/>
      <c r="B316" s="40"/>
      <c r="C316" s="41"/>
      <c r="D316" s="226" t="s">
        <v>138</v>
      </c>
      <c r="E316" s="41"/>
      <c r="F316" s="227" t="s">
        <v>724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138</v>
      </c>
      <c r="AU316" s="18" t="s">
        <v>81</v>
      </c>
    </row>
    <row r="317" s="13" customFormat="1">
      <c r="A317" s="13"/>
      <c r="B317" s="233"/>
      <c r="C317" s="234"/>
      <c r="D317" s="226" t="s">
        <v>142</v>
      </c>
      <c r="E317" s="235" t="s">
        <v>21</v>
      </c>
      <c r="F317" s="236" t="s">
        <v>575</v>
      </c>
      <c r="G317" s="234"/>
      <c r="H317" s="237">
        <v>1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142</v>
      </c>
      <c r="AU317" s="243" t="s">
        <v>81</v>
      </c>
      <c r="AV317" s="13" t="s">
        <v>81</v>
      </c>
      <c r="AW317" s="13" t="s">
        <v>34</v>
      </c>
      <c r="AX317" s="13" t="s">
        <v>79</v>
      </c>
      <c r="AY317" s="243" t="s">
        <v>129</v>
      </c>
    </row>
    <row r="318" s="2" customFormat="1" ht="24.15" customHeight="1">
      <c r="A318" s="39"/>
      <c r="B318" s="40"/>
      <c r="C318" s="255" t="s">
        <v>726</v>
      </c>
      <c r="D318" s="255" t="s">
        <v>211</v>
      </c>
      <c r="E318" s="256" t="s">
        <v>727</v>
      </c>
      <c r="F318" s="257" t="s">
        <v>728</v>
      </c>
      <c r="G318" s="258" t="s">
        <v>226</v>
      </c>
      <c r="H318" s="259">
        <v>1</v>
      </c>
      <c r="I318" s="260"/>
      <c r="J318" s="261">
        <f>ROUND(I318*H318,2)</f>
        <v>0</v>
      </c>
      <c r="K318" s="257" t="s">
        <v>135</v>
      </c>
      <c r="L318" s="262"/>
      <c r="M318" s="263" t="s">
        <v>21</v>
      </c>
      <c r="N318" s="264" t="s">
        <v>43</v>
      </c>
      <c r="O318" s="85"/>
      <c r="P318" s="222">
        <f>O318*H318</f>
        <v>0</v>
      </c>
      <c r="Q318" s="222">
        <v>0.083000000000000004</v>
      </c>
      <c r="R318" s="222">
        <f>Q318*H318</f>
        <v>0.083000000000000004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187</v>
      </c>
      <c r="AT318" s="224" t="s">
        <v>211</v>
      </c>
      <c r="AU318" s="224" t="s">
        <v>81</v>
      </c>
      <c r="AY318" s="18" t="s">
        <v>129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79</v>
      </c>
      <c r="BK318" s="225">
        <f>ROUND(I318*H318,2)</f>
        <v>0</v>
      </c>
      <c r="BL318" s="18" t="s">
        <v>136</v>
      </c>
      <c r="BM318" s="224" t="s">
        <v>729</v>
      </c>
    </row>
    <row r="319" s="2" customFormat="1">
      <c r="A319" s="39"/>
      <c r="B319" s="40"/>
      <c r="C319" s="41"/>
      <c r="D319" s="226" t="s">
        <v>138</v>
      </c>
      <c r="E319" s="41"/>
      <c r="F319" s="227" t="s">
        <v>728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138</v>
      </c>
      <c r="AU319" s="18" t="s">
        <v>81</v>
      </c>
    </row>
    <row r="320" s="13" customFormat="1">
      <c r="A320" s="13"/>
      <c r="B320" s="233"/>
      <c r="C320" s="234"/>
      <c r="D320" s="226" t="s">
        <v>142</v>
      </c>
      <c r="E320" s="235" t="s">
        <v>21</v>
      </c>
      <c r="F320" s="236" t="s">
        <v>730</v>
      </c>
      <c r="G320" s="234"/>
      <c r="H320" s="237">
        <v>1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142</v>
      </c>
      <c r="AU320" s="243" t="s">
        <v>81</v>
      </c>
      <c r="AV320" s="13" t="s">
        <v>81</v>
      </c>
      <c r="AW320" s="13" t="s">
        <v>34</v>
      </c>
      <c r="AX320" s="13" t="s">
        <v>79</v>
      </c>
      <c r="AY320" s="243" t="s">
        <v>129</v>
      </c>
    </row>
    <row r="321" s="2" customFormat="1" ht="16.5" customHeight="1">
      <c r="A321" s="39"/>
      <c r="B321" s="40"/>
      <c r="C321" s="255" t="s">
        <v>731</v>
      </c>
      <c r="D321" s="255" t="s">
        <v>211</v>
      </c>
      <c r="E321" s="256" t="s">
        <v>732</v>
      </c>
      <c r="F321" s="257" t="s">
        <v>733</v>
      </c>
      <c r="G321" s="258" t="s">
        <v>226</v>
      </c>
      <c r="H321" s="259">
        <v>1</v>
      </c>
      <c r="I321" s="260"/>
      <c r="J321" s="261">
        <f>ROUND(I321*H321,2)</f>
        <v>0</v>
      </c>
      <c r="K321" s="257" t="s">
        <v>135</v>
      </c>
      <c r="L321" s="262"/>
      <c r="M321" s="263" t="s">
        <v>21</v>
      </c>
      <c r="N321" s="264" t="s">
        <v>43</v>
      </c>
      <c r="O321" s="85"/>
      <c r="P321" s="222">
        <f>O321*H321</f>
        <v>0</v>
      </c>
      <c r="Q321" s="222">
        <v>0.010999999999999999</v>
      </c>
      <c r="R321" s="222">
        <f>Q321*H321</f>
        <v>0.010999999999999999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187</v>
      </c>
      <c r="AT321" s="224" t="s">
        <v>211</v>
      </c>
      <c r="AU321" s="224" t="s">
        <v>81</v>
      </c>
      <c r="AY321" s="18" t="s">
        <v>129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79</v>
      </c>
      <c r="BK321" s="225">
        <f>ROUND(I321*H321,2)</f>
        <v>0</v>
      </c>
      <c r="BL321" s="18" t="s">
        <v>136</v>
      </c>
      <c r="BM321" s="224" t="s">
        <v>734</v>
      </c>
    </row>
    <row r="322" s="2" customFormat="1">
      <c r="A322" s="39"/>
      <c r="B322" s="40"/>
      <c r="C322" s="41"/>
      <c r="D322" s="226" t="s">
        <v>138</v>
      </c>
      <c r="E322" s="41"/>
      <c r="F322" s="227" t="s">
        <v>733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138</v>
      </c>
      <c r="AU322" s="18" t="s">
        <v>81</v>
      </c>
    </row>
    <row r="323" s="13" customFormat="1">
      <c r="A323" s="13"/>
      <c r="B323" s="233"/>
      <c r="C323" s="234"/>
      <c r="D323" s="226" t="s">
        <v>142</v>
      </c>
      <c r="E323" s="235" t="s">
        <v>21</v>
      </c>
      <c r="F323" s="236" t="s">
        <v>735</v>
      </c>
      <c r="G323" s="234"/>
      <c r="H323" s="237">
        <v>1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142</v>
      </c>
      <c r="AU323" s="243" t="s">
        <v>81</v>
      </c>
      <c r="AV323" s="13" t="s">
        <v>81</v>
      </c>
      <c r="AW323" s="13" t="s">
        <v>34</v>
      </c>
      <c r="AX323" s="13" t="s">
        <v>79</v>
      </c>
      <c r="AY323" s="243" t="s">
        <v>129</v>
      </c>
    </row>
    <row r="324" s="12" customFormat="1" ht="22.8" customHeight="1">
      <c r="A324" s="12"/>
      <c r="B324" s="197"/>
      <c r="C324" s="198"/>
      <c r="D324" s="199" t="s">
        <v>71</v>
      </c>
      <c r="E324" s="211" t="s">
        <v>196</v>
      </c>
      <c r="F324" s="211" t="s">
        <v>736</v>
      </c>
      <c r="G324" s="198"/>
      <c r="H324" s="198"/>
      <c r="I324" s="201"/>
      <c r="J324" s="212">
        <f>BK324</f>
        <v>0</v>
      </c>
      <c r="K324" s="198"/>
      <c r="L324" s="203"/>
      <c r="M324" s="204"/>
      <c r="N324" s="205"/>
      <c r="O324" s="205"/>
      <c r="P324" s="206">
        <f>SUM(P325:P355)</f>
        <v>0</v>
      </c>
      <c r="Q324" s="205"/>
      <c r="R324" s="206">
        <f>SUM(R325:R355)</f>
        <v>0.39034659999999999</v>
      </c>
      <c r="S324" s="205"/>
      <c r="T324" s="207">
        <f>SUM(T325:T355)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8" t="s">
        <v>79</v>
      </c>
      <c r="AT324" s="209" t="s">
        <v>71</v>
      </c>
      <c r="AU324" s="209" t="s">
        <v>79</v>
      </c>
      <c r="AY324" s="208" t="s">
        <v>129</v>
      </c>
      <c r="BK324" s="210">
        <f>SUM(BK325:BK355)</f>
        <v>0</v>
      </c>
    </row>
    <row r="325" s="2" customFormat="1" ht="16.5" customHeight="1">
      <c r="A325" s="39"/>
      <c r="B325" s="40"/>
      <c r="C325" s="213" t="s">
        <v>737</v>
      </c>
      <c r="D325" s="213" t="s">
        <v>131</v>
      </c>
      <c r="E325" s="214" t="s">
        <v>738</v>
      </c>
      <c r="F325" s="215" t="s">
        <v>739</v>
      </c>
      <c r="G325" s="216" t="s">
        <v>134</v>
      </c>
      <c r="H325" s="217">
        <v>4.9299999999999997</v>
      </c>
      <c r="I325" s="218"/>
      <c r="J325" s="219">
        <f>ROUND(I325*H325,2)</f>
        <v>0</v>
      </c>
      <c r="K325" s="215" t="s">
        <v>135</v>
      </c>
      <c r="L325" s="45"/>
      <c r="M325" s="220" t="s">
        <v>21</v>
      </c>
      <c r="N325" s="221" t="s">
        <v>43</v>
      </c>
      <c r="O325" s="85"/>
      <c r="P325" s="222">
        <f>O325*H325</f>
        <v>0</v>
      </c>
      <c r="Q325" s="222">
        <v>0.046219999999999997</v>
      </c>
      <c r="R325" s="222">
        <f>Q325*H325</f>
        <v>0.22786459999999997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136</v>
      </c>
      <c r="AT325" s="224" t="s">
        <v>131</v>
      </c>
      <c r="AU325" s="224" t="s">
        <v>81</v>
      </c>
      <c r="AY325" s="18" t="s">
        <v>129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79</v>
      </c>
      <c r="BK325" s="225">
        <f>ROUND(I325*H325,2)</f>
        <v>0</v>
      </c>
      <c r="BL325" s="18" t="s">
        <v>136</v>
      </c>
      <c r="BM325" s="224" t="s">
        <v>740</v>
      </c>
    </row>
    <row r="326" s="2" customFormat="1">
      <c r="A326" s="39"/>
      <c r="B326" s="40"/>
      <c r="C326" s="41"/>
      <c r="D326" s="226" t="s">
        <v>138</v>
      </c>
      <c r="E326" s="41"/>
      <c r="F326" s="227" t="s">
        <v>741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138</v>
      </c>
      <c r="AU326" s="18" t="s">
        <v>81</v>
      </c>
    </row>
    <row r="327" s="2" customFormat="1">
      <c r="A327" s="39"/>
      <c r="B327" s="40"/>
      <c r="C327" s="41"/>
      <c r="D327" s="231" t="s">
        <v>140</v>
      </c>
      <c r="E327" s="41"/>
      <c r="F327" s="232" t="s">
        <v>742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140</v>
      </c>
      <c r="AU327" s="18" t="s">
        <v>81</v>
      </c>
    </row>
    <row r="328" s="13" customFormat="1">
      <c r="A328" s="13"/>
      <c r="B328" s="233"/>
      <c r="C328" s="234"/>
      <c r="D328" s="226" t="s">
        <v>142</v>
      </c>
      <c r="E328" s="235" t="s">
        <v>21</v>
      </c>
      <c r="F328" s="236" t="s">
        <v>743</v>
      </c>
      <c r="G328" s="234"/>
      <c r="H328" s="237">
        <v>4.9299999999999997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142</v>
      </c>
      <c r="AU328" s="243" t="s">
        <v>81</v>
      </c>
      <c r="AV328" s="13" t="s">
        <v>81</v>
      </c>
      <c r="AW328" s="13" t="s">
        <v>34</v>
      </c>
      <c r="AX328" s="13" t="s">
        <v>79</v>
      </c>
      <c r="AY328" s="243" t="s">
        <v>129</v>
      </c>
    </row>
    <row r="329" s="2" customFormat="1" ht="16.5" customHeight="1">
      <c r="A329" s="39"/>
      <c r="B329" s="40"/>
      <c r="C329" s="213" t="s">
        <v>744</v>
      </c>
      <c r="D329" s="213" t="s">
        <v>131</v>
      </c>
      <c r="E329" s="214" t="s">
        <v>745</v>
      </c>
      <c r="F329" s="215" t="s">
        <v>746</v>
      </c>
      <c r="G329" s="216" t="s">
        <v>161</v>
      </c>
      <c r="H329" s="217">
        <v>2</v>
      </c>
      <c r="I329" s="218"/>
      <c r="J329" s="219">
        <f>ROUND(I329*H329,2)</f>
        <v>0</v>
      </c>
      <c r="K329" s="215" t="s">
        <v>135</v>
      </c>
      <c r="L329" s="45"/>
      <c r="M329" s="220" t="s">
        <v>21</v>
      </c>
      <c r="N329" s="221" t="s">
        <v>43</v>
      </c>
      <c r="O329" s="85"/>
      <c r="P329" s="222">
        <f>O329*H329</f>
        <v>0</v>
      </c>
      <c r="Q329" s="222">
        <v>0.069250000000000006</v>
      </c>
      <c r="R329" s="222">
        <f>Q329*H329</f>
        <v>0.13850000000000001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136</v>
      </c>
      <c r="AT329" s="224" t="s">
        <v>131</v>
      </c>
      <c r="AU329" s="224" t="s">
        <v>81</v>
      </c>
      <c r="AY329" s="18" t="s">
        <v>129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79</v>
      </c>
      <c r="BK329" s="225">
        <f>ROUND(I329*H329,2)</f>
        <v>0</v>
      </c>
      <c r="BL329" s="18" t="s">
        <v>136</v>
      </c>
      <c r="BM329" s="224" t="s">
        <v>747</v>
      </c>
    </row>
    <row r="330" s="2" customFormat="1">
      <c r="A330" s="39"/>
      <c r="B330" s="40"/>
      <c r="C330" s="41"/>
      <c r="D330" s="226" t="s">
        <v>138</v>
      </c>
      <c r="E330" s="41"/>
      <c r="F330" s="227" t="s">
        <v>748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138</v>
      </c>
      <c r="AU330" s="18" t="s">
        <v>81</v>
      </c>
    </row>
    <row r="331" s="2" customFormat="1">
      <c r="A331" s="39"/>
      <c r="B331" s="40"/>
      <c r="C331" s="41"/>
      <c r="D331" s="231" t="s">
        <v>140</v>
      </c>
      <c r="E331" s="41"/>
      <c r="F331" s="232" t="s">
        <v>749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140</v>
      </c>
      <c r="AU331" s="18" t="s">
        <v>81</v>
      </c>
    </row>
    <row r="332" s="13" customFormat="1">
      <c r="A332" s="13"/>
      <c r="B332" s="233"/>
      <c r="C332" s="234"/>
      <c r="D332" s="226" t="s">
        <v>142</v>
      </c>
      <c r="E332" s="235" t="s">
        <v>21</v>
      </c>
      <c r="F332" s="236" t="s">
        <v>750</v>
      </c>
      <c r="G332" s="234"/>
      <c r="H332" s="237">
        <v>2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142</v>
      </c>
      <c r="AU332" s="243" t="s">
        <v>81</v>
      </c>
      <c r="AV332" s="13" t="s">
        <v>81</v>
      </c>
      <c r="AW332" s="13" t="s">
        <v>34</v>
      </c>
      <c r="AX332" s="13" t="s">
        <v>79</v>
      </c>
      <c r="AY332" s="243" t="s">
        <v>129</v>
      </c>
    </row>
    <row r="333" s="2" customFormat="1" ht="33" customHeight="1">
      <c r="A333" s="39"/>
      <c r="B333" s="40"/>
      <c r="C333" s="213" t="s">
        <v>751</v>
      </c>
      <c r="D333" s="213" t="s">
        <v>131</v>
      </c>
      <c r="E333" s="214" t="s">
        <v>752</v>
      </c>
      <c r="F333" s="215" t="s">
        <v>753</v>
      </c>
      <c r="G333" s="216" t="s">
        <v>161</v>
      </c>
      <c r="H333" s="217">
        <v>9.5999999999999996</v>
      </c>
      <c r="I333" s="218"/>
      <c r="J333" s="219">
        <f>ROUND(I333*H333,2)</f>
        <v>0</v>
      </c>
      <c r="K333" s="215" t="s">
        <v>135</v>
      </c>
      <c r="L333" s="45"/>
      <c r="M333" s="220" t="s">
        <v>21</v>
      </c>
      <c r="N333" s="221" t="s">
        <v>43</v>
      </c>
      <c r="O333" s="85"/>
      <c r="P333" s="222">
        <f>O333*H333</f>
        <v>0</v>
      </c>
      <c r="Q333" s="222">
        <v>0.00232</v>
      </c>
      <c r="R333" s="222">
        <f>Q333*H333</f>
        <v>0.022272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136</v>
      </c>
      <c r="AT333" s="224" t="s">
        <v>131</v>
      </c>
      <c r="AU333" s="224" t="s">
        <v>81</v>
      </c>
      <c r="AY333" s="18" t="s">
        <v>129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79</v>
      </c>
      <c r="BK333" s="225">
        <f>ROUND(I333*H333,2)</f>
        <v>0</v>
      </c>
      <c r="BL333" s="18" t="s">
        <v>136</v>
      </c>
      <c r="BM333" s="224" t="s">
        <v>754</v>
      </c>
    </row>
    <row r="334" s="2" customFormat="1">
      <c r="A334" s="39"/>
      <c r="B334" s="40"/>
      <c r="C334" s="41"/>
      <c r="D334" s="226" t="s">
        <v>138</v>
      </c>
      <c r="E334" s="41"/>
      <c r="F334" s="227" t="s">
        <v>755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138</v>
      </c>
      <c r="AU334" s="18" t="s">
        <v>81</v>
      </c>
    </row>
    <row r="335" s="2" customFormat="1">
      <c r="A335" s="39"/>
      <c r="B335" s="40"/>
      <c r="C335" s="41"/>
      <c r="D335" s="231" t="s">
        <v>140</v>
      </c>
      <c r="E335" s="41"/>
      <c r="F335" s="232" t="s">
        <v>756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140</v>
      </c>
      <c r="AU335" s="18" t="s">
        <v>81</v>
      </c>
    </row>
    <row r="336" s="13" customFormat="1">
      <c r="A336" s="13"/>
      <c r="B336" s="233"/>
      <c r="C336" s="234"/>
      <c r="D336" s="226" t="s">
        <v>142</v>
      </c>
      <c r="E336" s="235" t="s">
        <v>21</v>
      </c>
      <c r="F336" s="236" t="s">
        <v>757</v>
      </c>
      <c r="G336" s="234"/>
      <c r="H336" s="237">
        <v>9.5999999999999996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142</v>
      </c>
      <c r="AU336" s="243" t="s">
        <v>81</v>
      </c>
      <c r="AV336" s="13" t="s">
        <v>81</v>
      </c>
      <c r="AW336" s="13" t="s">
        <v>34</v>
      </c>
      <c r="AX336" s="13" t="s">
        <v>79</v>
      </c>
      <c r="AY336" s="243" t="s">
        <v>129</v>
      </c>
    </row>
    <row r="337" s="2" customFormat="1" ht="24.15" customHeight="1">
      <c r="A337" s="39"/>
      <c r="B337" s="40"/>
      <c r="C337" s="213" t="s">
        <v>758</v>
      </c>
      <c r="D337" s="213" t="s">
        <v>131</v>
      </c>
      <c r="E337" s="214" t="s">
        <v>759</v>
      </c>
      <c r="F337" s="215" t="s">
        <v>760</v>
      </c>
      <c r="G337" s="216" t="s">
        <v>226</v>
      </c>
      <c r="H337" s="217">
        <v>12</v>
      </c>
      <c r="I337" s="218"/>
      <c r="J337" s="219">
        <f>ROUND(I337*H337,2)</f>
        <v>0</v>
      </c>
      <c r="K337" s="215" t="s">
        <v>135</v>
      </c>
      <c r="L337" s="45"/>
      <c r="M337" s="220" t="s">
        <v>21</v>
      </c>
      <c r="N337" s="221" t="s">
        <v>43</v>
      </c>
      <c r="O337" s="85"/>
      <c r="P337" s="222">
        <f>O337*H337</f>
        <v>0</v>
      </c>
      <c r="Q337" s="222">
        <v>1.0000000000000001E-05</v>
      </c>
      <c r="R337" s="222">
        <f>Q337*H337</f>
        <v>0.00012000000000000002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136</v>
      </c>
      <c r="AT337" s="224" t="s">
        <v>131</v>
      </c>
      <c r="AU337" s="224" t="s">
        <v>81</v>
      </c>
      <c r="AY337" s="18" t="s">
        <v>129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79</v>
      </c>
      <c r="BK337" s="225">
        <f>ROUND(I337*H337,2)</f>
        <v>0</v>
      </c>
      <c r="BL337" s="18" t="s">
        <v>136</v>
      </c>
      <c r="BM337" s="224" t="s">
        <v>761</v>
      </c>
    </row>
    <row r="338" s="2" customFormat="1">
      <c r="A338" s="39"/>
      <c r="B338" s="40"/>
      <c r="C338" s="41"/>
      <c r="D338" s="226" t="s">
        <v>138</v>
      </c>
      <c r="E338" s="41"/>
      <c r="F338" s="227" t="s">
        <v>762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138</v>
      </c>
      <c r="AU338" s="18" t="s">
        <v>81</v>
      </c>
    </row>
    <row r="339" s="2" customFormat="1">
      <c r="A339" s="39"/>
      <c r="B339" s="40"/>
      <c r="C339" s="41"/>
      <c r="D339" s="231" t="s">
        <v>140</v>
      </c>
      <c r="E339" s="41"/>
      <c r="F339" s="232" t="s">
        <v>763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140</v>
      </c>
      <c r="AU339" s="18" t="s">
        <v>81</v>
      </c>
    </row>
    <row r="340" s="13" customFormat="1">
      <c r="A340" s="13"/>
      <c r="B340" s="233"/>
      <c r="C340" s="234"/>
      <c r="D340" s="226" t="s">
        <v>142</v>
      </c>
      <c r="E340" s="235" t="s">
        <v>21</v>
      </c>
      <c r="F340" s="236" t="s">
        <v>764</v>
      </c>
      <c r="G340" s="234"/>
      <c r="H340" s="237">
        <v>12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142</v>
      </c>
      <c r="AU340" s="243" t="s">
        <v>81</v>
      </c>
      <c r="AV340" s="13" t="s">
        <v>81</v>
      </c>
      <c r="AW340" s="13" t="s">
        <v>34</v>
      </c>
      <c r="AX340" s="13" t="s">
        <v>79</v>
      </c>
      <c r="AY340" s="243" t="s">
        <v>129</v>
      </c>
    </row>
    <row r="341" s="2" customFormat="1" ht="21.75" customHeight="1">
      <c r="A341" s="39"/>
      <c r="B341" s="40"/>
      <c r="C341" s="213" t="s">
        <v>765</v>
      </c>
      <c r="D341" s="213" t="s">
        <v>131</v>
      </c>
      <c r="E341" s="214" t="s">
        <v>766</v>
      </c>
      <c r="F341" s="215" t="s">
        <v>767</v>
      </c>
      <c r="G341" s="216" t="s">
        <v>226</v>
      </c>
      <c r="H341" s="217">
        <v>12</v>
      </c>
      <c r="I341" s="218"/>
      <c r="J341" s="219">
        <f>ROUND(I341*H341,2)</f>
        <v>0</v>
      </c>
      <c r="K341" s="215" t="s">
        <v>155</v>
      </c>
      <c r="L341" s="45"/>
      <c r="M341" s="220" t="s">
        <v>21</v>
      </c>
      <c r="N341" s="221" t="s">
        <v>43</v>
      </c>
      <c r="O341" s="85"/>
      <c r="P341" s="222">
        <f>O341*H341</f>
        <v>0</v>
      </c>
      <c r="Q341" s="222">
        <v>0.00012999999999999999</v>
      </c>
      <c r="R341" s="222">
        <f>Q341*H341</f>
        <v>0.0015599999999999998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136</v>
      </c>
      <c r="AT341" s="224" t="s">
        <v>131</v>
      </c>
      <c r="AU341" s="224" t="s">
        <v>81</v>
      </c>
      <c r="AY341" s="18" t="s">
        <v>129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79</v>
      </c>
      <c r="BK341" s="225">
        <f>ROUND(I341*H341,2)</f>
        <v>0</v>
      </c>
      <c r="BL341" s="18" t="s">
        <v>136</v>
      </c>
      <c r="BM341" s="224" t="s">
        <v>768</v>
      </c>
    </row>
    <row r="342" s="2" customFormat="1">
      <c r="A342" s="39"/>
      <c r="B342" s="40"/>
      <c r="C342" s="41"/>
      <c r="D342" s="226" t="s">
        <v>138</v>
      </c>
      <c r="E342" s="41"/>
      <c r="F342" s="227" t="s">
        <v>769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138</v>
      </c>
      <c r="AU342" s="18" t="s">
        <v>81</v>
      </c>
    </row>
    <row r="343" s="13" customFormat="1">
      <c r="A343" s="13"/>
      <c r="B343" s="233"/>
      <c r="C343" s="234"/>
      <c r="D343" s="226" t="s">
        <v>142</v>
      </c>
      <c r="E343" s="235" t="s">
        <v>21</v>
      </c>
      <c r="F343" s="236" t="s">
        <v>770</v>
      </c>
      <c r="G343" s="234"/>
      <c r="H343" s="237">
        <v>12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142</v>
      </c>
      <c r="AU343" s="243" t="s">
        <v>81</v>
      </c>
      <c r="AV343" s="13" t="s">
        <v>81</v>
      </c>
      <c r="AW343" s="13" t="s">
        <v>34</v>
      </c>
      <c r="AX343" s="13" t="s">
        <v>79</v>
      </c>
      <c r="AY343" s="243" t="s">
        <v>129</v>
      </c>
    </row>
    <row r="344" s="2" customFormat="1" ht="24.15" customHeight="1">
      <c r="A344" s="39"/>
      <c r="B344" s="40"/>
      <c r="C344" s="255" t="s">
        <v>771</v>
      </c>
      <c r="D344" s="255" t="s">
        <v>211</v>
      </c>
      <c r="E344" s="256" t="s">
        <v>772</v>
      </c>
      <c r="F344" s="257" t="s">
        <v>773</v>
      </c>
      <c r="G344" s="258" t="s">
        <v>774</v>
      </c>
      <c r="H344" s="259">
        <v>0.12</v>
      </c>
      <c r="I344" s="260"/>
      <c r="J344" s="261">
        <f>ROUND(I344*H344,2)</f>
        <v>0</v>
      </c>
      <c r="K344" s="257" t="s">
        <v>135</v>
      </c>
      <c r="L344" s="262"/>
      <c r="M344" s="263" t="s">
        <v>21</v>
      </c>
      <c r="N344" s="264" t="s">
        <v>43</v>
      </c>
      <c r="O344" s="85"/>
      <c r="P344" s="222">
        <f>O344*H344</f>
        <v>0</v>
      </c>
      <c r="Q344" s="222">
        <v>0</v>
      </c>
      <c r="R344" s="222">
        <f>Q344*H344</f>
        <v>0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187</v>
      </c>
      <c r="AT344" s="224" t="s">
        <v>211</v>
      </c>
      <c r="AU344" s="224" t="s">
        <v>81</v>
      </c>
      <c r="AY344" s="18" t="s">
        <v>129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79</v>
      </c>
      <c r="BK344" s="225">
        <f>ROUND(I344*H344,2)</f>
        <v>0</v>
      </c>
      <c r="BL344" s="18" t="s">
        <v>136</v>
      </c>
      <c r="BM344" s="224" t="s">
        <v>775</v>
      </c>
    </row>
    <row r="345" s="2" customFormat="1">
      <c r="A345" s="39"/>
      <c r="B345" s="40"/>
      <c r="C345" s="41"/>
      <c r="D345" s="226" t="s">
        <v>138</v>
      </c>
      <c r="E345" s="41"/>
      <c r="F345" s="227" t="s">
        <v>773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138</v>
      </c>
      <c r="AU345" s="18" t="s">
        <v>81</v>
      </c>
    </row>
    <row r="346" s="13" customFormat="1">
      <c r="A346" s="13"/>
      <c r="B346" s="233"/>
      <c r="C346" s="234"/>
      <c r="D346" s="226" t="s">
        <v>142</v>
      </c>
      <c r="E346" s="234"/>
      <c r="F346" s="236" t="s">
        <v>776</v>
      </c>
      <c r="G346" s="234"/>
      <c r="H346" s="237">
        <v>0.12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142</v>
      </c>
      <c r="AU346" s="243" t="s">
        <v>81</v>
      </c>
      <c r="AV346" s="13" t="s">
        <v>81</v>
      </c>
      <c r="AW346" s="13" t="s">
        <v>4</v>
      </c>
      <c r="AX346" s="13" t="s">
        <v>79</v>
      </c>
      <c r="AY346" s="243" t="s">
        <v>129</v>
      </c>
    </row>
    <row r="347" s="2" customFormat="1" ht="24.15" customHeight="1">
      <c r="A347" s="39"/>
      <c r="B347" s="40"/>
      <c r="C347" s="255" t="s">
        <v>777</v>
      </c>
      <c r="D347" s="255" t="s">
        <v>211</v>
      </c>
      <c r="E347" s="256" t="s">
        <v>778</v>
      </c>
      <c r="F347" s="257" t="s">
        <v>779</v>
      </c>
      <c r="G347" s="258" t="s">
        <v>774</v>
      </c>
      <c r="H347" s="259">
        <v>0.12</v>
      </c>
      <c r="I347" s="260"/>
      <c r="J347" s="261">
        <f>ROUND(I347*H347,2)</f>
        <v>0</v>
      </c>
      <c r="K347" s="257" t="s">
        <v>135</v>
      </c>
      <c r="L347" s="262"/>
      <c r="M347" s="263" t="s">
        <v>21</v>
      </c>
      <c r="N347" s="264" t="s">
        <v>43</v>
      </c>
      <c r="O347" s="85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187</v>
      </c>
      <c r="AT347" s="224" t="s">
        <v>211</v>
      </c>
      <c r="AU347" s="224" t="s">
        <v>81</v>
      </c>
      <c r="AY347" s="18" t="s">
        <v>129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79</v>
      </c>
      <c r="BK347" s="225">
        <f>ROUND(I347*H347,2)</f>
        <v>0</v>
      </c>
      <c r="BL347" s="18" t="s">
        <v>136</v>
      </c>
      <c r="BM347" s="224" t="s">
        <v>780</v>
      </c>
    </row>
    <row r="348" s="2" customFormat="1">
      <c r="A348" s="39"/>
      <c r="B348" s="40"/>
      <c r="C348" s="41"/>
      <c r="D348" s="226" t="s">
        <v>138</v>
      </c>
      <c r="E348" s="41"/>
      <c r="F348" s="227" t="s">
        <v>779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138</v>
      </c>
      <c r="AU348" s="18" t="s">
        <v>81</v>
      </c>
    </row>
    <row r="349" s="13" customFormat="1">
      <c r="A349" s="13"/>
      <c r="B349" s="233"/>
      <c r="C349" s="234"/>
      <c r="D349" s="226" t="s">
        <v>142</v>
      </c>
      <c r="E349" s="234"/>
      <c r="F349" s="236" t="s">
        <v>776</v>
      </c>
      <c r="G349" s="234"/>
      <c r="H349" s="237">
        <v>0.12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142</v>
      </c>
      <c r="AU349" s="243" t="s">
        <v>81</v>
      </c>
      <c r="AV349" s="13" t="s">
        <v>81</v>
      </c>
      <c r="AW349" s="13" t="s">
        <v>4</v>
      </c>
      <c r="AX349" s="13" t="s">
        <v>79</v>
      </c>
      <c r="AY349" s="243" t="s">
        <v>129</v>
      </c>
    </row>
    <row r="350" s="2" customFormat="1" ht="24.15" customHeight="1">
      <c r="A350" s="39"/>
      <c r="B350" s="40"/>
      <c r="C350" s="255" t="s">
        <v>781</v>
      </c>
      <c r="D350" s="255" t="s">
        <v>211</v>
      </c>
      <c r="E350" s="256" t="s">
        <v>782</v>
      </c>
      <c r="F350" s="257" t="s">
        <v>783</v>
      </c>
      <c r="G350" s="258" t="s">
        <v>774</v>
      </c>
      <c r="H350" s="259">
        <v>0.12</v>
      </c>
      <c r="I350" s="260"/>
      <c r="J350" s="261">
        <f>ROUND(I350*H350,2)</f>
        <v>0</v>
      </c>
      <c r="K350" s="257" t="s">
        <v>135</v>
      </c>
      <c r="L350" s="262"/>
      <c r="M350" s="263" t="s">
        <v>21</v>
      </c>
      <c r="N350" s="264" t="s">
        <v>43</v>
      </c>
      <c r="O350" s="85"/>
      <c r="P350" s="222">
        <f>O350*H350</f>
        <v>0</v>
      </c>
      <c r="Q350" s="222">
        <v>0.00025000000000000001</v>
      </c>
      <c r="R350" s="222">
        <f>Q350*H350</f>
        <v>3.0000000000000001E-05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187</v>
      </c>
      <c r="AT350" s="224" t="s">
        <v>211</v>
      </c>
      <c r="AU350" s="224" t="s">
        <v>81</v>
      </c>
      <c r="AY350" s="18" t="s">
        <v>129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79</v>
      </c>
      <c r="BK350" s="225">
        <f>ROUND(I350*H350,2)</f>
        <v>0</v>
      </c>
      <c r="BL350" s="18" t="s">
        <v>136</v>
      </c>
      <c r="BM350" s="224" t="s">
        <v>784</v>
      </c>
    </row>
    <row r="351" s="2" customFormat="1">
      <c r="A351" s="39"/>
      <c r="B351" s="40"/>
      <c r="C351" s="41"/>
      <c r="D351" s="226" t="s">
        <v>138</v>
      </c>
      <c r="E351" s="41"/>
      <c r="F351" s="227" t="s">
        <v>783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138</v>
      </c>
      <c r="AU351" s="18" t="s">
        <v>81</v>
      </c>
    </row>
    <row r="352" s="13" customFormat="1">
      <c r="A352" s="13"/>
      <c r="B352" s="233"/>
      <c r="C352" s="234"/>
      <c r="D352" s="226" t="s">
        <v>142</v>
      </c>
      <c r="E352" s="234"/>
      <c r="F352" s="236" t="s">
        <v>776</v>
      </c>
      <c r="G352" s="234"/>
      <c r="H352" s="237">
        <v>0.12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142</v>
      </c>
      <c r="AU352" s="243" t="s">
        <v>81</v>
      </c>
      <c r="AV352" s="13" t="s">
        <v>81</v>
      </c>
      <c r="AW352" s="13" t="s">
        <v>4</v>
      </c>
      <c r="AX352" s="13" t="s">
        <v>79</v>
      </c>
      <c r="AY352" s="243" t="s">
        <v>129</v>
      </c>
    </row>
    <row r="353" s="2" customFormat="1" ht="37.8" customHeight="1">
      <c r="A353" s="39"/>
      <c r="B353" s="40"/>
      <c r="C353" s="213" t="s">
        <v>785</v>
      </c>
      <c r="D353" s="213" t="s">
        <v>131</v>
      </c>
      <c r="E353" s="214" t="s">
        <v>786</v>
      </c>
      <c r="F353" s="215" t="s">
        <v>787</v>
      </c>
      <c r="G353" s="216" t="s">
        <v>788</v>
      </c>
      <c r="H353" s="217">
        <v>1</v>
      </c>
      <c r="I353" s="218"/>
      <c r="J353" s="219">
        <f>ROUND(I353*H353,2)</f>
        <v>0</v>
      </c>
      <c r="K353" s="215" t="s">
        <v>155</v>
      </c>
      <c r="L353" s="45"/>
      <c r="M353" s="220" t="s">
        <v>21</v>
      </c>
      <c r="N353" s="221" t="s">
        <v>43</v>
      </c>
      <c r="O353" s="85"/>
      <c r="P353" s="222">
        <f>O353*H353</f>
        <v>0</v>
      </c>
      <c r="Q353" s="222">
        <v>0</v>
      </c>
      <c r="R353" s="222">
        <f>Q353*H353</f>
        <v>0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136</v>
      </c>
      <c r="AT353" s="224" t="s">
        <v>131</v>
      </c>
      <c r="AU353" s="224" t="s">
        <v>81</v>
      </c>
      <c r="AY353" s="18" t="s">
        <v>129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79</v>
      </c>
      <c r="BK353" s="225">
        <f>ROUND(I353*H353,2)</f>
        <v>0</v>
      </c>
      <c r="BL353" s="18" t="s">
        <v>136</v>
      </c>
      <c r="BM353" s="224" t="s">
        <v>789</v>
      </c>
    </row>
    <row r="354" s="2" customFormat="1">
      <c r="A354" s="39"/>
      <c r="B354" s="40"/>
      <c r="C354" s="41"/>
      <c r="D354" s="226" t="s">
        <v>138</v>
      </c>
      <c r="E354" s="41"/>
      <c r="F354" s="227" t="s">
        <v>790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138</v>
      </c>
      <c r="AU354" s="18" t="s">
        <v>81</v>
      </c>
    </row>
    <row r="355" s="13" customFormat="1">
      <c r="A355" s="13"/>
      <c r="B355" s="233"/>
      <c r="C355" s="234"/>
      <c r="D355" s="226" t="s">
        <v>142</v>
      </c>
      <c r="E355" s="235" t="s">
        <v>21</v>
      </c>
      <c r="F355" s="236" t="s">
        <v>735</v>
      </c>
      <c r="G355" s="234"/>
      <c r="H355" s="237">
        <v>1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142</v>
      </c>
      <c r="AU355" s="243" t="s">
        <v>81</v>
      </c>
      <c r="AV355" s="13" t="s">
        <v>81</v>
      </c>
      <c r="AW355" s="13" t="s">
        <v>34</v>
      </c>
      <c r="AX355" s="13" t="s">
        <v>79</v>
      </c>
      <c r="AY355" s="243" t="s">
        <v>129</v>
      </c>
    </row>
    <row r="356" s="12" customFormat="1" ht="22.8" customHeight="1">
      <c r="A356" s="12"/>
      <c r="B356" s="197"/>
      <c r="C356" s="198"/>
      <c r="D356" s="199" t="s">
        <v>71</v>
      </c>
      <c r="E356" s="211" t="s">
        <v>273</v>
      </c>
      <c r="F356" s="211" t="s">
        <v>274</v>
      </c>
      <c r="G356" s="198"/>
      <c r="H356" s="198"/>
      <c r="I356" s="201"/>
      <c r="J356" s="212">
        <f>BK356</f>
        <v>0</v>
      </c>
      <c r="K356" s="198"/>
      <c r="L356" s="203"/>
      <c r="M356" s="204"/>
      <c r="N356" s="205"/>
      <c r="O356" s="205"/>
      <c r="P356" s="206">
        <f>SUM(P357:P359)</f>
        <v>0</v>
      </c>
      <c r="Q356" s="205"/>
      <c r="R356" s="206">
        <f>SUM(R357:R359)</f>
        <v>0</v>
      </c>
      <c r="S356" s="205"/>
      <c r="T356" s="207">
        <f>SUM(T357:T359)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8" t="s">
        <v>79</v>
      </c>
      <c r="AT356" s="209" t="s">
        <v>71</v>
      </c>
      <c r="AU356" s="209" t="s">
        <v>79</v>
      </c>
      <c r="AY356" s="208" t="s">
        <v>129</v>
      </c>
      <c r="BK356" s="210">
        <f>SUM(BK357:BK359)</f>
        <v>0</v>
      </c>
    </row>
    <row r="357" s="2" customFormat="1" ht="24.15" customHeight="1">
      <c r="A357" s="39"/>
      <c r="B357" s="40"/>
      <c r="C357" s="213" t="s">
        <v>791</v>
      </c>
      <c r="D357" s="213" t="s">
        <v>131</v>
      </c>
      <c r="E357" s="214" t="s">
        <v>792</v>
      </c>
      <c r="F357" s="215" t="s">
        <v>793</v>
      </c>
      <c r="G357" s="216" t="s">
        <v>214</v>
      </c>
      <c r="H357" s="217">
        <v>127.735</v>
      </c>
      <c r="I357" s="218"/>
      <c r="J357" s="219">
        <f>ROUND(I357*H357,2)</f>
        <v>0</v>
      </c>
      <c r="K357" s="215" t="s">
        <v>135</v>
      </c>
      <c r="L357" s="45"/>
      <c r="M357" s="220" t="s">
        <v>21</v>
      </c>
      <c r="N357" s="221" t="s">
        <v>43</v>
      </c>
      <c r="O357" s="85"/>
      <c r="P357" s="222">
        <f>O357*H357</f>
        <v>0</v>
      </c>
      <c r="Q357" s="222">
        <v>0</v>
      </c>
      <c r="R357" s="222">
        <f>Q357*H357</f>
        <v>0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136</v>
      </c>
      <c r="AT357" s="224" t="s">
        <v>131</v>
      </c>
      <c r="AU357" s="224" t="s">
        <v>81</v>
      </c>
      <c r="AY357" s="18" t="s">
        <v>129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79</v>
      </c>
      <c r="BK357" s="225">
        <f>ROUND(I357*H357,2)</f>
        <v>0</v>
      </c>
      <c r="BL357" s="18" t="s">
        <v>136</v>
      </c>
      <c r="BM357" s="224" t="s">
        <v>794</v>
      </c>
    </row>
    <row r="358" s="2" customFormat="1">
      <c r="A358" s="39"/>
      <c r="B358" s="40"/>
      <c r="C358" s="41"/>
      <c r="D358" s="226" t="s">
        <v>138</v>
      </c>
      <c r="E358" s="41"/>
      <c r="F358" s="227" t="s">
        <v>795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138</v>
      </c>
      <c r="AU358" s="18" t="s">
        <v>81</v>
      </c>
    </row>
    <row r="359" s="2" customFormat="1">
      <c r="A359" s="39"/>
      <c r="B359" s="40"/>
      <c r="C359" s="41"/>
      <c r="D359" s="231" t="s">
        <v>140</v>
      </c>
      <c r="E359" s="41"/>
      <c r="F359" s="232" t="s">
        <v>796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140</v>
      </c>
      <c r="AU359" s="18" t="s">
        <v>81</v>
      </c>
    </row>
    <row r="360" s="12" customFormat="1" ht="25.92" customHeight="1">
      <c r="A360" s="12"/>
      <c r="B360" s="197"/>
      <c r="C360" s="198"/>
      <c r="D360" s="199" t="s">
        <v>71</v>
      </c>
      <c r="E360" s="200" t="s">
        <v>797</v>
      </c>
      <c r="F360" s="200" t="s">
        <v>798</v>
      </c>
      <c r="G360" s="198"/>
      <c r="H360" s="198"/>
      <c r="I360" s="201"/>
      <c r="J360" s="202">
        <f>BK360</f>
        <v>0</v>
      </c>
      <c r="K360" s="198"/>
      <c r="L360" s="203"/>
      <c r="M360" s="204"/>
      <c r="N360" s="205"/>
      <c r="O360" s="205"/>
      <c r="P360" s="206">
        <f>P361+P380+P457</f>
        <v>0</v>
      </c>
      <c r="Q360" s="205"/>
      <c r="R360" s="206">
        <f>R361+R380+R457</f>
        <v>20.465050399999999</v>
      </c>
      <c r="S360" s="205"/>
      <c r="T360" s="207">
        <f>T361+T380+T457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8" t="s">
        <v>81</v>
      </c>
      <c r="AT360" s="209" t="s">
        <v>71</v>
      </c>
      <c r="AU360" s="209" t="s">
        <v>72</v>
      </c>
      <c r="AY360" s="208" t="s">
        <v>129</v>
      </c>
      <c r="BK360" s="210">
        <f>BK361+BK380+BK457</f>
        <v>0</v>
      </c>
    </row>
    <row r="361" s="12" customFormat="1" ht="22.8" customHeight="1">
      <c r="A361" s="12"/>
      <c r="B361" s="197"/>
      <c r="C361" s="198"/>
      <c r="D361" s="199" t="s">
        <v>71</v>
      </c>
      <c r="E361" s="211" t="s">
        <v>799</v>
      </c>
      <c r="F361" s="211" t="s">
        <v>800</v>
      </c>
      <c r="G361" s="198"/>
      <c r="H361" s="198"/>
      <c r="I361" s="201"/>
      <c r="J361" s="212">
        <f>BK361</f>
        <v>0</v>
      </c>
      <c r="K361" s="198"/>
      <c r="L361" s="203"/>
      <c r="M361" s="204"/>
      <c r="N361" s="205"/>
      <c r="O361" s="205"/>
      <c r="P361" s="206">
        <f>SUM(P362:P379)</f>
        <v>0</v>
      </c>
      <c r="Q361" s="205"/>
      <c r="R361" s="206">
        <f>SUM(R362:R379)</f>
        <v>0.18640499999999999</v>
      </c>
      <c r="S361" s="205"/>
      <c r="T361" s="207">
        <f>SUM(T362:T379)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8" t="s">
        <v>81</v>
      </c>
      <c r="AT361" s="209" t="s">
        <v>71</v>
      </c>
      <c r="AU361" s="209" t="s">
        <v>79</v>
      </c>
      <c r="AY361" s="208" t="s">
        <v>129</v>
      </c>
      <c r="BK361" s="210">
        <f>SUM(BK362:BK379)</f>
        <v>0</v>
      </c>
    </row>
    <row r="362" s="2" customFormat="1" ht="24.15" customHeight="1">
      <c r="A362" s="39"/>
      <c r="B362" s="40"/>
      <c r="C362" s="213" t="s">
        <v>801</v>
      </c>
      <c r="D362" s="213" t="s">
        <v>131</v>
      </c>
      <c r="E362" s="214" t="s">
        <v>802</v>
      </c>
      <c r="F362" s="215" t="s">
        <v>803</v>
      </c>
      <c r="G362" s="216" t="s">
        <v>134</v>
      </c>
      <c r="H362" s="217">
        <v>4.5</v>
      </c>
      <c r="I362" s="218"/>
      <c r="J362" s="219">
        <f>ROUND(I362*H362,2)</f>
        <v>0</v>
      </c>
      <c r="K362" s="215" t="s">
        <v>135</v>
      </c>
      <c r="L362" s="45"/>
      <c r="M362" s="220" t="s">
        <v>21</v>
      </c>
      <c r="N362" s="221" t="s">
        <v>43</v>
      </c>
      <c r="O362" s="85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245</v>
      </c>
      <c r="AT362" s="224" t="s">
        <v>131</v>
      </c>
      <c r="AU362" s="224" t="s">
        <v>81</v>
      </c>
      <c r="AY362" s="18" t="s">
        <v>129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79</v>
      </c>
      <c r="BK362" s="225">
        <f>ROUND(I362*H362,2)</f>
        <v>0</v>
      </c>
      <c r="BL362" s="18" t="s">
        <v>245</v>
      </c>
      <c r="BM362" s="224" t="s">
        <v>804</v>
      </c>
    </row>
    <row r="363" s="2" customFormat="1">
      <c r="A363" s="39"/>
      <c r="B363" s="40"/>
      <c r="C363" s="41"/>
      <c r="D363" s="226" t="s">
        <v>138</v>
      </c>
      <c r="E363" s="41"/>
      <c r="F363" s="227" t="s">
        <v>805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138</v>
      </c>
      <c r="AU363" s="18" t="s">
        <v>81</v>
      </c>
    </row>
    <row r="364" s="2" customFormat="1">
      <c r="A364" s="39"/>
      <c r="B364" s="40"/>
      <c r="C364" s="41"/>
      <c r="D364" s="231" t="s">
        <v>140</v>
      </c>
      <c r="E364" s="41"/>
      <c r="F364" s="232" t="s">
        <v>806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140</v>
      </c>
      <c r="AU364" s="18" t="s">
        <v>81</v>
      </c>
    </row>
    <row r="365" s="13" customFormat="1">
      <c r="A365" s="13"/>
      <c r="B365" s="233"/>
      <c r="C365" s="234"/>
      <c r="D365" s="226" t="s">
        <v>142</v>
      </c>
      <c r="E365" s="235" t="s">
        <v>21</v>
      </c>
      <c r="F365" s="236" t="s">
        <v>807</v>
      </c>
      <c r="G365" s="234"/>
      <c r="H365" s="237">
        <v>4.5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142</v>
      </c>
      <c r="AU365" s="243" t="s">
        <v>81</v>
      </c>
      <c r="AV365" s="13" t="s">
        <v>81</v>
      </c>
      <c r="AW365" s="13" t="s">
        <v>34</v>
      </c>
      <c r="AX365" s="13" t="s">
        <v>79</v>
      </c>
      <c r="AY365" s="243" t="s">
        <v>129</v>
      </c>
    </row>
    <row r="366" s="2" customFormat="1" ht="16.5" customHeight="1">
      <c r="A366" s="39"/>
      <c r="B366" s="40"/>
      <c r="C366" s="213" t="s">
        <v>808</v>
      </c>
      <c r="D366" s="213" t="s">
        <v>131</v>
      </c>
      <c r="E366" s="214" t="s">
        <v>809</v>
      </c>
      <c r="F366" s="215" t="s">
        <v>810</v>
      </c>
      <c r="G366" s="216" t="s">
        <v>134</v>
      </c>
      <c r="H366" s="217">
        <v>2.25</v>
      </c>
      <c r="I366" s="218"/>
      <c r="J366" s="219">
        <f>ROUND(I366*H366,2)</f>
        <v>0</v>
      </c>
      <c r="K366" s="215" t="s">
        <v>135</v>
      </c>
      <c r="L366" s="45"/>
      <c r="M366" s="220" t="s">
        <v>21</v>
      </c>
      <c r="N366" s="221" t="s">
        <v>43</v>
      </c>
      <c r="O366" s="85"/>
      <c r="P366" s="222">
        <f>O366*H366</f>
        <v>0</v>
      </c>
      <c r="Q366" s="222">
        <v>0</v>
      </c>
      <c r="R366" s="222">
        <f>Q366*H366</f>
        <v>0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245</v>
      </c>
      <c r="AT366" s="224" t="s">
        <v>131</v>
      </c>
      <c r="AU366" s="224" t="s">
        <v>81</v>
      </c>
      <c r="AY366" s="18" t="s">
        <v>129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79</v>
      </c>
      <c r="BK366" s="225">
        <f>ROUND(I366*H366,2)</f>
        <v>0</v>
      </c>
      <c r="BL366" s="18" t="s">
        <v>245</v>
      </c>
      <c r="BM366" s="224" t="s">
        <v>811</v>
      </c>
    </row>
    <row r="367" s="2" customFormat="1">
      <c r="A367" s="39"/>
      <c r="B367" s="40"/>
      <c r="C367" s="41"/>
      <c r="D367" s="226" t="s">
        <v>138</v>
      </c>
      <c r="E367" s="41"/>
      <c r="F367" s="227" t="s">
        <v>812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138</v>
      </c>
      <c r="AU367" s="18" t="s">
        <v>81</v>
      </c>
    </row>
    <row r="368" s="2" customFormat="1">
      <c r="A368" s="39"/>
      <c r="B368" s="40"/>
      <c r="C368" s="41"/>
      <c r="D368" s="231" t="s">
        <v>140</v>
      </c>
      <c r="E368" s="41"/>
      <c r="F368" s="232" t="s">
        <v>813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140</v>
      </c>
      <c r="AU368" s="18" t="s">
        <v>81</v>
      </c>
    </row>
    <row r="369" s="13" customFormat="1">
      <c r="A369" s="13"/>
      <c r="B369" s="233"/>
      <c r="C369" s="234"/>
      <c r="D369" s="226" t="s">
        <v>142</v>
      </c>
      <c r="E369" s="235" t="s">
        <v>21</v>
      </c>
      <c r="F369" s="236" t="s">
        <v>814</v>
      </c>
      <c r="G369" s="234"/>
      <c r="H369" s="237">
        <v>2.25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142</v>
      </c>
      <c r="AU369" s="243" t="s">
        <v>81</v>
      </c>
      <c r="AV369" s="13" t="s">
        <v>81</v>
      </c>
      <c r="AW369" s="13" t="s">
        <v>34</v>
      </c>
      <c r="AX369" s="13" t="s">
        <v>79</v>
      </c>
      <c r="AY369" s="243" t="s">
        <v>129</v>
      </c>
    </row>
    <row r="370" s="2" customFormat="1" ht="16.5" customHeight="1">
      <c r="A370" s="39"/>
      <c r="B370" s="40"/>
      <c r="C370" s="255" t="s">
        <v>815</v>
      </c>
      <c r="D370" s="255" t="s">
        <v>211</v>
      </c>
      <c r="E370" s="256" t="s">
        <v>816</v>
      </c>
      <c r="F370" s="257" t="s">
        <v>817</v>
      </c>
      <c r="G370" s="258" t="s">
        <v>169</v>
      </c>
      <c r="H370" s="259">
        <v>0.248</v>
      </c>
      <c r="I370" s="260"/>
      <c r="J370" s="261">
        <f>ROUND(I370*H370,2)</f>
        <v>0</v>
      </c>
      <c r="K370" s="257" t="s">
        <v>135</v>
      </c>
      <c r="L370" s="262"/>
      <c r="M370" s="263" t="s">
        <v>21</v>
      </c>
      <c r="N370" s="264" t="s">
        <v>43</v>
      </c>
      <c r="O370" s="85"/>
      <c r="P370" s="222">
        <f>O370*H370</f>
        <v>0</v>
      </c>
      <c r="Q370" s="222">
        <v>0.75</v>
      </c>
      <c r="R370" s="222">
        <f>Q370*H370</f>
        <v>0.186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660</v>
      </c>
      <c r="AT370" s="224" t="s">
        <v>211</v>
      </c>
      <c r="AU370" s="224" t="s">
        <v>81</v>
      </c>
      <c r="AY370" s="18" t="s">
        <v>129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79</v>
      </c>
      <c r="BK370" s="225">
        <f>ROUND(I370*H370,2)</f>
        <v>0</v>
      </c>
      <c r="BL370" s="18" t="s">
        <v>245</v>
      </c>
      <c r="BM370" s="224" t="s">
        <v>818</v>
      </c>
    </row>
    <row r="371" s="2" customFormat="1">
      <c r="A371" s="39"/>
      <c r="B371" s="40"/>
      <c r="C371" s="41"/>
      <c r="D371" s="226" t="s">
        <v>138</v>
      </c>
      <c r="E371" s="41"/>
      <c r="F371" s="227" t="s">
        <v>817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138</v>
      </c>
      <c r="AU371" s="18" t="s">
        <v>81</v>
      </c>
    </row>
    <row r="372" s="13" customFormat="1">
      <c r="A372" s="13"/>
      <c r="B372" s="233"/>
      <c r="C372" s="234"/>
      <c r="D372" s="226" t="s">
        <v>142</v>
      </c>
      <c r="E372" s="235" t="s">
        <v>21</v>
      </c>
      <c r="F372" s="236" t="s">
        <v>819</v>
      </c>
      <c r="G372" s="234"/>
      <c r="H372" s="237">
        <v>0.248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142</v>
      </c>
      <c r="AU372" s="243" t="s">
        <v>81</v>
      </c>
      <c r="AV372" s="13" t="s">
        <v>81</v>
      </c>
      <c r="AW372" s="13" t="s">
        <v>34</v>
      </c>
      <c r="AX372" s="13" t="s">
        <v>79</v>
      </c>
      <c r="AY372" s="243" t="s">
        <v>129</v>
      </c>
    </row>
    <row r="373" s="2" customFormat="1" ht="24.15" customHeight="1">
      <c r="A373" s="39"/>
      <c r="B373" s="40"/>
      <c r="C373" s="213" t="s">
        <v>820</v>
      </c>
      <c r="D373" s="213" t="s">
        <v>131</v>
      </c>
      <c r="E373" s="214" t="s">
        <v>821</v>
      </c>
      <c r="F373" s="215" t="s">
        <v>822</v>
      </c>
      <c r="G373" s="216" t="s">
        <v>134</v>
      </c>
      <c r="H373" s="217">
        <v>2.25</v>
      </c>
      <c r="I373" s="218"/>
      <c r="J373" s="219">
        <f>ROUND(I373*H373,2)</f>
        <v>0</v>
      </c>
      <c r="K373" s="215" t="s">
        <v>135</v>
      </c>
      <c r="L373" s="45"/>
      <c r="M373" s="220" t="s">
        <v>21</v>
      </c>
      <c r="N373" s="221" t="s">
        <v>43</v>
      </c>
      <c r="O373" s="85"/>
      <c r="P373" s="222">
        <f>O373*H373</f>
        <v>0</v>
      </c>
      <c r="Q373" s="222">
        <v>0.00018000000000000001</v>
      </c>
      <c r="R373" s="222">
        <f>Q373*H373</f>
        <v>0.00040500000000000003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245</v>
      </c>
      <c r="AT373" s="224" t="s">
        <v>131</v>
      </c>
      <c r="AU373" s="224" t="s">
        <v>81</v>
      </c>
      <c r="AY373" s="18" t="s">
        <v>129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79</v>
      </c>
      <c r="BK373" s="225">
        <f>ROUND(I373*H373,2)</f>
        <v>0</v>
      </c>
      <c r="BL373" s="18" t="s">
        <v>245</v>
      </c>
      <c r="BM373" s="224" t="s">
        <v>823</v>
      </c>
    </row>
    <row r="374" s="2" customFormat="1">
      <c r="A374" s="39"/>
      <c r="B374" s="40"/>
      <c r="C374" s="41"/>
      <c r="D374" s="226" t="s">
        <v>138</v>
      </c>
      <c r="E374" s="41"/>
      <c r="F374" s="227" t="s">
        <v>824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138</v>
      </c>
      <c r="AU374" s="18" t="s">
        <v>81</v>
      </c>
    </row>
    <row r="375" s="2" customFormat="1">
      <c r="A375" s="39"/>
      <c r="B375" s="40"/>
      <c r="C375" s="41"/>
      <c r="D375" s="231" t="s">
        <v>140</v>
      </c>
      <c r="E375" s="41"/>
      <c r="F375" s="232" t="s">
        <v>825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140</v>
      </c>
      <c r="AU375" s="18" t="s">
        <v>81</v>
      </c>
    </row>
    <row r="376" s="13" customFormat="1">
      <c r="A376" s="13"/>
      <c r="B376" s="233"/>
      <c r="C376" s="234"/>
      <c r="D376" s="226" t="s">
        <v>142</v>
      </c>
      <c r="E376" s="235" t="s">
        <v>21</v>
      </c>
      <c r="F376" s="236" t="s">
        <v>814</v>
      </c>
      <c r="G376" s="234"/>
      <c r="H376" s="237">
        <v>2.25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142</v>
      </c>
      <c r="AU376" s="243" t="s">
        <v>81</v>
      </c>
      <c r="AV376" s="13" t="s">
        <v>81</v>
      </c>
      <c r="AW376" s="13" t="s">
        <v>34</v>
      </c>
      <c r="AX376" s="13" t="s">
        <v>79</v>
      </c>
      <c r="AY376" s="243" t="s">
        <v>129</v>
      </c>
    </row>
    <row r="377" s="2" customFormat="1" ht="24.15" customHeight="1">
      <c r="A377" s="39"/>
      <c r="B377" s="40"/>
      <c r="C377" s="213" t="s">
        <v>826</v>
      </c>
      <c r="D377" s="213" t="s">
        <v>131</v>
      </c>
      <c r="E377" s="214" t="s">
        <v>827</v>
      </c>
      <c r="F377" s="215" t="s">
        <v>828</v>
      </c>
      <c r="G377" s="216" t="s">
        <v>214</v>
      </c>
      <c r="H377" s="217">
        <v>0.186</v>
      </c>
      <c r="I377" s="218"/>
      <c r="J377" s="219">
        <f>ROUND(I377*H377,2)</f>
        <v>0</v>
      </c>
      <c r="K377" s="215" t="s">
        <v>135</v>
      </c>
      <c r="L377" s="45"/>
      <c r="M377" s="220" t="s">
        <v>21</v>
      </c>
      <c r="N377" s="221" t="s">
        <v>43</v>
      </c>
      <c r="O377" s="85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245</v>
      </c>
      <c r="AT377" s="224" t="s">
        <v>131</v>
      </c>
      <c r="AU377" s="224" t="s">
        <v>81</v>
      </c>
      <c r="AY377" s="18" t="s">
        <v>129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79</v>
      </c>
      <c r="BK377" s="225">
        <f>ROUND(I377*H377,2)</f>
        <v>0</v>
      </c>
      <c r="BL377" s="18" t="s">
        <v>245</v>
      </c>
      <c r="BM377" s="224" t="s">
        <v>829</v>
      </c>
    </row>
    <row r="378" s="2" customFormat="1">
      <c r="A378" s="39"/>
      <c r="B378" s="40"/>
      <c r="C378" s="41"/>
      <c r="D378" s="226" t="s">
        <v>138</v>
      </c>
      <c r="E378" s="41"/>
      <c r="F378" s="227" t="s">
        <v>830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138</v>
      </c>
      <c r="AU378" s="18" t="s">
        <v>81</v>
      </c>
    </row>
    <row r="379" s="2" customFormat="1">
      <c r="A379" s="39"/>
      <c r="B379" s="40"/>
      <c r="C379" s="41"/>
      <c r="D379" s="231" t="s">
        <v>140</v>
      </c>
      <c r="E379" s="41"/>
      <c r="F379" s="232" t="s">
        <v>831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140</v>
      </c>
      <c r="AU379" s="18" t="s">
        <v>81</v>
      </c>
    </row>
    <row r="380" s="12" customFormat="1" ht="22.8" customHeight="1">
      <c r="A380" s="12"/>
      <c r="B380" s="197"/>
      <c r="C380" s="198"/>
      <c r="D380" s="199" t="s">
        <v>71</v>
      </c>
      <c r="E380" s="211" t="s">
        <v>832</v>
      </c>
      <c r="F380" s="211" t="s">
        <v>833</v>
      </c>
      <c r="G380" s="198"/>
      <c r="H380" s="198"/>
      <c r="I380" s="201"/>
      <c r="J380" s="212">
        <f>BK380</f>
        <v>0</v>
      </c>
      <c r="K380" s="198"/>
      <c r="L380" s="203"/>
      <c r="M380" s="204"/>
      <c r="N380" s="205"/>
      <c r="O380" s="205"/>
      <c r="P380" s="206">
        <f>SUM(P381:P456)</f>
        <v>0</v>
      </c>
      <c r="Q380" s="205"/>
      <c r="R380" s="206">
        <f>SUM(R381:R456)</f>
        <v>20.2773404</v>
      </c>
      <c r="S380" s="205"/>
      <c r="T380" s="207">
        <f>SUM(T381:T456)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8" t="s">
        <v>81</v>
      </c>
      <c r="AT380" s="209" t="s">
        <v>71</v>
      </c>
      <c r="AU380" s="209" t="s">
        <v>79</v>
      </c>
      <c r="AY380" s="208" t="s">
        <v>129</v>
      </c>
      <c r="BK380" s="210">
        <f>SUM(BK381:BK456)</f>
        <v>0</v>
      </c>
    </row>
    <row r="381" s="2" customFormat="1" ht="24.15" customHeight="1">
      <c r="A381" s="39"/>
      <c r="B381" s="40"/>
      <c r="C381" s="213" t="s">
        <v>834</v>
      </c>
      <c r="D381" s="213" t="s">
        <v>131</v>
      </c>
      <c r="E381" s="214" t="s">
        <v>835</v>
      </c>
      <c r="F381" s="215" t="s">
        <v>836</v>
      </c>
      <c r="G381" s="216" t="s">
        <v>226</v>
      </c>
      <c r="H381" s="217">
        <v>1</v>
      </c>
      <c r="I381" s="218"/>
      <c r="J381" s="219">
        <f>ROUND(I381*H381,2)</f>
        <v>0</v>
      </c>
      <c r="K381" s="215" t="s">
        <v>155</v>
      </c>
      <c r="L381" s="45"/>
      <c r="M381" s="220" t="s">
        <v>21</v>
      </c>
      <c r="N381" s="221" t="s">
        <v>43</v>
      </c>
      <c r="O381" s="85"/>
      <c r="P381" s="222">
        <f>O381*H381</f>
        <v>0</v>
      </c>
      <c r="Q381" s="222">
        <v>0.029999999999999999</v>
      </c>
      <c r="R381" s="222">
        <f>Q381*H381</f>
        <v>0.029999999999999999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245</v>
      </c>
      <c r="AT381" s="224" t="s">
        <v>131</v>
      </c>
      <c r="AU381" s="224" t="s">
        <v>81</v>
      </c>
      <c r="AY381" s="18" t="s">
        <v>129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79</v>
      </c>
      <c r="BK381" s="225">
        <f>ROUND(I381*H381,2)</f>
        <v>0</v>
      </c>
      <c r="BL381" s="18" t="s">
        <v>245</v>
      </c>
      <c r="BM381" s="224" t="s">
        <v>837</v>
      </c>
    </row>
    <row r="382" s="2" customFormat="1">
      <c r="A382" s="39"/>
      <c r="B382" s="40"/>
      <c r="C382" s="41"/>
      <c r="D382" s="226" t="s">
        <v>138</v>
      </c>
      <c r="E382" s="41"/>
      <c r="F382" s="227" t="s">
        <v>836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138</v>
      </c>
      <c r="AU382" s="18" t="s">
        <v>81</v>
      </c>
    </row>
    <row r="383" s="13" customFormat="1">
      <c r="A383" s="13"/>
      <c r="B383" s="233"/>
      <c r="C383" s="234"/>
      <c r="D383" s="226" t="s">
        <v>142</v>
      </c>
      <c r="E383" s="235" t="s">
        <v>21</v>
      </c>
      <c r="F383" s="236" t="s">
        <v>838</v>
      </c>
      <c r="G383" s="234"/>
      <c r="H383" s="237">
        <v>1</v>
      </c>
      <c r="I383" s="238"/>
      <c r="J383" s="234"/>
      <c r="K383" s="234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142</v>
      </c>
      <c r="AU383" s="243" t="s">
        <v>81</v>
      </c>
      <c r="AV383" s="13" t="s">
        <v>81</v>
      </c>
      <c r="AW383" s="13" t="s">
        <v>34</v>
      </c>
      <c r="AX383" s="13" t="s">
        <v>79</v>
      </c>
      <c r="AY383" s="243" t="s">
        <v>129</v>
      </c>
    </row>
    <row r="384" s="2" customFormat="1" ht="37.8" customHeight="1">
      <c r="A384" s="39"/>
      <c r="B384" s="40"/>
      <c r="C384" s="213" t="s">
        <v>839</v>
      </c>
      <c r="D384" s="213" t="s">
        <v>131</v>
      </c>
      <c r="E384" s="214" t="s">
        <v>840</v>
      </c>
      <c r="F384" s="215" t="s">
        <v>841</v>
      </c>
      <c r="G384" s="216" t="s">
        <v>842</v>
      </c>
      <c r="H384" s="217">
        <v>112</v>
      </c>
      <c r="I384" s="218"/>
      <c r="J384" s="219">
        <f>ROUND(I384*H384,2)</f>
        <v>0</v>
      </c>
      <c r="K384" s="215" t="s">
        <v>155</v>
      </c>
      <c r="L384" s="45"/>
      <c r="M384" s="220" t="s">
        <v>21</v>
      </c>
      <c r="N384" s="221" t="s">
        <v>43</v>
      </c>
      <c r="O384" s="85"/>
      <c r="P384" s="222">
        <f>O384*H384</f>
        <v>0</v>
      </c>
      <c r="Q384" s="222">
        <v>0.050000000000000003</v>
      </c>
      <c r="R384" s="222">
        <f>Q384*H384</f>
        <v>5.6000000000000005</v>
      </c>
      <c r="S384" s="222">
        <v>0</v>
      </c>
      <c r="T384" s="22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4" t="s">
        <v>245</v>
      </c>
      <c r="AT384" s="224" t="s">
        <v>131</v>
      </c>
      <c r="AU384" s="224" t="s">
        <v>81</v>
      </c>
      <c r="AY384" s="18" t="s">
        <v>129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8" t="s">
        <v>79</v>
      </c>
      <c r="BK384" s="225">
        <f>ROUND(I384*H384,2)</f>
        <v>0</v>
      </c>
      <c r="BL384" s="18" t="s">
        <v>245</v>
      </c>
      <c r="BM384" s="224" t="s">
        <v>843</v>
      </c>
    </row>
    <row r="385" s="2" customFormat="1">
      <c r="A385" s="39"/>
      <c r="B385" s="40"/>
      <c r="C385" s="41"/>
      <c r="D385" s="226" t="s">
        <v>138</v>
      </c>
      <c r="E385" s="41"/>
      <c r="F385" s="227" t="s">
        <v>844</v>
      </c>
      <c r="G385" s="41"/>
      <c r="H385" s="41"/>
      <c r="I385" s="228"/>
      <c r="J385" s="41"/>
      <c r="K385" s="41"/>
      <c r="L385" s="45"/>
      <c r="M385" s="229"/>
      <c r="N385" s="230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138</v>
      </c>
      <c r="AU385" s="18" t="s">
        <v>81</v>
      </c>
    </row>
    <row r="386" s="13" customFormat="1">
      <c r="A386" s="13"/>
      <c r="B386" s="233"/>
      <c r="C386" s="234"/>
      <c r="D386" s="226" t="s">
        <v>142</v>
      </c>
      <c r="E386" s="235" t="s">
        <v>21</v>
      </c>
      <c r="F386" s="236" t="s">
        <v>845</v>
      </c>
      <c r="G386" s="234"/>
      <c r="H386" s="237">
        <v>112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142</v>
      </c>
      <c r="AU386" s="243" t="s">
        <v>81</v>
      </c>
      <c r="AV386" s="13" t="s">
        <v>81</v>
      </c>
      <c r="AW386" s="13" t="s">
        <v>34</v>
      </c>
      <c r="AX386" s="13" t="s">
        <v>79</v>
      </c>
      <c r="AY386" s="243" t="s">
        <v>129</v>
      </c>
    </row>
    <row r="387" s="2" customFormat="1" ht="24.15" customHeight="1">
      <c r="A387" s="39"/>
      <c r="B387" s="40"/>
      <c r="C387" s="255" t="s">
        <v>846</v>
      </c>
      <c r="D387" s="255" t="s">
        <v>211</v>
      </c>
      <c r="E387" s="256" t="s">
        <v>847</v>
      </c>
      <c r="F387" s="257" t="s">
        <v>848</v>
      </c>
      <c r="G387" s="258" t="s">
        <v>214</v>
      </c>
      <c r="H387" s="259">
        <v>0.016</v>
      </c>
      <c r="I387" s="260"/>
      <c r="J387" s="261">
        <f>ROUND(I387*H387,2)</f>
        <v>0</v>
      </c>
      <c r="K387" s="257" t="s">
        <v>135</v>
      </c>
      <c r="L387" s="262"/>
      <c r="M387" s="263" t="s">
        <v>21</v>
      </c>
      <c r="N387" s="264" t="s">
        <v>43</v>
      </c>
      <c r="O387" s="85"/>
      <c r="P387" s="222">
        <f>O387*H387</f>
        <v>0</v>
      </c>
      <c r="Q387" s="222">
        <v>1</v>
      </c>
      <c r="R387" s="222">
        <f>Q387*H387</f>
        <v>0.016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660</v>
      </c>
      <c r="AT387" s="224" t="s">
        <v>211</v>
      </c>
      <c r="AU387" s="224" t="s">
        <v>81</v>
      </c>
      <c r="AY387" s="18" t="s">
        <v>129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79</v>
      </c>
      <c r="BK387" s="225">
        <f>ROUND(I387*H387,2)</f>
        <v>0</v>
      </c>
      <c r="BL387" s="18" t="s">
        <v>245</v>
      </c>
      <c r="BM387" s="224" t="s">
        <v>849</v>
      </c>
    </row>
    <row r="388" s="2" customFormat="1">
      <c r="A388" s="39"/>
      <c r="B388" s="40"/>
      <c r="C388" s="41"/>
      <c r="D388" s="226" t="s">
        <v>138</v>
      </c>
      <c r="E388" s="41"/>
      <c r="F388" s="227" t="s">
        <v>848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138</v>
      </c>
      <c r="AU388" s="18" t="s">
        <v>81</v>
      </c>
    </row>
    <row r="389" s="13" customFormat="1">
      <c r="A389" s="13"/>
      <c r="B389" s="233"/>
      <c r="C389" s="234"/>
      <c r="D389" s="226" t="s">
        <v>142</v>
      </c>
      <c r="E389" s="235" t="s">
        <v>21</v>
      </c>
      <c r="F389" s="236" t="s">
        <v>850</v>
      </c>
      <c r="G389" s="234"/>
      <c r="H389" s="237">
        <v>0.016</v>
      </c>
      <c r="I389" s="238"/>
      <c r="J389" s="234"/>
      <c r="K389" s="234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142</v>
      </c>
      <c r="AU389" s="243" t="s">
        <v>81</v>
      </c>
      <c r="AV389" s="13" t="s">
        <v>81</v>
      </c>
      <c r="AW389" s="13" t="s">
        <v>34</v>
      </c>
      <c r="AX389" s="13" t="s">
        <v>79</v>
      </c>
      <c r="AY389" s="243" t="s">
        <v>129</v>
      </c>
    </row>
    <row r="390" s="2" customFormat="1" ht="21.75" customHeight="1">
      <c r="A390" s="39"/>
      <c r="B390" s="40"/>
      <c r="C390" s="255" t="s">
        <v>851</v>
      </c>
      <c r="D390" s="255" t="s">
        <v>211</v>
      </c>
      <c r="E390" s="256" t="s">
        <v>852</v>
      </c>
      <c r="F390" s="257" t="s">
        <v>853</v>
      </c>
      <c r="G390" s="258" t="s">
        <v>214</v>
      </c>
      <c r="H390" s="259">
        <v>0.002</v>
      </c>
      <c r="I390" s="260"/>
      <c r="J390" s="261">
        <f>ROUND(I390*H390,2)</f>
        <v>0</v>
      </c>
      <c r="K390" s="257" t="s">
        <v>21</v>
      </c>
      <c r="L390" s="262"/>
      <c r="M390" s="263" t="s">
        <v>21</v>
      </c>
      <c r="N390" s="264" t="s">
        <v>43</v>
      </c>
      <c r="O390" s="85"/>
      <c r="P390" s="222">
        <f>O390*H390</f>
        <v>0</v>
      </c>
      <c r="Q390" s="222">
        <v>1</v>
      </c>
      <c r="R390" s="222">
        <f>Q390*H390</f>
        <v>0.002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660</v>
      </c>
      <c r="AT390" s="224" t="s">
        <v>211</v>
      </c>
      <c r="AU390" s="224" t="s">
        <v>81</v>
      </c>
      <c r="AY390" s="18" t="s">
        <v>129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79</v>
      </c>
      <c r="BK390" s="225">
        <f>ROUND(I390*H390,2)</f>
        <v>0</v>
      </c>
      <c r="BL390" s="18" t="s">
        <v>245</v>
      </c>
      <c r="BM390" s="224" t="s">
        <v>854</v>
      </c>
    </row>
    <row r="391" s="2" customFormat="1">
      <c r="A391" s="39"/>
      <c r="B391" s="40"/>
      <c r="C391" s="41"/>
      <c r="D391" s="226" t="s">
        <v>138</v>
      </c>
      <c r="E391" s="41"/>
      <c r="F391" s="227" t="s">
        <v>855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138</v>
      </c>
      <c r="AU391" s="18" t="s">
        <v>81</v>
      </c>
    </row>
    <row r="392" s="13" customFormat="1">
      <c r="A392" s="13"/>
      <c r="B392" s="233"/>
      <c r="C392" s="234"/>
      <c r="D392" s="226" t="s">
        <v>142</v>
      </c>
      <c r="E392" s="235" t="s">
        <v>21</v>
      </c>
      <c r="F392" s="236" t="s">
        <v>856</v>
      </c>
      <c r="G392" s="234"/>
      <c r="H392" s="237">
        <v>0.002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142</v>
      </c>
      <c r="AU392" s="243" t="s">
        <v>81</v>
      </c>
      <c r="AV392" s="13" t="s">
        <v>81</v>
      </c>
      <c r="AW392" s="13" t="s">
        <v>34</v>
      </c>
      <c r="AX392" s="13" t="s">
        <v>79</v>
      </c>
      <c r="AY392" s="243" t="s">
        <v>129</v>
      </c>
    </row>
    <row r="393" s="2" customFormat="1" ht="21.75" customHeight="1">
      <c r="A393" s="39"/>
      <c r="B393" s="40"/>
      <c r="C393" s="255" t="s">
        <v>857</v>
      </c>
      <c r="D393" s="255" t="s">
        <v>211</v>
      </c>
      <c r="E393" s="256" t="s">
        <v>858</v>
      </c>
      <c r="F393" s="257" t="s">
        <v>859</v>
      </c>
      <c r="G393" s="258" t="s">
        <v>214</v>
      </c>
      <c r="H393" s="259">
        <v>0.001</v>
      </c>
      <c r="I393" s="260"/>
      <c r="J393" s="261">
        <f>ROUND(I393*H393,2)</f>
        <v>0</v>
      </c>
      <c r="K393" s="257" t="s">
        <v>135</v>
      </c>
      <c r="L393" s="262"/>
      <c r="M393" s="263" t="s">
        <v>21</v>
      </c>
      <c r="N393" s="264" t="s">
        <v>43</v>
      </c>
      <c r="O393" s="85"/>
      <c r="P393" s="222">
        <f>O393*H393</f>
        <v>0</v>
      </c>
      <c r="Q393" s="222">
        <v>1</v>
      </c>
      <c r="R393" s="222">
        <f>Q393*H393</f>
        <v>0.001</v>
      </c>
      <c r="S393" s="222">
        <v>0</v>
      </c>
      <c r="T393" s="22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4" t="s">
        <v>660</v>
      </c>
      <c r="AT393" s="224" t="s">
        <v>211</v>
      </c>
      <c r="AU393" s="224" t="s">
        <v>81</v>
      </c>
      <c r="AY393" s="18" t="s">
        <v>129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8" t="s">
        <v>79</v>
      </c>
      <c r="BK393" s="225">
        <f>ROUND(I393*H393,2)</f>
        <v>0</v>
      </c>
      <c r="BL393" s="18" t="s">
        <v>245</v>
      </c>
      <c r="BM393" s="224" t="s">
        <v>860</v>
      </c>
    </row>
    <row r="394" s="2" customFormat="1">
      <c r="A394" s="39"/>
      <c r="B394" s="40"/>
      <c r="C394" s="41"/>
      <c r="D394" s="226" t="s">
        <v>138</v>
      </c>
      <c r="E394" s="41"/>
      <c r="F394" s="227" t="s">
        <v>859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138</v>
      </c>
      <c r="AU394" s="18" t="s">
        <v>81</v>
      </c>
    </row>
    <row r="395" s="13" customFormat="1">
      <c r="A395" s="13"/>
      <c r="B395" s="233"/>
      <c r="C395" s="234"/>
      <c r="D395" s="226" t="s">
        <v>142</v>
      </c>
      <c r="E395" s="235" t="s">
        <v>21</v>
      </c>
      <c r="F395" s="236" t="s">
        <v>861</v>
      </c>
      <c r="G395" s="234"/>
      <c r="H395" s="237">
        <v>0.001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142</v>
      </c>
      <c r="AU395" s="243" t="s">
        <v>81</v>
      </c>
      <c r="AV395" s="13" t="s">
        <v>81</v>
      </c>
      <c r="AW395" s="13" t="s">
        <v>34</v>
      </c>
      <c r="AX395" s="13" t="s">
        <v>79</v>
      </c>
      <c r="AY395" s="243" t="s">
        <v>129</v>
      </c>
    </row>
    <row r="396" s="2" customFormat="1" ht="21.75" customHeight="1">
      <c r="A396" s="39"/>
      <c r="B396" s="40"/>
      <c r="C396" s="255" t="s">
        <v>862</v>
      </c>
      <c r="D396" s="255" t="s">
        <v>211</v>
      </c>
      <c r="E396" s="256" t="s">
        <v>863</v>
      </c>
      <c r="F396" s="257" t="s">
        <v>864</v>
      </c>
      <c r="G396" s="258" t="s">
        <v>214</v>
      </c>
      <c r="H396" s="259">
        <v>0.001</v>
      </c>
      <c r="I396" s="260"/>
      <c r="J396" s="261">
        <f>ROUND(I396*H396,2)</f>
        <v>0</v>
      </c>
      <c r="K396" s="257" t="s">
        <v>135</v>
      </c>
      <c r="L396" s="262"/>
      <c r="M396" s="263" t="s">
        <v>21</v>
      </c>
      <c r="N396" s="264" t="s">
        <v>43</v>
      </c>
      <c r="O396" s="85"/>
      <c r="P396" s="222">
        <f>O396*H396</f>
        <v>0</v>
      </c>
      <c r="Q396" s="222">
        <v>1</v>
      </c>
      <c r="R396" s="222">
        <f>Q396*H396</f>
        <v>0.001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660</v>
      </c>
      <c r="AT396" s="224" t="s">
        <v>211</v>
      </c>
      <c r="AU396" s="224" t="s">
        <v>81</v>
      </c>
      <c r="AY396" s="18" t="s">
        <v>129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79</v>
      </c>
      <c r="BK396" s="225">
        <f>ROUND(I396*H396,2)</f>
        <v>0</v>
      </c>
      <c r="BL396" s="18" t="s">
        <v>245</v>
      </c>
      <c r="BM396" s="224" t="s">
        <v>865</v>
      </c>
    </row>
    <row r="397" s="2" customFormat="1">
      <c r="A397" s="39"/>
      <c r="B397" s="40"/>
      <c r="C397" s="41"/>
      <c r="D397" s="226" t="s">
        <v>138</v>
      </c>
      <c r="E397" s="41"/>
      <c r="F397" s="227" t="s">
        <v>864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138</v>
      </c>
      <c r="AU397" s="18" t="s">
        <v>81</v>
      </c>
    </row>
    <row r="398" s="13" customFormat="1">
      <c r="A398" s="13"/>
      <c r="B398" s="233"/>
      <c r="C398" s="234"/>
      <c r="D398" s="226" t="s">
        <v>142</v>
      </c>
      <c r="E398" s="235" t="s">
        <v>21</v>
      </c>
      <c r="F398" s="236" t="s">
        <v>866</v>
      </c>
      <c r="G398" s="234"/>
      <c r="H398" s="237">
        <v>0.001</v>
      </c>
      <c r="I398" s="238"/>
      <c r="J398" s="234"/>
      <c r="K398" s="234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142</v>
      </c>
      <c r="AU398" s="243" t="s">
        <v>81</v>
      </c>
      <c r="AV398" s="13" t="s">
        <v>81</v>
      </c>
      <c r="AW398" s="13" t="s">
        <v>34</v>
      </c>
      <c r="AX398" s="13" t="s">
        <v>79</v>
      </c>
      <c r="AY398" s="243" t="s">
        <v>129</v>
      </c>
    </row>
    <row r="399" s="2" customFormat="1" ht="16.5" customHeight="1">
      <c r="A399" s="39"/>
      <c r="B399" s="40"/>
      <c r="C399" s="255" t="s">
        <v>867</v>
      </c>
      <c r="D399" s="255" t="s">
        <v>211</v>
      </c>
      <c r="E399" s="256" t="s">
        <v>868</v>
      </c>
      <c r="F399" s="257" t="s">
        <v>869</v>
      </c>
      <c r="G399" s="258" t="s">
        <v>226</v>
      </c>
      <c r="H399" s="259">
        <v>2</v>
      </c>
      <c r="I399" s="260"/>
      <c r="J399" s="261">
        <f>ROUND(I399*H399,2)</f>
        <v>0</v>
      </c>
      <c r="K399" s="257" t="s">
        <v>21</v>
      </c>
      <c r="L399" s="262"/>
      <c r="M399" s="263" t="s">
        <v>21</v>
      </c>
      <c r="N399" s="264" t="s">
        <v>43</v>
      </c>
      <c r="O399" s="85"/>
      <c r="P399" s="222">
        <f>O399*H399</f>
        <v>0</v>
      </c>
      <c r="Q399" s="222">
        <v>0.0015</v>
      </c>
      <c r="R399" s="222">
        <f>Q399*H399</f>
        <v>0.0030000000000000001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660</v>
      </c>
      <c r="AT399" s="224" t="s">
        <v>211</v>
      </c>
      <c r="AU399" s="224" t="s">
        <v>81</v>
      </c>
      <c r="AY399" s="18" t="s">
        <v>129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79</v>
      </c>
      <c r="BK399" s="225">
        <f>ROUND(I399*H399,2)</f>
        <v>0</v>
      </c>
      <c r="BL399" s="18" t="s">
        <v>245</v>
      </c>
      <c r="BM399" s="224" t="s">
        <v>870</v>
      </c>
    </row>
    <row r="400" s="2" customFormat="1">
      <c r="A400" s="39"/>
      <c r="B400" s="40"/>
      <c r="C400" s="41"/>
      <c r="D400" s="226" t="s">
        <v>138</v>
      </c>
      <c r="E400" s="41"/>
      <c r="F400" s="227" t="s">
        <v>871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138</v>
      </c>
      <c r="AU400" s="18" t="s">
        <v>81</v>
      </c>
    </row>
    <row r="401" s="13" customFormat="1">
      <c r="A401" s="13"/>
      <c r="B401" s="233"/>
      <c r="C401" s="234"/>
      <c r="D401" s="226" t="s">
        <v>142</v>
      </c>
      <c r="E401" s="235" t="s">
        <v>21</v>
      </c>
      <c r="F401" s="236" t="s">
        <v>872</v>
      </c>
      <c r="G401" s="234"/>
      <c r="H401" s="237">
        <v>2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142</v>
      </c>
      <c r="AU401" s="243" t="s">
        <v>81</v>
      </c>
      <c r="AV401" s="13" t="s">
        <v>81</v>
      </c>
      <c r="AW401" s="13" t="s">
        <v>34</v>
      </c>
      <c r="AX401" s="13" t="s">
        <v>79</v>
      </c>
      <c r="AY401" s="243" t="s">
        <v>129</v>
      </c>
    </row>
    <row r="402" s="2" customFormat="1" ht="24.15" customHeight="1">
      <c r="A402" s="39"/>
      <c r="B402" s="40"/>
      <c r="C402" s="255" t="s">
        <v>873</v>
      </c>
      <c r="D402" s="255" t="s">
        <v>211</v>
      </c>
      <c r="E402" s="256" t="s">
        <v>874</v>
      </c>
      <c r="F402" s="257" t="s">
        <v>875</v>
      </c>
      <c r="G402" s="258" t="s">
        <v>214</v>
      </c>
      <c r="H402" s="259">
        <v>0.057000000000000002</v>
      </c>
      <c r="I402" s="260"/>
      <c r="J402" s="261">
        <f>ROUND(I402*H402,2)</f>
        <v>0</v>
      </c>
      <c r="K402" s="257" t="s">
        <v>135</v>
      </c>
      <c r="L402" s="262"/>
      <c r="M402" s="263" t="s">
        <v>21</v>
      </c>
      <c r="N402" s="264" t="s">
        <v>43</v>
      </c>
      <c r="O402" s="85"/>
      <c r="P402" s="222">
        <f>O402*H402</f>
        <v>0</v>
      </c>
      <c r="Q402" s="222">
        <v>1</v>
      </c>
      <c r="R402" s="222">
        <f>Q402*H402</f>
        <v>0.057000000000000002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660</v>
      </c>
      <c r="AT402" s="224" t="s">
        <v>211</v>
      </c>
      <c r="AU402" s="224" t="s">
        <v>81</v>
      </c>
      <c r="AY402" s="18" t="s">
        <v>129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79</v>
      </c>
      <c r="BK402" s="225">
        <f>ROUND(I402*H402,2)</f>
        <v>0</v>
      </c>
      <c r="BL402" s="18" t="s">
        <v>245</v>
      </c>
      <c r="BM402" s="224" t="s">
        <v>876</v>
      </c>
    </row>
    <row r="403" s="2" customFormat="1">
      <c r="A403" s="39"/>
      <c r="B403" s="40"/>
      <c r="C403" s="41"/>
      <c r="D403" s="226" t="s">
        <v>138</v>
      </c>
      <c r="E403" s="41"/>
      <c r="F403" s="227" t="s">
        <v>875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138</v>
      </c>
      <c r="AU403" s="18" t="s">
        <v>81</v>
      </c>
    </row>
    <row r="404" s="13" customFormat="1">
      <c r="A404" s="13"/>
      <c r="B404" s="233"/>
      <c r="C404" s="234"/>
      <c r="D404" s="226" t="s">
        <v>142</v>
      </c>
      <c r="E404" s="235" t="s">
        <v>21</v>
      </c>
      <c r="F404" s="236" t="s">
        <v>877</v>
      </c>
      <c r="G404" s="234"/>
      <c r="H404" s="237">
        <v>0.057000000000000002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142</v>
      </c>
      <c r="AU404" s="243" t="s">
        <v>81</v>
      </c>
      <c r="AV404" s="13" t="s">
        <v>81</v>
      </c>
      <c r="AW404" s="13" t="s">
        <v>34</v>
      </c>
      <c r="AX404" s="13" t="s">
        <v>79</v>
      </c>
      <c r="AY404" s="243" t="s">
        <v>129</v>
      </c>
    </row>
    <row r="405" s="2" customFormat="1" ht="21.75" customHeight="1">
      <c r="A405" s="39"/>
      <c r="B405" s="40"/>
      <c r="C405" s="255" t="s">
        <v>878</v>
      </c>
      <c r="D405" s="255" t="s">
        <v>211</v>
      </c>
      <c r="E405" s="256" t="s">
        <v>879</v>
      </c>
      <c r="F405" s="257" t="s">
        <v>880</v>
      </c>
      <c r="G405" s="258" t="s">
        <v>214</v>
      </c>
      <c r="H405" s="259">
        <v>0.001</v>
      </c>
      <c r="I405" s="260"/>
      <c r="J405" s="261">
        <f>ROUND(I405*H405,2)</f>
        <v>0</v>
      </c>
      <c r="K405" s="257" t="s">
        <v>135</v>
      </c>
      <c r="L405" s="262"/>
      <c r="M405" s="263" t="s">
        <v>21</v>
      </c>
      <c r="N405" s="264" t="s">
        <v>43</v>
      </c>
      <c r="O405" s="85"/>
      <c r="P405" s="222">
        <f>O405*H405</f>
        <v>0</v>
      </c>
      <c r="Q405" s="222">
        <v>1</v>
      </c>
      <c r="R405" s="222">
        <f>Q405*H405</f>
        <v>0.001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660</v>
      </c>
      <c r="AT405" s="224" t="s">
        <v>211</v>
      </c>
      <c r="AU405" s="224" t="s">
        <v>81</v>
      </c>
      <c r="AY405" s="18" t="s">
        <v>129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79</v>
      </c>
      <c r="BK405" s="225">
        <f>ROUND(I405*H405,2)</f>
        <v>0</v>
      </c>
      <c r="BL405" s="18" t="s">
        <v>245</v>
      </c>
      <c r="BM405" s="224" t="s">
        <v>881</v>
      </c>
    </row>
    <row r="406" s="2" customFormat="1">
      <c r="A406" s="39"/>
      <c r="B406" s="40"/>
      <c r="C406" s="41"/>
      <c r="D406" s="226" t="s">
        <v>138</v>
      </c>
      <c r="E406" s="41"/>
      <c r="F406" s="227" t="s">
        <v>880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138</v>
      </c>
      <c r="AU406" s="18" t="s">
        <v>81</v>
      </c>
    </row>
    <row r="407" s="13" customFormat="1">
      <c r="A407" s="13"/>
      <c r="B407" s="233"/>
      <c r="C407" s="234"/>
      <c r="D407" s="226" t="s">
        <v>142</v>
      </c>
      <c r="E407" s="235" t="s">
        <v>21</v>
      </c>
      <c r="F407" s="236" t="s">
        <v>882</v>
      </c>
      <c r="G407" s="234"/>
      <c r="H407" s="237">
        <v>0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142</v>
      </c>
      <c r="AU407" s="243" t="s">
        <v>81</v>
      </c>
      <c r="AV407" s="13" t="s">
        <v>81</v>
      </c>
      <c r="AW407" s="13" t="s">
        <v>34</v>
      </c>
      <c r="AX407" s="13" t="s">
        <v>72</v>
      </c>
      <c r="AY407" s="243" t="s">
        <v>129</v>
      </c>
    </row>
    <row r="408" s="13" customFormat="1">
      <c r="A408" s="13"/>
      <c r="B408" s="233"/>
      <c r="C408" s="234"/>
      <c r="D408" s="226" t="s">
        <v>142</v>
      </c>
      <c r="E408" s="235" t="s">
        <v>21</v>
      </c>
      <c r="F408" s="236" t="s">
        <v>12</v>
      </c>
      <c r="G408" s="234"/>
      <c r="H408" s="237">
        <v>0.001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142</v>
      </c>
      <c r="AU408" s="243" t="s">
        <v>81</v>
      </c>
      <c r="AV408" s="13" t="s">
        <v>81</v>
      </c>
      <c r="AW408" s="13" t="s">
        <v>34</v>
      </c>
      <c r="AX408" s="13" t="s">
        <v>79</v>
      </c>
      <c r="AY408" s="243" t="s">
        <v>129</v>
      </c>
    </row>
    <row r="409" s="2" customFormat="1" ht="24.15" customHeight="1">
      <c r="A409" s="39"/>
      <c r="B409" s="40"/>
      <c r="C409" s="255" t="s">
        <v>883</v>
      </c>
      <c r="D409" s="255" t="s">
        <v>211</v>
      </c>
      <c r="E409" s="256" t="s">
        <v>884</v>
      </c>
      <c r="F409" s="257" t="s">
        <v>885</v>
      </c>
      <c r="G409" s="258" t="s">
        <v>214</v>
      </c>
      <c r="H409" s="259">
        <v>0.031</v>
      </c>
      <c r="I409" s="260"/>
      <c r="J409" s="261">
        <f>ROUND(I409*H409,2)</f>
        <v>0</v>
      </c>
      <c r="K409" s="257" t="s">
        <v>135</v>
      </c>
      <c r="L409" s="262"/>
      <c r="M409" s="263" t="s">
        <v>21</v>
      </c>
      <c r="N409" s="264" t="s">
        <v>43</v>
      </c>
      <c r="O409" s="85"/>
      <c r="P409" s="222">
        <f>O409*H409</f>
        <v>0</v>
      </c>
      <c r="Q409" s="222">
        <v>1</v>
      </c>
      <c r="R409" s="222">
        <f>Q409*H409</f>
        <v>0.031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660</v>
      </c>
      <c r="AT409" s="224" t="s">
        <v>211</v>
      </c>
      <c r="AU409" s="224" t="s">
        <v>81</v>
      </c>
      <c r="AY409" s="18" t="s">
        <v>129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79</v>
      </c>
      <c r="BK409" s="225">
        <f>ROUND(I409*H409,2)</f>
        <v>0</v>
      </c>
      <c r="BL409" s="18" t="s">
        <v>245</v>
      </c>
      <c r="BM409" s="224" t="s">
        <v>886</v>
      </c>
    </row>
    <row r="410" s="2" customFormat="1">
      <c r="A410" s="39"/>
      <c r="B410" s="40"/>
      <c r="C410" s="41"/>
      <c r="D410" s="226" t="s">
        <v>138</v>
      </c>
      <c r="E410" s="41"/>
      <c r="F410" s="227" t="s">
        <v>885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138</v>
      </c>
      <c r="AU410" s="18" t="s">
        <v>81</v>
      </c>
    </row>
    <row r="411" s="13" customFormat="1">
      <c r="A411" s="13"/>
      <c r="B411" s="233"/>
      <c r="C411" s="234"/>
      <c r="D411" s="226" t="s">
        <v>142</v>
      </c>
      <c r="E411" s="235" t="s">
        <v>21</v>
      </c>
      <c r="F411" s="236" t="s">
        <v>887</v>
      </c>
      <c r="G411" s="234"/>
      <c r="H411" s="237">
        <v>0.031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142</v>
      </c>
      <c r="AU411" s="243" t="s">
        <v>81</v>
      </c>
      <c r="AV411" s="13" t="s">
        <v>81</v>
      </c>
      <c r="AW411" s="13" t="s">
        <v>34</v>
      </c>
      <c r="AX411" s="13" t="s">
        <v>79</v>
      </c>
      <c r="AY411" s="243" t="s">
        <v>129</v>
      </c>
    </row>
    <row r="412" s="2" customFormat="1" ht="24.15" customHeight="1">
      <c r="A412" s="39"/>
      <c r="B412" s="40"/>
      <c r="C412" s="213" t="s">
        <v>888</v>
      </c>
      <c r="D412" s="213" t="s">
        <v>131</v>
      </c>
      <c r="E412" s="214" t="s">
        <v>889</v>
      </c>
      <c r="F412" s="215" t="s">
        <v>890</v>
      </c>
      <c r="G412" s="216" t="s">
        <v>226</v>
      </c>
      <c r="H412" s="217">
        <v>1</v>
      </c>
      <c r="I412" s="218"/>
      <c r="J412" s="219">
        <f>ROUND(I412*H412,2)</f>
        <v>0</v>
      </c>
      <c r="K412" s="215" t="s">
        <v>155</v>
      </c>
      <c r="L412" s="45"/>
      <c r="M412" s="220" t="s">
        <v>21</v>
      </c>
      <c r="N412" s="221" t="s">
        <v>43</v>
      </c>
      <c r="O412" s="85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245</v>
      </c>
      <c r="AT412" s="224" t="s">
        <v>131</v>
      </c>
      <c r="AU412" s="224" t="s">
        <v>81</v>
      </c>
      <c r="AY412" s="18" t="s">
        <v>129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79</v>
      </c>
      <c r="BK412" s="225">
        <f>ROUND(I412*H412,2)</f>
        <v>0</v>
      </c>
      <c r="BL412" s="18" t="s">
        <v>245</v>
      </c>
      <c r="BM412" s="224" t="s">
        <v>891</v>
      </c>
    </row>
    <row r="413" s="2" customFormat="1">
      <c r="A413" s="39"/>
      <c r="B413" s="40"/>
      <c r="C413" s="41"/>
      <c r="D413" s="226" t="s">
        <v>138</v>
      </c>
      <c r="E413" s="41"/>
      <c r="F413" s="227" t="s">
        <v>890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138</v>
      </c>
      <c r="AU413" s="18" t="s">
        <v>81</v>
      </c>
    </row>
    <row r="414" s="13" customFormat="1">
      <c r="A414" s="13"/>
      <c r="B414" s="233"/>
      <c r="C414" s="234"/>
      <c r="D414" s="226" t="s">
        <v>142</v>
      </c>
      <c r="E414" s="235" t="s">
        <v>21</v>
      </c>
      <c r="F414" s="236" t="s">
        <v>838</v>
      </c>
      <c r="G414" s="234"/>
      <c r="H414" s="237">
        <v>1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142</v>
      </c>
      <c r="AU414" s="243" t="s">
        <v>81</v>
      </c>
      <c r="AV414" s="13" t="s">
        <v>81</v>
      </c>
      <c r="AW414" s="13" t="s">
        <v>34</v>
      </c>
      <c r="AX414" s="13" t="s">
        <v>79</v>
      </c>
      <c r="AY414" s="243" t="s">
        <v>129</v>
      </c>
    </row>
    <row r="415" s="2" customFormat="1" ht="24.15" customHeight="1">
      <c r="A415" s="39"/>
      <c r="B415" s="40"/>
      <c r="C415" s="213" t="s">
        <v>892</v>
      </c>
      <c r="D415" s="213" t="s">
        <v>131</v>
      </c>
      <c r="E415" s="214" t="s">
        <v>893</v>
      </c>
      <c r="F415" s="215" t="s">
        <v>894</v>
      </c>
      <c r="G415" s="216" t="s">
        <v>842</v>
      </c>
      <c r="H415" s="217">
        <v>37</v>
      </c>
      <c r="I415" s="218"/>
      <c r="J415" s="219">
        <f>ROUND(I415*H415,2)</f>
        <v>0</v>
      </c>
      <c r="K415" s="215" t="s">
        <v>155</v>
      </c>
      <c r="L415" s="45"/>
      <c r="M415" s="220" t="s">
        <v>21</v>
      </c>
      <c r="N415" s="221" t="s">
        <v>43</v>
      </c>
      <c r="O415" s="85"/>
      <c r="P415" s="222">
        <f>O415*H415</f>
        <v>0</v>
      </c>
      <c r="Q415" s="222">
        <v>0.050000000000000003</v>
      </c>
      <c r="R415" s="222">
        <f>Q415*H415</f>
        <v>1.8500000000000001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245</v>
      </c>
      <c r="AT415" s="224" t="s">
        <v>131</v>
      </c>
      <c r="AU415" s="224" t="s">
        <v>81</v>
      </c>
      <c r="AY415" s="18" t="s">
        <v>129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79</v>
      </c>
      <c r="BK415" s="225">
        <f>ROUND(I415*H415,2)</f>
        <v>0</v>
      </c>
      <c r="BL415" s="18" t="s">
        <v>245</v>
      </c>
      <c r="BM415" s="224" t="s">
        <v>895</v>
      </c>
    </row>
    <row r="416" s="2" customFormat="1">
      <c r="A416" s="39"/>
      <c r="B416" s="40"/>
      <c r="C416" s="41"/>
      <c r="D416" s="226" t="s">
        <v>138</v>
      </c>
      <c r="E416" s="41"/>
      <c r="F416" s="227" t="s">
        <v>894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138</v>
      </c>
      <c r="AU416" s="18" t="s">
        <v>81</v>
      </c>
    </row>
    <row r="417" s="13" customFormat="1">
      <c r="A417" s="13"/>
      <c r="B417" s="233"/>
      <c r="C417" s="234"/>
      <c r="D417" s="226" t="s">
        <v>142</v>
      </c>
      <c r="E417" s="235" t="s">
        <v>21</v>
      </c>
      <c r="F417" s="236" t="s">
        <v>896</v>
      </c>
      <c r="G417" s="234"/>
      <c r="H417" s="237">
        <v>37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142</v>
      </c>
      <c r="AU417" s="243" t="s">
        <v>81</v>
      </c>
      <c r="AV417" s="13" t="s">
        <v>81</v>
      </c>
      <c r="AW417" s="13" t="s">
        <v>34</v>
      </c>
      <c r="AX417" s="13" t="s">
        <v>79</v>
      </c>
      <c r="AY417" s="243" t="s">
        <v>129</v>
      </c>
    </row>
    <row r="418" s="2" customFormat="1" ht="21.75" customHeight="1">
      <c r="A418" s="39"/>
      <c r="B418" s="40"/>
      <c r="C418" s="255" t="s">
        <v>897</v>
      </c>
      <c r="D418" s="255" t="s">
        <v>211</v>
      </c>
      <c r="E418" s="256" t="s">
        <v>898</v>
      </c>
      <c r="F418" s="257" t="s">
        <v>899</v>
      </c>
      <c r="G418" s="258" t="s">
        <v>214</v>
      </c>
      <c r="H418" s="259">
        <v>0.017000000000000001</v>
      </c>
      <c r="I418" s="260"/>
      <c r="J418" s="261">
        <f>ROUND(I418*H418,2)</f>
        <v>0</v>
      </c>
      <c r="K418" s="257" t="s">
        <v>135</v>
      </c>
      <c r="L418" s="262"/>
      <c r="M418" s="263" t="s">
        <v>21</v>
      </c>
      <c r="N418" s="264" t="s">
        <v>43</v>
      </c>
      <c r="O418" s="85"/>
      <c r="P418" s="222">
        <f>O418*H418</f>
        <v>0</v>
      </c>
      <c r="Q418" s="222">
        <v>1</v>
      </c>
      <c r="R418" s="222">
        <f>Q418*H418</f>
        <v>0.017000000000000001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660</v>
      </c>
      <c r="AT418" s="224" t="s">
        <v>211</v>
      </c>
      <c r="AU418" s="224" t="s">
        <v>81</v>
      </c>
      <c r="AY418" s="18" t="s">
        <v>129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79</v>
      </c>
      <c r="BK418" s="225">
        <f>ROUND(I418*H418,2)</f>
        <v>0</v>
      </c>
      <c r="BL418" s="18" t="s">
        <v>245</v>
      </c>
      <c r="BM418" s="224" t="s">
        <v>900</v>
      </c>
    </row>
    <row r="419" s="2" customFormat="1">
      <c r="A419" s="39"/>
      <c r="B419" s="40"/>
      <c r="C419" s="41"/>
      <c r="D419" s="226" t="s">
        <v>138</v>
      </c>
      <c r="E419" s="41"/>
      <c r="F419" s="227" t="s">
        <v>899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138</v>
      </c>
      <c r="AU419" s="18" t="s">
        <v>81</v>
      </c>
    </row>
    <row r="420" s="13" customFormat="1">
      <c r="A420" s="13"/>
      <c r="B420" s="233"/>
      <c r="C420" s="234"/>
      <c r="D420" s="226" t="s">
        <v>142</v>
      </c>
      <c r="E420" s="235" t="s">
        <v>21</v>
      </c>
      <c r="F420" s="236" t="s">
        <v>901</v>
      </c>
      <c r="G420" s="234"/>
      <c r="H420" s="237">
        <v>0.017000000000000001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142</v>
      </c>
      <c r="AU420" s="243" t="s">
        <v>81</v>
      </c>
      <c r="AV420" s="13" t="s">
        <v>81</v>
      </c>
      <c r="AW420" s="13" t="s">
        <v>34</v>
      </c>
      <c r="AX420" s="13" t="s">
        <v>79</v>
      </c>
      <c r="AY420" s="243" t="s">
        <v>129</v>
      </c>
    </row>
    <row r="421" s="2" customFormat="1" ht="21.75" customHeight="1">
      <c r="A421" s="39"/>
      <c r="B421" s="40"/>
      <c r="C421" s="255" t="s">
        <v>902</v>
      </c>
      <c r="D421" s="255" t="s">
        <v>211</v>
      </c>
      <c r="E421" s="256" t="s">
        <v>903</v>
      </c>
      <c r="F421" s="257" t="s">
        <v>904</v>
      </c>
      <c r="G421" s="258" t="s">
        <v>214</v>
      </c>
      <c r="H421" s="259">
        <v>0.012</v>
      </c>
      <c r="I421" s="260"/>
      <c r="J421" s="261">
        <f>ROUND(I421*H421,2)</f>
        <v>0</v>
      </c>
      <c r="K421" s="257" t="s">
        <v>135</v>
      </c>
      <c r="L421" s="262"/>
      <c r="M421" s="263" t="s">
        <v>21</v>
      </c>
      <c r="N421" s="264" t="s">
        <v>43</v>
      </c>
      <c r="O421" s="85"/>
      <c r="P421" s="222">
        <f>O421*H421</f>
        <v>0</v>
      </c>
      <c r="Q421" s="222">
        <v>1</v>
      </c>
      <c r="R421" s="222">
        <f>Q421*H421</f>
        <v>0.012</v>
      </c>
      <c r="S421" s="222">
        <v>0</v>
      </c>
      <c r="T421" s="223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4" t="s">
        <v>660</v>
      </c>
      <c r="AT421" s="224" t="s">
        <v>211</v>
      </c>
      <c r="AU421" s="224" t="s">
        <v>81</v>
      </c>
      <c r="AY421" s="18" t="s">
        <v>129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8" t="s">
        <v>79</v>
      </c>
      <c r="BK421" s="225">
        <f>ROUND(I421*H421,2)</f>
        <v>0</v>
      </c>
      <c r="BL421" s="18" t="s">
        <v>245</v>
      </c>
      <c r="BM421" s="224" t="s">
        <v>905</v>
      </c>
    </row>
    <row r="422" s="2" customFormat="1">
      <c r="A422" s="39"/>
      <c r="B422" s="40"/>
      <c r="C422" s="41"/>
      <c r="D422" s="226" t="s">
        <v>138</v>
      </c>
      <c r="E422" s="41"/>
      <c r="F422" s="227" t="s">
        <v>904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138</v>
      </c>
      <c r="AU422" s="18" t="s">
        <v>81</v>
      </c>
    </row>
    <row r="423" s="13" customFormat="1">
      <c r="A423" s="13"/>
      <c r="B423" s="233"/>
      <c r="C423" s="234"/>
      <c r="D423" s="226" t="s">
        <v>142</v>
      </c>
      <c r="E423" s="235" t="s">
        <v>21</v>
      </c>
      <c r="F423" s="236" t="s">
        <v>906</v>
      </c>
      <c r="G423" s="234"/>
      <c r="H423" s="237">
        <v>0.012</v>
      </c>
      <c r="I423" s="238"/>
      <c r="J423" s="234"/>
      <c r="K423" s="234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142</v>
      </c>
      <c r="AU423" s="243" t="s">
        <v>81</v>
      </c>
      <c r="AV423" s="13" t="s">
        <v>81</v>
      </c>
      <c r="AW423" s="13" t="s">
        <v>34</v>
      </c>
      <c r="AX423" s="13" t="s">
        <v>79</v>
      </c>
      <c r="AY423" s="243" t="s">
        <v>129</v>
      </c>
    </row>
    <row r="424" s="2" customFormat="1" ht="24.15" customHeight="1">
      <c r="A424" s="39"/>
      <c r="B424" s="40"/>
      <c r="C424" s="255" t="s">
        <v>907</v>
      </c>
      <c r="D424" s="255" t="s">
        <v>211</v>
      </c>
      <c r="E424" s="256" t="s">
        <v>908</v>
      </c>
      <c r="F424" s="257" t="s">
        <v>909</v>
      </c>
      <c r="G424" s="258" t="s">
        <v>214</v>
      </c>
      <c r="H424" s="259">
        <v>0.0080000000000000002</v>
      </c>
      <c r="I424" s="260"/>
      <c r="J424" s="261">
        <f>ROUND(I424*H424,2)</f>
        <v>0</v>
      </c>
      <c r="K424" s="257" t="s">
        <v>135</v>
      </c>
      <c r="L424" s="262"/>
      <c r="M424" s="263" t="s">
        <v>21</v>
      </c>
      <c r="N424" s="264" t="s">
        <v>43</v>
      </c>
      <c r="O424" s="85"/>
      <c r="P424" s="222">
        <f>O424*H424</f>
        <v>0</v>
      </c>
      <c r="Q424" s="222">
        <v>1</v>
      </c>
      <c r="R424" s="222">
        <f>Q424*H424</f>
        <v>0.0080000000000000002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660</v>
      </c>
      <c r="AT424" s="224" t="s">
        <v>211</v>
      </c>
      <c r="AU424" s="224" t="s">
        <v>81</v>
      </c>
      <c r="AY424" s="18" t="s">
        <v>129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79</v>
      </c>
      <c r="BK424" s="225">
        <f>ROUND(I424*H424,2)</f>
        <v>0</v>
      </c>
      <c r="BL424" s="18" t="s">
        <v>245</v>
      </c>
      <c r="BM424" s="224" t="s">
        <v>910</v>
      </c>
    </row>
    <row r="425" s="2" customFormat="1">
      <c r="A425" s="39"/>
      <c r="B425" s="40"/>
      <c r="C425" s="41"/>
      <c r="D425" s="226" t="s">
        <v>138</v>
      </c>
      <c r="E425" s="41"/>
      <c r="F425" s="227" t="s">
        <v>909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138</v>
      </c>
      <c r="AU425" s="18" t="s">
        <v>81</v>
      </c>
    </row>
    <row r="426" s="13" customFormat="1">
      <c r="A426" s="13"/>
      <c r="B426" s="233"/>
      <c r="C426" s="234"/>
      <c r="D426" s="226" t="s">
        <v>142</v>
      </c>
      <c r="E426" s="235" t="s">
        <v>21</v>
      </c>
      <c r="F426" s="236" t="s">
        <v>911</v>
      </c>
      <c r="G426" s="234"/>
      <c r="H426" s="237">
        <v>0.0080000000000000002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142</v>
      </c>
      <c r="AU426" s="243" t="s">
        <v>81</v>
      </c>
      <c r="AV426" s="13" t="s">
        <v>81</v>
      </c>
      <c r="AW426" s="13" t="s">
        <v>34</v>
      </c>
      <c r="AX426" s="13" t="s">
        <v>79</v>
      </c>
      <c r="AY426" s="243" t="s">
        <v>129</v>
      </c>
    </row>
    <row r="427" s="2" customFormat="1" ht="24.15" customHeight="1">
      <c r="A427" s="39"/>
      <c r="B427" s="40"/>
      <c r="C427" s="213" t="s">
        <v>912</v>
      </c>
      <c r="D427" s="213" t="s">
        <v>131</v>
      </c>
      <c r="E427" s="214" t="s">
        <v>913</v>
      </c>
      <c r="F427" s="215" t="s">
        <v>914</v>
      </c>
      <c r="G427" s="216" t="s">
        <v>842</v>
      </c>
      <c r="H427" s="217">
        <v>248</v>
      </c>
      <c r="I427" s="218"/>
      <c r="J427" s="219">
        <f>ROUND(I427*H427,2)</f>
        <v>0</v>
      </c>
      <c r="K427" s="215" t="s">
        <v>155</v>
      </c>
      <c r="L427" s="45"/>
      <c r="M427" s="220" t="s">
        <v>21</v>
      </c>
      <c r="N427" s="221" t="s">
        <v>43</v>
      </c>
      <c r="O427" s="85"/>
      <c r="P427" s="222">
        <f>O427*H427</f>
        <v>0</v>
      </c>
      <c r="Q427" s="222">
        <v>0.050000000000000003</v>
      </c>
      <c r="R427" s="222">
        <f>Q427*H427</f>
        <v>12.4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245</v>
      </c>
      <c r="AT427" s="224" t="s">
        <v>131</v>
      </c>
      <c r="AU427" s="224" t="s">
        <v>81</v>
      </c>
      <c r="AY427" s="18" t="s">
        <v>129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79</v>
      </c>
      <c r="BK427" s="225">
        <f>ROUND(I427*H427,2)</f>
        <v>0</v>
      </c>
      <c r="BL427" s="18" t="s">
        <v>245</v>
      </c>
      <c r="BM427" s="224" t="s">
        <v>915</v>
      </c>
    </row>
    <row r="428" s="2" customFormat="1">
      <c r="A428" s="39"/>
      <c r="B428" s="40"/>
      <c r="C428" s="41"/>
      <c r="D428" s="226" t="s">
        <v>138</v>
      </c>
      <c r="E428" s="41"/>
      <c r="F428" s="227" t="s">
        <v>914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138</v>
      </c>
      <c r="AU428" s="18" t="s">
        <v>81</v>
      </c>
    </row>
    <row r="429" s="13" customFormat="1">
      <c r="A429" s="13"/>
      <c r="B429" s="233"/>
      <c r="C429" s="234"/>
      <c r="D429" s="226" t="s">
        <v>142</v>
      </c>
      <c r="E429" s="235" t="s">
        <v>21</v>
      </c>
      <c r="F429" s="236" t="s">
        <v>916</v>
      </c>
      <c r="G429" s="234"/>
      <c r="H429" s="237">
        <v>248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142</v>
      </c>
      <c r="AU429" s="243" t="s">
        <v>81</v>
      </c>
      <c r="AV429" s="13" t="s">
        <v>81</v>
      </c>
      <c r="AW429" s="13" t="s">
        <v>34</v>
      </c>
      <c r="AX429" s="13" t="s">
        <v>79</v>
      </c>
      <c r="AY429" s="243" t="s">
        <v>129</v>
      </c>
    </row>
    <row r="430" s="2" customFormat="1" ht="24.15" customHeight="1">
      <c r="A430" s="39"/>
      <c r="B430" s="40"/>
      <c r="C430" s="255" t="s">
        <v>917</v>
      </c>
      <c r="D430" s="255" t="s">
        <v>211</v>
      </c>
      <c r="E430" s="256" t="s">
        <v>918</v>
      </c>
      <c r="F430" s="257" t="s">
        <v>919</v>
      </c>
      <c r="G430" s="258" t="s">
        <v>774</v>
      </c>
      <c r="H430" s="259">
        <v>0.47999999999999998</v>
      </c>
      <c r="I430" s="260"/>
      <c r="J430" s="261">
        <f>ROUND(I430*H430,2)</f>
        <v>0</v>
      </c>
      <c r="K430" s="257" t="s">
        <v>135</v>
      </c>
      <c r="L430" s="262"/>
      <c r="M430" s="263" t="s">
        <v>21</v>
      </c>
      <c r="N430" s="264" t="s">
        <v>43</v>
      </c>
      <c r="O430" s="85"/>
      <c r="P430" s="222">
        <f>O430*H430</f>
        <v>0</v>
      </c>
      <c r="Q430" s="222">
        <v>0.0088999999999999999</v>
      </c>
      <c r="R430" s="222">
        <f>Q430*H430</f>
        <v>0.0042719999999999998</v>
      </c>
      <c r="S430" s="222">
        <v>0</v>
      </c>
      <c r="T430" s="223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4" t="s">
        <v>660</v>
      </c>
      <c r="AT430" s="224" t="s">
        <v>211</v>
      </c>
      <c r="AU430" s="224" t="s">
        <v>81</v>
      </c>
      <c r="AY430" s="18" t="s">
        <v>129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79</v>
      </c>
      <c r="BK430" s="225">
        <f>ROUND(I430*H430,2)</f>
        <v>0</v>
      </c>
      <c r="BL430" s="18" t="s">
        <v>245</v>
      </c>
      <c r="BM430" s="224" t="s">
        <v>920</v>
      </c>
    </row>
    <row r="431" s="2" customFormat="1">
      <c r="A431" s="39"/>
      <c r="B431" s="40"/>
      <c r="C431" s="41"/>
      <c r="D431" s="226" t="s">
        <v>138</v>
      </c>
      <c r="E431" s="41"/>
      <c r="F431" s="227" t="s">
        <v>919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138</v>
      </c>
      <c r="AU431" s="18" t="s">
        <v>81</v>
      </c>
    </row>
    <row r="432" s="13" customFormat="1">
      <c r="A432" s="13"/>
      <c r="B432" s="233"/>
      <c r="C432" s="234"/>
      <c r="D432" s="226" t="s">
        <v>142</v>
      </c>
      <c r="E432" s="235" t="s">
        <v>21</v>
      </c>
      <c r="F432" s="236" t="s">
        <v>921</v>
      </c>
      <c r="G432" s="234"/>
      <c r="H432" s="237">
        <v>48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142</v>
      </c>
      <c r="AU432" s="243" t="s">
        <v>81</v>
      </c>
      <c r="AV432" s="13" t="s">
        <v>81</v>
      </c>
      <c r="AW432" s="13" t="s">
        <v>34</v>
      </c>
      <c r="AX432" s="13" t="s">
        <v>79</v>
      </c>
      <c r="AY432" s="243" t="s">
        <v>129</v>
      </c>
    </row>
    <row r="433" s="13" customFormat="1">
      <c r="A433" s="13"/>
      <c r="B433" s="233"/>
      <c r="C433" s="234"/>
      <c r="D433" s="226" t="s">
        <v>142</v>
      </c>
      <c r="E433" s="234"/>
      <c r="F433" s="236" t="s">
        <v>922</v>
      </c>
      <c r="G433" s="234"/>
      <c r="H433" s="237">
        <v>0.47999999999999998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142</v>
      </c>
      <c r="AU433" s="243" t="s">
        <v>81</v>
      </c>
      <c r="AV433" s="13" t="s">
        <v>81</v>
      </c>
      <c r="AW433" s="13" t="s">
        <v>4</v>
      </c>
      <c r="AX433" s="13" t="s">
        <v>79</v>
      </c>
      <c r="AY433" s="243" t="s">
        <v>129</v>
      </c>
    </row>
    <row r="434" s="2" customFormat="1" ht="24.15" customHeight="1">
      <c r="A434" s="39"/>
      <c r="B434" s="40"/>
      <c r="C434" s="255" t="s">
        <v>923</v>
      </c>
      <c r="D434" s="255" t="s">
        <v>211</v>
      </c>
      <c r="E434" s="256" t="s">
        <v>924</v>
      </c>
      <c r="F434" s="257" t="s">
        <v>925</v>
      </c>
      <c r="G434" s="258" t="s">
        <v>774</v>
      </c>
      <c r="H434" s="259">
        <v>0.47999999999999998</v>
      </c>
      <c r="I434" s="260"/>
      <c r="J434" s="261">
        <f>ROUND(I434*H434,2)</f>
        <v>0</v>
      </c>
      <c r="K434" s="257" t="s">
        <v>135</v>
      </c>
      <c r="L434" s="262"/>
      <c r="M434" s="263" t="s">
        <v>21</v>
      </c>
      <c r="N434" s="264" t="s">
        <v>43</v>
      </c>
      <c r="O434" s="85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660</v>
      </c>
      <c r="AT434" s="224" t="s">
        <v>211</v>
      </c>
      <c r="AU434" s="224" t="s">
        <v>81</v>
      </c>
      <c r="AY434" s="18" t="s">
        <v>129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79</v>
      </c>
      <c r="BK434" s="225">
        <f>ROUND(I434*H434,2)</f>
        <v>0</v>
      </c>
      <c r="BL434" s="18" t="s">
        <v>245</v>
      </c>
      <c r="BM434" s="224" t="s">
        <v>926</v>
      </c>
    </row>
    <row r="435" s="2" customFormat="1">
      <c r="A435" s="39"/>
      <c r="B435" s="40"/>
      <c r="C435" s="41"/>
      <c r="D435" s="226" t="s">
        <v>138</v>
      </c>
      <c r="E435" s="41"/>
      <c r="F435" s="227" t="s">
        <v>925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138</v>
      </c>
      <c r="AU435" s="18" t="s">
        <v>81</v>
      </c>
    </row>
    <row r="436" s="13" customFormat="1">
      <c r="A436" s="13"/>
      <c r="B436" s="233"/>
      <c r="C436" s="234"/>
      <c r="D436" s="226" t="s">
        <v>142</v>
      </c>
      <c r="E436" s="234"/>
      <c r="F436" s="236" t="s">
        <v>922</v>
      </c>
      <c r="G436" s="234"/>
      <c r="H436" s="237">
        <v>0.47999999999999998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142</v>
      </c>
      <c r="AU436" s="243" t="s">
        <v>81</v>
      </c>
      <c r="AV436" s="13" t="s">
        <v>81</v>
      </c>
      <c r="AW436" s="13" t="s">
        <v>4</v>
      </c>
      <c r="AX436" s="13" t="s">
        <v>79</v>
      </c>
      <c r="AY436" s="243" t="s">
        <v>129</v>
      </c>
    </row>
    <row r="437" s="2" customFormat="1">
      <c r="A437" s="39"/>
      <c r="B437" s="40"/>
      <c r="C437" s="255" t="s">
        <v>927</v>
      </c>
      <c r="D437" s="255" t="s">
        <v>211</v>
      </c>
      <c r="E437" s="256" t="s">
        <v>928</v>
      </c>
      <c r="F437" s="257" t="s">
        <v>929</v>
      </c>
      <c r="G437" s="258" t="s">
        <v>774</v>
      </c>
      <c r="H437" s="259">
        <v>0.47999999999999998</v>
      </c>
      <c r="I437" s="260"/>
      <c r="J437" s="261">
        <f>ROUND(I437*H437,2)</f>
        <v>0</v>
      </c>
      <c r="K437" s="257" t="s">
        <v>135</v>
      </c>
      <c r="L437" s="262"/>
      <c r="M437" s="263" t="s">
        <v>21</v>
      </c>
      <c r="N437" s="264" t="s">
        <v>43</v>
      </c>
      <c r="O437" s="85"/>
      <c r="P437" s="222">
        <f>O437*H437</f>
        <v>0</v>
      </c>
      <c r="Q437" s="222">
        <v>0.00054000000000000001</v>
      </c>
      <c r="R437" s="222">
        <f>Q437*H437</f>
        <v>0.00025920000000000001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660</v>
      </c>
      <c r="AT437" s="224" t="s">
        <v>211</v>
      </c>
      <c r="AU437" s="224" t="s">
        <v>81</v>
      </c>
      <c r="AY437" s="18" t="s">
        <v>129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79</v>
      </c>
      <c r="BK437" s="225">
        <f>ROUND(I437*H437,2)</f>
        <v>0</v>
      </c>
      <c r="BL437" s="18" t="s">
        <v>245</v>
      </c>
      <c r="BM437" s="224" t="s">
        <v>930</v>
      </c>
    </row>
    <row r="438" s="2" customFormat="1">
      <c r="A438" s="39"/>
      <c r="B438" s="40"/>
      <c r="C438" s="41"/>
      <c r="D438" s="226" t="s">
        <v>138</v>
      </c>
      <c r="E438" s="41"/>
      <c r="F438" s="227" t="s">
        <v>929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138</v>
      </c>
      <c r="AU438" s="18" t="s">
        <v>81</v>
      </c>
    </row>
    <row r="439" s="13" customFormat="1">
      <c r="A439" s="13"/>
      <c r="B439" s="233"/>
      <c r="C439" s="234"/>
      <c r="D439" s="226" t="s">
        <v>142</v>
      </c>
      <c r="E439" s="234"/>
      <c r="F439" s="236" t="s">
        <v>922</v>
      </c>
      <c r="G439" s="234"/>
      <c r="H439" s="237">
        <v>0.47999999999999998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142</v>
      </c>
      <c r="AU439" s="243" t="s">
        <v>81</v>
      </c>
      <c r="AV439" s="13" t="s">
        <v>81</v>
      </c>
      <c r="AW439" s="13" t="s">
        <v>4</v>
      </c>
      <c r="AX439" s="13" t="s">
        <v>79</v>
      </c>
      <c r="AY439" s="243" t="s">
        <v>129</v>
      </c>
    </row>
    <row r="440" s="2" customFormat="1" ht="24.15" customHeight="1">
      <c r="A440" s="39"/>
      <c r="B440" s="40"/>
      <c r="C440" s="255" t="s">
        <v>931</v>
      </c>
      <c r="D440" s="255" t="s">
        <v>211</v>
      </c>
      <c r="E440" s="256" t="s">
        <v>932</v>
      </c>
      <c r="F440" s="257" t="s">
        <v>933</v>
      </c>
      <c r="G440" s="258" t="s">
        <v>214</v>
      </c>
      <c r="H440" s="259">
        <v>0.10299999999999999</v>
      </c>
      <c r="I440" s="260"/>
      <c r="J440" s="261">
        <f>ROUND(I440*H440,2)</f>
        <v>0</v>
      </c>
      <c r="K440" s="257" t="s">
        <v>135</v>
      </c>
      <c r="L440" s="262"/>
      <c r="M440" s="263" t="s">
        <v>21</v>
      </c>
      <c r="N440" s="264" t="s">
        <v>43</v>
      </c>
      <c r="O440" s="85"/>
      <c r="P440" s="222">
        <f>O440*H440</f>
        <v>0</v>
      </c>
      <c r="Q440" s="222">
        <v>1</v>
      </c>
      <c r="R440" s="222">
        <f>Q440*H440</f>
        <v>0.10299999999999999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660</v>
      </c>
      <c r="AT440" s="224" t="s">
        <v>211</v>
      </c>
      <c r="AU440" s="224" t="s">
        <v>81</v>
      </c>
      <c r="AY440" s="18" t="s">
        <v>129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79</v>
      </c>
      <c r="BK440" s="225">
        <f>ROUND(I440*H440,2)</f>
        <v>0</v>
      </c>
      <c r="BL440" s="18" t="s">
        <v>245</v>
      </c>
      <c r="BM440" s="224" t="s">
        <v>934</v>
      </c>
    </row>
    <row r="441" s="2" customFormat="1">
      <c r="A441" s="39"/>
      <c r="B441" s="40"/>
      <c r="C441" s="41"/>
      <c r="D441" s="226" t="s">
        <v>138</v>
      </c>
      <c r="E441" s="41"/>
      <c r="F441" s="227" t="s">
        <v>933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138</v>
      </c>
      <c r="AU441" s="18" t="s">
        <v>81</v>
      </c>
    </row>
    <row r="442" s="13" customFormat="1">
      <c r="A442" s="13"/>
      <c r="B442" s="233"/>
      <c r="C442" s="234"/>
      <c r="D442" s="226" t="s">
        <v>142</v>
      </c>
      <c r="E442" s="235" t="s">
        <v>21</v>
      </c>
      <c r="F442" s="236" t="s">
        <v>935</v>
      </c>
      <c r="G442" s="234"/>
      <c r="H442" s="237">
        <v>0.10299999999999999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142</v>
      </c>
      <c r="AU442" s="243" t="s">
        <v>81</v>
      </c>
      <c r="AV442" s="13" t="s">
        <v>81</v>
      </c>
      <c r="AW442" s="13" t="s">
        <v>34</v>
      </c>
      <c r="AX442" s="13" t="s">
        <v>79</v>
      </c>
      <c r="AY442" s="243" t="s">
        <v>129</v>
      </c>
    </row>
    <row r="443" s="2" customFormat="1" ht="24.15" customHeight="1">
      <c r="A443" s="39"/>
      <c r="B443" s="40"/>
      <c r="C443" s="255" t="s">
        <v>936</v>
      </c>
      <c r="D443" s="255" t="s">
        <v>211</v>
      </c>
      <c r="E443" s="256" t="s">
        <v>937</v>
      </c>
      <c r="F443" s="257" t="s">
        <v>938</v>
      </c>
      <c r="G443" s="258" t="s">
        <v>214</v>
      </c>
      <c r="H443" s="259">
        <v>0.014999999999999999</v>
      </c>
      <c r="I443" s="260"/>
      <c r="J443" s="261">
        <f>ROUND(I443*H443,2)</f>
        <v>0</v>
      </c>
      <c r="K443" s="257" t="s">
        <v>135</v>
      </c>
      <c r="L443" s="262"/>
      <c r="M443" s="263" t="s">
        <v>21</v>
      </c>
      <c r="N443" s="264" t="s">
        <v>43</v>
      </c>
      <c r="O443" s="85"/>
      <c r="P443" s="222">
        <f>O443*H443</f>
        <v>0</v>
      </c>
      <c r="Q443" s="222">
        <v>1</v>
      </c>
      <c r="R443" s="222">
        <f>Q443*H443</f>
        <v>0.014999999999999999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660</v>
      </c>
      <c r="AT443" s="224" t="s">
        <v>211</v>
      </c>
      <c r="AU443" s="224" t="s">
        <v>81</v>
      </c>
      <c r="AY443" s="18" t="s">
        <v>129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79</v>
      </c>
      <c r="BK443" s="225">
        <f>ROUND(I443*H443,2)</f>
        <v>0</v>
      </c>
      <c r="BL443" s="18" t="s">
        <v>245</v>
      </c>
      <c r="BM443" s="224" t="s">
        <v>939</v>
      </c>
    </row>
    <row r="444" s="2" customFormat="1">
      <c r="A444" s="39"/>
      <c r="B444" s="40"/>
      <c r="C444" s="41"/>
      <c r="D444" s="226" t="s">
        <v>138</v>
      </c>
      <c r="E444" s="41"/>
      <c r="F444" s="227" t="s">
        <v>938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138</v>
      </c>
      <c r="AU444" s="18" t="s">
        <v>81</v>
      </c>
    </row>
    <row r="445" s="13" customFormat="1">
      <c r="A445" s="13"/>
      <c r="B445" s="233"/>
      <c r="C445" s="234"/>
      <c r="D445" s="226" t="s">
        <v>142</v>
      </c>
      <c r="E445" s="235" t="s">
        <v>21</v>
      </c>
      <c r="F445" s="236" t="s">
        <v>940</v>
      </c>
      <c r="G445" s="234"/>
      <c r="H445" s="237">
        <v>0.014999999999999999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142</v>
      </c>
      <c r="AU445" s="243" t="s">
        <v>81</v>
      </c>
      <c r="AV445" s="13" t="s">
        <v>81</v>
      </c>
      <c r="AW445" s="13" t="s">
        <v>34</v>
      </c>
      <c r="AX445" s="13" t="s">
        <v>79</v>
      </c>
      <c r="AY445" s="243" t="s">
        <v>129</v>
      </c>
    </row>
    <row r="446" s="2" customFormat="1" ht="24.15" customHeight="1">
      <c r="A446" s="39"/>
      <c r="B446" s="40"/>
      <c r="C446" s="255" t="s">
        <v>941</v>
      </c>
      <c r="D446" s="255" t="s">
        <v>211</v>
      </c>
      <c r="E446" s="256" t="s">
        <v>942</v>
      </c>
      <c r="F446" s="257" t="s">
        <v>943</v>
      </c>
      <c r="G446" s="258" t="s">
        <v>161</v>
      </c>
      <c r="H446" s="259">
        <v>38.939999999999998</v>
      </c>
      <c r="I446" s="260"/>
      <c r="J446" s="261">
        <f>ROUND(I446*H446,2)</f>
        <v>0</v>
      </c>
      <c r="K446" s="257" t="s">
        <v>135</v>
      </c>
      <c r="L446" s="262"/>
      <c r="M446" s="263" t="s">
        <v>21</v>
      </c>
      <c r="N446" s="264" t="s">
        <v>43</v>
      </c>
      <c r="O446" s="85"/>
      <c r="P446" s="222">
        <f>O446*H446</f>
        <v>0</v>
      </c>
      <c r="Q446" s="222">
        <v>0.0030799999999999998</v>
      </c>
      <c r="R446" s="222">
        <f>Q446*H446</f>
        <v>0.11993519999999999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660</v>
      </c>
      <c r="AT446" s="224" t="s">
        <v>211</v>
      </c>
      <c r="AU446" s="224" t="s">
        <v>81</v>
      </c>
      <c r="AY446" s="18" t="s">
        <v>129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79</v>
      </c>
      <c r="BK446" s="225">
        <f>ROUND(I446*H446,2)</f>
        <v>0</v>
      </c>
      <c r="BL446" s="18" t="s">
        <v>245</v>
      </c>
      <c r="BM446" s="224" t="s">
        <v>944</v>
      </c>
    </row>
    <row r="447" s="2" customFormat="1">
      <c r="A447" s="39"/>
      <c r="B447" s="40"/>
      <c r="C447" s="41"/>
      <c r="D447" s="226" t="s">
        <v>138</v>
      </c>
      <c r="E447" s="41"/>
      <c r="F447" s="227" t="s">
        <v>943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138</v>
      </c>
      <c r="AU447" s="18" t="s">
        <v>81</v>
      </c>
    </row>
    <row r="448" s="13" customFormat="1">
      <c r="A448" s="13"/>
      <c r="B448" s="233"/>
      <c r="C448" s="234"/>
      <c r="D448" s="226" t="s">
        <v>142</v>
      </c>
      <c r="E448" s="235" t="s">
        <v>21</v>
      </c>
      <c r="F448" s="236" t="s">
        <v>945</v>
      </c>
      <c r="G448" s="234"/>
      <c r="H448" s="237">
        <v>38.939999999999998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142</v>
      </c>
      <c r="AU448" s="243" t="s">
        <v>81</v>
      </c>
      <c r="AV448" s="13" t="s">
        <v>81</v>
      </c>
      <c r="AW448" s="13" t="s">
        <v>34</v>
      </c>
      <c r="AX448" s="13" t="s">
        <v>79</v>
      </c>
      <c r="AY448" s="243" t="s">
        <v>129</v>
      </c>
    </row>
    <row r="449" s="2" customFormat="1" ht="21.75" customHeight="1">
      <c r="A449" s="39"/>
      <c r="B449" s="40"/>
      <c r="C449" s="255" t="s">
        <v>946</v>
      </c>
      <c r="D449" s="255" t="s">
        <v>211</v>
      </c>
      <c r="E449" s="256" t="s">
        <v>947</v>
      </c>
      <c r="F449" s="257" t="s">
        <v>948</v>
      </c>
      <c r="G449" s="258" t="s">
        <v>214</v>
      </c>
      <c r="H449" s="259">
        <v>0.0050000000000000001</v>
      </c>
      <c r="I449" s="260"/>
      <c r="J449" s="261">
        <f>ROUND(I449*H449,2)</f>
        <v>0</v>
      </c>
      <c r="K449" s="257" t="s">
        <v>135</v>
      </c>
      <c r="L449" s="262"/>
      <c r="M449" s="263" t="s">
        <v>21</v>
      </c>
      <c r="N449" s="264" t="s">
        <v>43</v>
      </c>
      <c r="O449" s="85"/>
      <c r="P449" s="222">
        <f>O449*H449</f>
        <v>0</v>
      </c>
      <c r="Q449" s="222">
        <v>1</v>
      </c>
      <c r="R449" s="222">
        <f>Q449*H449</f>
        <v>0.0050000000000000001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660</v>
      </c>
      <c r="AT449" s="224" t="s">
        <v>211</v>
      </c>
      <c r="AU449" s="224" t="s">
        <v>81</v>
      </c>
      <c r="AY449" s="18" t="s">
        <v>129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79</v>
      </c>
      <c r="BK449" s="225">
        <f>ROUND(I449*H449,2)</f>
        <v>0</v>
      </c>
      <c r="BL449" s="18" t="s">
        <v>245</v>
      </c>
      <c r="BM449" s="224" t="s">
        <v>949</v>
      </c>
    </row>
    <row r="450" s="2" customFormat="1">
      <c r="A450" s="39"/>
      <c r="B450" s="40"/>
      <c r="C450" s="41"/>
      <c r="D450" s="226" t="s">
        <v>138</v>
      </c>
      <c r="E450" s="41"/>
      <c r="F450" s="227" t="s">
        <v>948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138</v>
      </c>
      <c r="AU450" s="18" t="s">
        <v>81</v>
      </c>
    </row>
    <row r="451" s="13" customFormat="1">
      <c r="A451" s="13"/>
      <c r="B451" s="233"/>
      <c r="C451" s="234"/>
      <c r="D451" s="226" t="s">
        <v>142</v>
      </c>
      <c r="E451" s="235" t="s">
        <v>21</v>
      </c>
      <c r="F451" s="236" t="s">
        <v>950</v>
      </c>
      <c r="G451" s="234"/>
      <c r="H451" s="237">
        <v>0.0050000000000000001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142</v>
      </c>
      <c r="AU451" s="243" t="s">
        <v>81</v>
      </c>
      <c r="AV451" s="13" t="s">
        <v>81</v>
      </c>
      <c r="AW451" s="13" t="s">
        <v>34</v>
      </c>
      <c r="AX451" s="13" t="s">
        <v>79</v>
      </c>
      <c r="AY451" s="243" t="s">
        <v>129</v>
      </c>
    </row>
    <row r="452" s="2" customFormat="1" ht="16.5" customHeight="1">
      <c r="A452" s="39"/>
      <c r="B452" s="40"/>
      <c r="C452" s="255" t="s">
        <v>951</v>
      </c>
      <c r="D452" s="255" t="s">
        <v>211</v>
      </c>
      <c r="E452" s="256" t="s">
        <v>952</v>
      </c>
      <c r="F452" s="257" t="s">
        <v>953</v>
      </c>
      <c r="G452" s="258" t="s">
        <v>161</v>
      </c>
      <c r="H452" s="259">
        <v>1.8999999999999999</v>
      </c>
      <c r="I452" s="260"/>
      <c r="J452" s="261">
        <f>ROUND(I452*H452,2)</f>
        <v>0</v>
      </c>
      <c r="K452" s="257" t="s">
        <v>155</v>
      </c>
      <c r="L452" s="262"/>
      <c r="M452" s="263" t="s">
        <v>21</v>
      </c>
      <c r="N452" s="264" t="s">
        <v>43</v>
      </c>
      <c r="O452" s="85"/>
      <c r="P452" s="222">
        <f>O452*H452</f>
        <v>0</v>
      </c>
      <c r="Q452" s="222">
        <v>0.00046000000000000001</v>
      </c>
      <c r="R452" s="222">
        <f>Q452*H452</f>
        <v>0.00087399999999999999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660</v>
      </c>
      <c r="AT452" s="224" t="s">
        <v>211</v>
      </c>
      <c r="AU452" s="224" t="s">
        <v>81</v>
      </c>
      <c r="AY452" s="18" t="s">
        <v>129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79</v>
      </c>
      <c r="BK452" s="225">
        <f>ROUND(I452*H452,2)</f>
        <v>0</v>
      </c>
      <c r="BL452" s="18" t="s">
        <v>245</v>
      </c>
      <c r="BM452" s="224" t="s">
        <v>954</v>
      </c>
    </row>
    <row r="453" s="2" customFormat="1">
      <c r="A453" s="39"/>
      <c r="B453" s="40"/>
      <c r="C453" s="41"/>
      <c r="D453" s="226" t="s">
        <v>138</v>
      </c>
      <c r="E453" s="41"/>
      <c r="F453" s="227" t="s">
        <v>955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138</v>
      </c>
      <c r="AU453" s="18" t="s">
        <v>81</v>
      </c>
    </row>
    <row r="454" s="2" customFormat="1" ht="24.15" customHeight="1">
      <c r="A454" s="39"/>
      <c r="B454" s="40"/>
      <c r="C454" s="213" t="s">
        <v>956</v>
      </c>
      <c r="D454" s="213" t="s">
        <v>131</v>
      </c>
      <c r="E454" s="214" t="s">
        <v>957</v>
      </c>
      <c r="F454" s="215" t="s">
        <v>958</v>
      </c>
      <c r="G454" s="216" t="s">
        <v>214</v>
      </c>
      <c r="H454" s="217">
        <v>20.277000000000001</v>
      </c>
      <c r="I454" s="218"/>
      <c r="J454" s="219">
        <f>ROUND(I454*H454,2)</f>
        <v>0</v>
      </c>
      <c r="K454" s="215" t="s">
        <v>135</v>
      </c>
      <c r="L454" s="45"/>
      <c r="M454" s="220" t="s">
        <v>21</v>
      </c>
      <c r="N454" s="221" t="s">
        <v>43</v>
      </c>
      <c r="O454" s="85"/>
      <c r="P454" s="222">
        <f>O454*H454</f>
        <v>0</v>
      </c>
      <c r="Q454" s="222">
        <v>0</v>
      </c>
      <c r="R454" s="222">
        <f>Q454*H454</f>
        <v>0</v>
      </c>
      <c r="S454" s="222">
        <v>0</v>
      </c>
      <c r="T454" s="22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245</v>
      </c>
      <c r="AT454" s="224" t="s">
        <v>131</v>
      </c>
      <c r="AU454" s="224" t="s">
        <v>81</v>
      </c>
      <c r="AY454" s="18" t="s">
        <v>129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79</v>
      </c>
      <c r="BK454" s="225">
        <f>ROUND(I454*H454,2)</f>
        <v>0</v>
      </c>
      <c r="BL454" s="18" t="s">
        <v>245</v>
      </c>
      <c r="BM454" s="224" t="s">
        <v>959</v>
      </c>
    </row>
    <row r="455" s="2" customFormat="1">
      <c r="A455" s="39"/>
      <c r="B455" s="40"/>
      <c r="C455" s="41"/>
      <c r="D455" s="226" t="s">
        <v>138</v>
      </c>
      <c r="E455" s="41"/>
      <c r="F455" s="227" t="s">
        <v>960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138</v>
      </c>
      <c r="AU455" s="18" t="s">
        <v>81</v>
      </c>
    </row>
    <row r="456" s="2" customFormat="1">
      <c r="A456" s="39"/>
      <c r="B456" s="40"/>
      <c r="C456" s="41"/>
      <c r="D456" s="231" t="s">
        <v>140</v>
      </c>
      <c r="E456" s="41"/>
      <c r="F456" s="232" t="s">
        <v>961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140</v>
      </c>
      <c r="AU456" s="18" t="s">
        <v>81</v>
      </c>
    </row>
    <row r="457" s="12" customFormat="1" ht="22.8" customHeight="1">
      <c r="A457" s="12"/>
      <c r="B457" s="197"/>
      <c r="C457" s="198"/>
      <c r="D457" s="199" t="s">
        <v>71</v>
      </c>
      <c r="E457" s="211" t="s">
        <v>962</v>
      </c>
      <c r="F457" s="211" t="s">
        <v>963</v>
      </c>
      <c r="G457" s="198"/>
      <c r="H457" s="198"/>
      <c r="I457" s="201"/>
      <c r="J457" s="212">
        <f>BK457</f>
        <v>0</v>
      </c>
      <c r="K457" s="198"/>
      <c r="L457" s="203"/>
      <c r="M457" s="204"/>
      <c r="N457" s="205"/>
      <c r="O457" s="205"/>
      <c r="P457" s="206">
        <f>SUM(P458:P461)</f>
        <v>0</v>
      </c>
      <c r="Q457" s="205"/>
      <c r="R457" s="206">
        <f>SUM(R458:R461)</f>
        <v>0.001305</v>
      </c>
      <c r="S457" s="205"/>
      <c r="T457" s="207">
        <f>SUM(T458:T461)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08" t="s">
        <v>81</v>
      </c>
      <c r="AT457" s="209" t="s">
        <v>71</v>
      </c>
      <c r="AU457" s="209" t="s">
        <v>79</v>
      </c>
      <c r="AY457" s="208" t="s">
        <v>129</v>
      </c>
      <c r="BK457" s="210">
        <f>SUM(BK458:BK461)</f>
        <v>0</v>
      </c>
    </row>
    <row r="458" s="2" customFormat="1" ht="24.15" customHeight="1">
      <c r="A458" s="39"/>
      <c r="B458" s="40"/>
      <c r="C458" s="213" t="s">
        <v>964</v>
      </c>
      <c r="D458" s="213" t="s">
        <v>131</v>
      </c>
      <c r="E458" s="214" t="s">
        <v>965</v>
      </c>
      <c r="F458" s="215" t="s">
        <v>966</v>
      </c>
      <c r="G458" s="216" t="s">
        <v>134</v>
      </c>
      <c r="H458" s="217">
        <v>4.5</v>
      </c>
      <c r="I458" s="218"/>
      <c r="J458" s="219">
        <f>ROUND(I458*H458,2)</f>
        <v>0</v>
      </c>
      <c r="K458" s="215" t="s">
        <v>135</v>
      </c>
      <c r="L458" s="45"/>
      <c r="M458" s="220" t="s">
        <v>21</v>
      </c>
      <c r="N458" s="221" t="s">
        <v>43</v>
      </c>
      <c r="O458" s="85"/>
      <c r="P458" s="222">
        <f>O458*H458</f>
        <v>0</v>
      </c>
      <c r="Q458" s="222">
        <v>0.00029</v>
      </c>
      <c r="R458" s="222">
        <f>Q458*H458</f>
        <v>0.001305</v>
      </c>
      <c r="S458" s="222">
        <v>0</v>
      </c>
      <c r="T458" s="22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4" t="s">
        <v>245</v>
      </c>
      <c r="AT458" s="224" t="s">
        <v>131</v>
      </c>
      <c r="AU458" s="224" t="s">
        <v>81</v>
      </c>
      <c r="AY458" s="18" t="s">
        <v>129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8" t="s">
        <v>79</v>
      </c>
      <c r="BK458" s="225">
        <f>ROUND(I458*H458,2)</f>
        <v>0</v>
      </c>
      <c r="BL458" s="18" t="s">
        <v>245</v>
      </c>
      <c r="BM458" s="224" t="s">
        <v>967</v>
      </c>
    </row>
    <row r="459" s="2" customFormat="1">
      <c r="A459" s="39"/>
      <c r="B459" s="40"/>
      <c r="C459" s="41"/>
      <c r="D459" s="226" t="s">
        <v>138</v>
      </c>
      <c r="E459" s="41"/>
      <c r="F459" s="227" t="s">
        <v>968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138</v>
      </c>
      <c r="AU459" s="18" t="s">
        <v>81</v>
      </c>
    </row>
    <row r="460" s="2" customFormat="1">
      <c r="A460" s="39"/>
      <c r="B460" s="40"/>
      <c r="C460" s="41"/>
      <c r="D460" s="231" t="s">
        <v>140</v>
      </c>
      <c r="E460" s="41"/>
      <c r="F460" s="232" t="s">
        <v>969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140</v>
      </c>
      <c r="AU460" s="18" t="s">
        <v>81</v>
      </c>
    </row>
    <row r="461" s="13" customFormat="1">
      <c r="A461" s="13"/>
      <c r="B461" s="233"/>
      <c r="C461" s="234"/>
      <c r="D461" s="226" t="s">
        <v>142</v>
      </c>
      <c r="E461" s="235" t="s">
        <v>21</v>
      </c>
      <c r="F461" s="236" t="s">
        <v>807</v>
      </c>
      <c r="G461" s="234"/>
      <c r="H461" s="237">
        <v>4.5</v>
      </c>
      <c r="I461" s="238"/>
      <c r="J461" s="234"/>
      <c r="K461" s="234"/>
      <c r="L461" s="239"/>
      <c r="M461" s="280"/>
      <c r="N461" s="281"/>
      <c r="O461" s="281"/>
      <c r="P461" s="281"/>
      <c r="Q461" s="281"/>
      <c r="R461" s="281"/>
      <c r="S461" s="281"/>
      <c r="T461" s="28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142</v>
      </c>
      <c r="AU461" s="243" t="s">
        <v>81</v>
      </c>
      <c r="AV461" s="13" t="s">
        <v>81</v>
      </c>
      <c r="AW461" s="13" t="s">
        <v>34</v>
      </c>
      <c r="AX461" s="13" t="s">
        <v>79</v>
      </c>
      <c r="AY461" s="243" t="s">
        <v>129</v>
      </c>
    </row>
    <row r="462" s="2" customFormat="1" ht="6.96" customHeight="1">
      <c r="A462" s="39"/>
      <c r="B462" s="60"/>
      <c r="C462" s="61"/>
      <c r="D462" s="61"/>
      <c r="E462" s="61"/>
      <c r="F462" s="61"/>
      <c r="G462" s="61"/>
      <c r="H462" s="61"/>
      <c r="I462" s="61"/>
      <c r="J462" s="61"/>
      <c r="K462" s="61"/>
      <c r="L462" s="45"/>
      <c r="M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</sheetData>
  <sheetProtection sheet="1" autoFilter="0" formatColumns="0" formatRows="0" objects="1" scenarios="1" spinCount="100000" saltValue="kCft50U9HY+G9bPeBIeHOHGyj1ycJUqA479RE+ki/xb+g1ICIrCNkadwi0mnSpNDjofxRNcRDmqOF0tntebzTg==" hashValue="Rdkb+KpMaHQYAd4VWrjCCwMe5wr81Pdig1BGPm9v98G0I+ydcnGAXXFc0INpW0NOdIBuWj/oO1CCvVTaPYYStw==" algorithmName="SHA-512" password="DD37"/>
  <autoFilter ref="C97:K4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3" r:id="rId1" display="https://podminky.urs.cz/item/CS_URS_2023_01/113151111"/>
    <hyperlink ref="F107" r:id="rId2" display="https://podminky.urs.cz/item/CS_URS_2023_01/115101201"/>
    <hyperlink ref="F111" r:id="rId3" display="https://podminky.urs.cz/item/CS_URS_2023_01/122251103"/>
    <hyperlink ref="F117" r:id="rId4" display="https://podminky.urs.cz/item/CS_URS_2023_01/129253101"/>
    <hyperlink ref="F121" r:id="rId5" display="https://podminky.urs.cz/item/CS_URS_2023_01/131251100"/>
    <hyperlink ref="F126" r:id="rId6" display="https://podminky.urs.cz/item/CS_URS_2023_01/132251101"/>
    <hyperlink ref="F137" r:id="rId7" display="https://podminky.urs.cz/item/CS_URS_2023_01/162251101"/>
    <hyperlink ref="F143" r:id="rId8" display="https://podminky.urs.cz/item/CS_URS_2023_01/162751117"/>
    <hyperlink ref="F147" r:id="rId9" display="https://podminky.urs.cz/item/CS_URS_2023_01/162751119"/>
    <hyperlink ref="F152" r:id="rId10" display="https://podminky.urs.cz/item/CS_URS_2023_01/167151101"/>
    <hyperlink ref="F156" r:id="rId11" display="https://podminky.urs.cz/item/CS_URS_2023_01/171103201"/>
    <hyperlink ref="F160" r:id="rId12" display="https://podminky.urs.cz/item/CS_URS_2023_01/171201231"/>
    <hyperlink ref="F165" r:id="rId13" display="https://podminky.urs.cz/item/CS_URS_2023_01/171251201"/>
    <hyperlink ref="F169" r:id="rId14" display="https://podminky.urs.cz/item/CS_URS_2023_01/174151101"/>
    <hyperlink ref="F173" r:id="rId15" display="https://podminky.urs.cz/item/CS_URS_2023_01/181912112"/>
    <hyperlink ref="F178" r:id="rId16" display="https://podminky.urs.cz/item/CS_URS_2023_01/273321211"/>
    <hyperlink ref="F182" r:id="rId17" display="https://podminky.urs.cz/item/CS_URS_2023_01/273362021"/>
    <hyperlink ref="F189" r:id="rId18" display="https://podminky.urs.cz/item/CS_URS_2023_01/291211111"/>
    <hyperlink ref="F197" r:id="rId19" display="https://podminky.urs.cz/item/CS_URS_2023_01/321213345"/>
    <hyperlink ref="F208" r:id="rId20" display="https://podminky.urs.cz/item/CS_URS_2023_01/321321116"/>
    <hyperlink ref="F217" r:id="rId21" display="https://podminky.urs.cz/item/CS_URS_2023_01/321321216"/>
    <hyperlink ref="F221" r:id="rId22" display="https://podminky.urs.cz/item/CS_URS_2023_01/321351010"/>
    <hyperlink ref="F233" r:id="rId23" display="https://podminky.urs.cz/item/CS_URS_2023_01/321352010"/>
    <hyperlink ref="F245" r:id="rId24" display="https://podminky.urs.cz/item/CS_URS_2023_01/321366111"/>
    <hyperlink ref="F251" r:id="rId25" display="https://podminky.urs.cz/item/CS_URS_2023_01/321368211"/>
    <hyperlink ref="F264" r:id="rId26" display="https://podminky.urs.cz/item/CS_URS_2023_01/434311115"/>
    <hyperlink ref="F268" r:id="rId27" display="https://podminky.urs.cz/item/CS_URS_2023_01/434351141"/>
    <hyperlink ref="F272" r:id="rId28" display="https://podminky.urs.cz/item/CS_URS_2023_01/434351142"/>
    <hyperlink ref="F276" r:id="rId29" display="https://podminky.urs.cz/item/CS_URS_2023_01/451314211"/>
    <hyperlink ref="F283" r:id="rId30" display="https://podminky.urs.cz/item/CS_URS_2023_01/451571111"/>
    <hyperlink ref="F290" r:id="rId31" display="https://podminky.urs.cz/item/CS_URS_2023_01/463212111"/>
    <hyperlink ref="F294" r:id="rId32" display="https://podminky.urs.cz/item/CS_URS_2023_01/463212191"/>
    <hyperlink ref="F298" r:id="rId33" display="https://podminky.urs.cz/item/CS_URS_2023_01/465513227"/>
    <hyperlink ref="F306" r:id="rId34" display="https://podminky.urs.cz/item/CS_URS_2023_01/564251011"/>
    <hyperlink ref="F327" r:id="rId35" display="https://podminky.urs.cz/item/CS_URS_2023_01/934956124"/>
    <hyperlink ref="F331" r:id="rId36" display="https://podminky.urs.cz/item/CS_URS_2023_01/936501111"/>
    <hyperlink ref="F335" r:id="rId37" display="https://podminky.urs.cz/item/CS_URS_2023_01/953334423"/>
    <hyperlink ref="F339" r:id="rId38" display="https://podminky.urs.cz/item/CS_URS_2023_01/953961112"/>
    <hyperlink ref="F359" r:id="rId39" display="https://podminky.urs.cz/item/CS_URS_2023_01/998322011"/>
    <hyperlink ref="F364" r:id="rId40" display="https://podminky.urs.cz/item/CS_URS_2023_01/762081510"/>
    <hyperlink ref="F368" r:id="rId41" display="https://podminky.urs.cz/item/CS_URS_2023_01/762523108"/>
    <hyperlink ref="F375" r:id="rId42" display="https://podminky.urs.cz/item/CS_URS_2023_01/762595001"/>
    <hyperlink ref="F379" r:id="rId43" display="https://podminky.urs.cz/item/CS_URS_2023_01/998762101"/>
    <hyperlink ref="F456" r:id="rId44" display="https://podminky.urs.cz/item/CS_URS_2023_01/998767101"/>
    <hyperlink ref="F460" r:id="rId45" display="https://podminky.urs.cz/item/CS_URS_2023_01/783218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Pístovské rybníky - řešení technického stavu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101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970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21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10. 10. 2022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29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27</v>
      </c>
      <c r="J22" s="134" t="s">
        <v>21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33</v>
      </c>
      <c r="F23" s="39"/>
      <c r="G23" s="39"/>
      <c r="H23" s="39"/>
      <c r="I23" s="143" t="s">
        <v>29</v>
      </c>
      <c r="J23" s="134" t="s">
        <v>21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27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37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ROUND((SUM(BE95:BE338)),  2)</f>
        <v>0</v>
      </c>
      <c r="G35" s="39"/>
      <c r="H35" s="39"/>
      <c r="I35" s="158">
        <v>0.20999999999999999</v>
      </c>
      <c r="J35" s="157">
        <f>ROUND(((SUM(BE95:BE338))*I35),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ROUND((SUM(BF95:BF338)),  2)</f>
        <v>0</v>
      </c>
      <c r="G36" s="39"/>
      <c r="H36" s="39"/>
      <c r="I36" s="158">
        <v>0.14999999999999999</v>
      </c>
      <c r="J36" s="157">
        <f>ROUND(((SUM(BF95:BF338))*I36),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ROUND((SUM(BG95:BG338)),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ROUND((SUM(BH95:BH338)),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ROUND((SUM(BI95:BI338)),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Pístovské rybníky - řešení technického stavu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D.1.3 - Bezpečnostní přeliv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k.ú.Pístov u Jihlavy</v>
      </c>
      <c r="G56" s="41"/>
      <c r="H56" s="41"/>
      <c r="I56" s="33" t="s">
        <v>24</v>
      </c>
      <c r="J56" s="73" t="str">
        <f>IF(J14="","",J14)</f>
        <v>10. 10. 2022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26</v>
      </c>
      <c r="D58" s="41"/>
      <c r="E58" s="41"/>
      <c r="F58" s="28" t="str">
        <f>E17</f>
        <v xml:space="preserve"> </v>
      </c>
      <c r="G58" s="41"/>
      <c r="H58" s="41"/>
      <c r="I58" s="33" t="s">
        <v>32</v>
      </c>
      <c r="J58" s="37" t="str">
        <f>E23</f>
        <v>ALCEDO - Ing.Martin Růžička, CSc., J.Hradec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105</v>
      </c>
      <c r="D61" s="172"/>
      <c r="E61" s="172"/>
      <c r="F61" s="172"/>
      <c r="G61" s="172"/>
      <c r="H61" s="172"/>
      <c r="I61" s="172"/>
      <c r="J61" s="173" t="s">
        <v>106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107</v>
      </c>
    </row>
    <row r="64" s="9" customFormat="1" ht="24.96" customHeight="1">
      <c r="A64" s="9"/>
      <c r="B64" s="175"/>
      <c r="C64" s="176"/>
      <c r="D64" s="177" t="s">
        <v>108</v>
      </c>
      <c r="E64" s="178"/>
      <c r="F64" s="178"/>
      <c r="G64" s="178"/>
      <c r="H64" s="178"/>
      <c r="I64" s="178"/>
      <c r="J64" s="179">
        <f>J96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109</v>
      </c>
      <c r="E65" s="183"/>
      <c r="F65" s="183"/>
      <c r="G65" s="183"/>
      <c r="H65" s="183"/>
      <c r="I65" s="183"/>
      <c r="J65" s="184">
        <f>J97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110</v>
      </c>
      <c r="E66" s="183"/>
      <c r="F66" s="183"/>
      <c r="G66" s="183"/>
      <c r="H66" s="183"/>
      <c r="I66" s="183"/>
      <c r="J66" s="184">
        <f>J172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282</v>
      </c>
      <c r="E67" s="183"/>
      <c r="F67" s="183"/>
      <c r="G67" s="183"/>
      <c r="H67" s="183"/>
      <c r="I67" s="183"/>
      <c r="J67" s="184">
        <f>J181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283</v>
      </c>
      <c r="E68" s="183"/>
      <c r="F68" s="183"/>
      <c r="G68" s="183"/>
      <c r="H68" s="183"/>
      <c r="I68" s="183"/>
      <c r="J68" s="184">
        <f>J252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475</v>
      </c>
      <c r="E69" s="183"/>
      <c r="F69" s="183"/>
      <c r="G69" s="183"/>
      <c r="H69" s="183"/>
      <c r="I69" s="183"/>
      <c r="J69" s="184">
        <f>J276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112</v>
      </c>
      <c r="E70" s="183"/>
      <c r="F70" s="183"/>
      <c r="G70" s="183"/>
      <c r="H70" s="183"/>
      <c r="I70" s="183"/>
      <c r="J70" s="184">
        <f>J305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113</v>
      </c>
      <c r="E71" s="183"/>
      <c r="F71" s="183"/>
      <c r="G71" s="183"/>
      <c r="H71" s="183"/>
      <c r="I71" s="183"/>
      <c r="J71" s="184">
        <f>J321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476</v>
      </c>
      <c r="E72" s="178"/>
      <c r="F72" s="178"/>
      <c r="G72" s="178"/>
      <c r="H72" s="178"/>
      <c r="I72" s="178"/>
      <c r="J72" s="179">
        <f>J325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478</v>
      </c>
      <c r="E73" s="183"/>
      <c r="F73" s="183"/>
      <c r="G73" s="183"/>
      <c r="H73" s="183"/>
      <c r="I73" s="183"/>
      <c r="J73" s="184">
        <f>J326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114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0" t="str">
        <f>E7</f>
        <v>Pístovské rybníky - řešení technického stavu</v>
      </c>
      <c r="F83" s="33"/>
      <c r="G83" s="33"/>
      <c r="H83" s="33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100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0" t="s">
        <v>101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D.1.3 - Bezpečnostní přeliv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F14</f>
        <v>k.ú.Pístov u Jihlavy</v>
      </c>
      <c r="G89" s="41"/>
      <c r="H89" s="41"/>
      <c r="I89" s="33" t="s">
        <v>24</v>
      </c>
      <c r="J89" s="73" t="str">
        <f>IF(J14="","",J14)</f>
        <v>10. 10. 2022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26</v>
      </c>
      <c r="D91" s="41"/>
      <c r="E91" s="41"/>
      <c r="F91" s="28" t="str">
        <f>E17</f>
        <v xml:space="preserve"> </v>
      </c>
      <c r="G91" s="41"/>
      <c r="H91" s="41"/>
      <c r="I91" s="33" t="s">
        <v>32</v>
      </c>
      <c r="J91" s="37" t="str">
        <f>E23</f>
        <v>ALCEDO - Ing.Martin Růžička, CSc., J.Hradec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IF(E20="","",E20)</f>
        <v>Vyplň údaj</v>
      </c>
      <c r="G92" s="41"/>
      <c r="H92" s="41"/>
      <c r="I92" s="33" t="s">
        <v>35</v>
      </c>
      <c r="J92" s="37" t="str">
        <f>E26</f>
        <v xml:space="preserve"> 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6"/>
      <c r="B94" s="187"/>
      <c r="C94" s="188" t="s">
        <v>115</v>
      </c>
      <c r="D94" s="189" t="s">
        <v>57</v>
      </c>
      <c r="E94" s="189" t="s">
        <v>53</v>
      </c>
      <c r="F94" s="189" t="s">
        <v>54</v>
      </c>
      <c r="G94" s="189" t="s">
        <v>116</v>
      </c>
      <c r="H94" s="189" t="s">
        <v>117</v>
      </c>
      <c r="I94" s="189" t="s">
        <v>118</v>
      </c>
      <c r="J94" s="189" t="s">
        <v>106</v>
      </c>
      <c r="K94" s="190" t="s">
        <v>119</v>
      </c>
      <c r="L94" s="191"/>
      <c r="M94" s="93" t="s">
        <v>21</v>
      </c>
      <c r="N94" s="94" t="s">
        <v>42</v>
      </c>
      <c r="O94" s="94" t="s">
        <v>120</v>
      </c>
      <c r="P94" s="94" t="s">
        <v>121</v>
      </c>
      <c r="Q94" s="94" t="s">
        <v>122</v>
      </c>
      <c r="R94" s="94" t="s">
        <v>123</v>
      </c>
      <c r="S94" s="94" t="s">
        <v>124</v>
      </c>
      <c r="T94" s="95" t="s">
        <v>125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</row>
    <row r="95" s="2" customFormat="1" ht="22.8" customHeight="1">
      <c r="A95" s="39"/>
      <c r="B95" s="40"/>
      <c r="C95" s="100" t="s">
        <v>126</v>
      </c>
      <c r="D95" s="41"/>
      <c r="E95" s="41"/>
      <c r="F95" s="41"/>
      <c r="G95" s="41"/>
      <c r="H95" s="41"/>
      <c r="I95" s="41"/>
      <c r="J95" s="192">
        <f>BK95</f>
        <v>0</v>
      </c>
      <c r="K95" s="41"/>
      <c r="L95" s="45"/>
      <c r="M95" s="96"/>
      <c r="N95" s="193"/>
      <c r="O95" s="97"/>
      <c r="P95" s="194">
        <f>P96+P325</f>
        <v>0</v>
      </c>
      <c r="Q95" s="97"/>
      <c r="R95" s="194">
        <f>R96+R325</f>
        <v>200.04873158999999</v>
      </c>
      <c r="S95" s="97"/>
      <c r="T95" s="195">
        <f>T96+T325</f>
        <v>41.599000000000004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71</v>
      </c>
      <c r="AU95" s="18" t="s">
        <v>107</v>
      </c>
      <c r="BK95" s="196">
        <f>BK96+BK325</f>
        <v>0</v>
      </c>
    </row>
    <row r="96" s="12" customFormat="1" ht="25.92" customHeight="1">
      <c r="A96" s="12"/>
      <c r="B96" s="197"/>
      <c r="C96" s="198"/>
      <c r="D96" s="199" t="s">
        <v>71</v>
      </c>
      <c r="E96" s="200" t="s">
        <v>127</v>
      </c>
      <c r="F96" s="200" t="s">
        <v>128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P97+P172+P181+P252+P276+P305+P321</f>
        <v>0</v>
      </c>
      <c r="Q96" s="205"/>
      <c r="R96" s="206">
        <f>R97+R172+R181+R252+R276+R305+R321</f>
        <v>199.82089658999999</v>
      </c>
      <c r="S96" s="205"/>
      <c r="T96" s="207">
        <f>T97+T172+T181+T252+T276+T305+T321</f>
        <v>41.599000000000004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79</v>
      </c>
      <c r="AT96" s="209" t="s">
        <v>71</v>
      </c>
      <c r="AU96" s="209" t="s">
        <v>72</v>
      </c>
      <c r="AY96" s="208" t="s">
        <v>129</v>
      </c>
      <c r="BK96" s="210">
        <f>BK97+BK172+BK181+BK252+BK276+BK305+BK321</f>
        <v>0</v>
      </c>
    </row>
    <row r="97" s="12" customFormat="1" ht="22.8" customHeight="1">
      <c r="A97" s="12"/>
      <c r="B97" s="197"/>
      <c r="C97" s="198"/>
      <c r="D97" s="199" t="s">
        <v>71</v>
      </c>
      <c r="E97" s="211" t="s">
        <v>79</v>
      </c>
      <c r="F97" s="211" t="s">
        <v>130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SUM(P98:P171)</f>
        <v>0</v>
      </c>
      <c r="Q97" s="205"/>
      <c r="R97" s="206">
        <f>SUM(R98:R171)</f>
        <v>0.0051399999999999996</v>
      </c>
      <c r="S97" s="205"/>
      <c r="T97" s="207">
        <f>SUM(T98:T171)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79</v>
      </c>
      <c r="AT97" s="209" t="s">
        <v>71</v>
      </c>
      <c r="AU97" s="209" t="s">
        <v>79</v>
      </c>
      <c r="AY97" s="208" t="s">
        <v>129</v>
      </c>
      <c r="BK97" s="210">
        <f>SUM(BK98:BK171)</f>
        <v>0</v>
      </c>
    </row>
    <row r="98" s="2" customFormat="1" ht="24.15" customHeight="1">
      <c r="A98" s="39"/>
      <c r="B98" s="40"/>
      <c r="C98" s="213" t="s">
        <v>79</v>
      </c>
      <c r="D98" s="213" t="s">
        <v>131</v>
      </c>
      <c r="E98" s="214" t="s">
        <v>296</v>
      </c>
      <c r="F98" s="215" t="s">
        <v>297</v>
      </c>
      <c r="G98" s="216" t="s">
        <v>134</v>
      </c>
      <c r="H98" s="217">
        <v>257</v>
      </c>
      <c r="I98" s="218"/>
      <c r="J98" s="219">
        <f>ROUND(I98*H98,2)</f>
        <v>0</v>
      </c>
      <c r="K98" s="215" t="s">
        <v>135</v>
      </c>
      <c r="L98" s="45"/>
      <c r="M98" s="220" t="s">
        <v>21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136</v>
      </c>
      <c r="AT98" s="224" t="s">
        <v>131</v>
      </c>
      <c r="AU98" s="224" t="s">
        <v>81</v>
      </c>
      <c r="AY98" s="18" t="s">
        <v>129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136</v>
      </c>
      <c r="BM98" s="224" t="s">
        <v>971</v>
      </c>
    </row>
    <row r="99" s="2" customFormat="1">
      <c r="A99" s="39"/>
      <c r="B99" s="40"/>
      <c r="C99" s="41"/>
      <c r="D99" s="226" t="s">
        <v>138</v>
      </c>
      <c r="E99" s="41"/>
      <c r="F99" s="227" t="s">
        <v>299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138</v>
      </c>
      <c r="AU99" s="18" t="s">
        <v>81</v>
      </c>
    </row>
    <row r="100" s="2" customFormat="1">
      <c r="A100" s="39"/>
      <c r="B100" s="40"/>
      <c r="C100" s="41"/>
      <c r="D100" s="231" t="s">
        <v>140</v>
      </c>
      <c r="E100" s="41"/>
      <c r="F100" s="232" t="s">
        <v>300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140</v>
      </c>
      <c r="AU100" s="18" t="s">
        <v>81</v>
      </c>
    </row>
    <row r="101" s="13" customFormat="1">
      <c r="A101" s="13"/>
      <c r="B101" s="233"/>
      <c r="C101" s="234"/>
      <c r="D101" s="226" t="s">
        <v>142</v>
      </c>
      <c r="E101" s="235" t="s">
        <v>21</v>
      </c>
      <c r="F101" s="236" t="s">
        <v>972</v>
      </c>
      <c r="G101" s="234"/>
      <c r="H101" s="237">
        <v>205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142</v>
      </c>
      <c r="AU101" s="243" t="s">
        <v>81</v>
      </c>
      <c r="AV101" s="13" t="s">
        <v>81</v>
      </c>
      <c r="AW101" s="13" t="s">
        <v>34</v>
      </c>
      <c r="AX101" s="13" t="s">
        <v>72</v>
      </c>
      <c r="AY101" s="243" t="s">
        <v>129</v>
      </c>
    </row>
    <row r="102" s="13" customFormat="1">
      <c r="A102" s="13"/>
      <c r="B102" s="233"/>
      <c r="C102" s="234"/>
      <c r="D102" s="226" t="s">
        <v>142</v>
      </c>
      <c r="E102" s="235" t="s">
        <v>21</v>
      </c>
      <c r="F102" s="236" t="s">
        <v>973</v>
      </c>
      <c r="G102" s="234"/>
      <c r="H102" s="237">
        <v>52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142</v>
      </c>
      <c r="AU102" s="243" t="s">
        <v>81</v>
      </c>
      <c r="AV102" s="13" t="s">
        <v>81</v>
      </c>
      <c r="AW102" s="13" t="s">
        <v>34</v>
      </c>
      <c r="AX102" s="13" t="s">
        <v>72</v>
      </c>
      <c r="AY102" s="243" t="s">
        <v>129</v>
      </c>
    </row>
    <row r="103" s="14" customFormat="1">
      <c r="A103" s="14"/>
      <c r="B103" s="244"/>
      <c r="C103" s="245"/>
      <c r="D103" s="226" t="s">
        <v>142</v>
      </c>
      <c r="E103" s="246" t="s">
        <v>21</v>
      </c>
      <c r="F103" s="247" t="s">
        <v>253</v>
      </c>
      <c r="G103" s="245"/>
      <c r="H103" s="248">
        <v>257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142</v>
      </c>
      <c r="AU103" s="254" t="s">
        <v>81</v>
      </c>
      <c r="AV103" s="14" t="s">
        <v>136</v>
      </c>
      <c r="AW103" s="14" t="s">
        <v>34</v>
      </c>
      <c r="AX103" s="14" t="s">
        <v>79</v>
      </c>
      <c r="AY103" s="254" t="s">
        <v>129</v>
      </c>
    </row>
    <row r="104" s="2" customFormat="1" ht="33" customHeight="1">
      <c r="A104" s="39"/>
      <c r="B104" s="40"/>
      <c r="C104" s="213" t="s">
        <v>81</v>
      </c>
      <c r="D104" s="213" t="s">
        <v>131</v>
      </c>
      <c r="E104" s="214" t="s">
        <v>974</v>
      </c>
      <c r="F104" s="215" t="s">
        <v>975</v>
      </c>
      <c r="G104" s="216" t="s">
        <v>169</v>
      </c>
      <c r="H104" s="217">
        <v>594.48800000000006</v>
      </c>
      <c r="I104" s="218"/>
      <c r="J104" s="219">
        <f>ROUND(I104*H104,2)</f>
        <v>0</v>
      </c>
      <c r="K104" s="215" t="s">
        <v>135</v>
      </c>
      <c r="L104" s="45"/>
      <c r="M104" s="220" t="s">
        <v>21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136</v>
      </c>
      <c r="AT104" s="224" t="s">
        <v>131</v>
      </c>
      <c r="AU104" s="224" t="s">
        <v>81</v>
      </c>
      <c r="AY104" s="18" t="s">
        <v>129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136</v>
      </c>
      <c r="BM104" s="224" t="s">
        <v>976</v>
      </c>
    </row>
    <row r="105" s="2" customFormat="1">
      <c r="A105" s="39"/>
      <c r="B105" s="40"/>
      <c r="C105" s="41"/>
      <c r="D105" s="226" t="s">
        <v>138</v>
      </c>
      <c r="E105" s="41"/>
      <c r="F105" s="227" t="s">
        <v>977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138</v>
      </c>
      <c r="AU105" s="18" t="s">
        <v>81</v>
      </c>
    </row>
    <row r="106" s="2" customFormat="1">
      <c r="A106" s="39"/>
      <c r="B106" s="40"/>
      <c r="C106" s="41"/>
      <c r="D106" s="231" t="s">
        <v>140</v>
      </c>
      <c r="E106" s="41"/>
      <c r="F106" s="232" t="s">
        <v>978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140</v>
      </c>
      <c r="AU106" s="18" t="s">
        <v>81</v>
      </c>
    </row>
    <row r="107" s="13" customFormat="1">
      <c r="A107" s="13"/>
      <c r="B107" s="233"/>
      <c r="C107" s="234"/>
      <c r="D107" s="226" t="s">
        <v>142</v>
      </c>
      <c r="E107" s="235" t="s">
        <v>21</v>
      </c>
      <c r="F107" s="236" t="s">
        <v>979</v>
      </c>
      <c r="G107" s="234"/>
      <c r="H107" s="237">
        <v>513.5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142</v>
      </c>
      <c r="AU107" s="243" t="s">
        <v>81</v>
      </c>
      <c r="AV107" s="13" t="s">
        <v>81</v>
      </c>
      <c r="AW107" s="13" t="s">
        <v>34</v>
      </c>
      <c r="AX107" s="13" t="s">
        <v>72</v>
      </c>
      <c r="AY107" s="243" t="s">
        <v>129</v>
      </c>
    </row>
    <row r="108" s="13" customFormat="1">
      <c r="A108" s="13"/>
      <c r="B108" s="233"/>
      <c r="C108" s="234"/>
      <c r="D108" s="226" t="s">
        <v>142</v>
      </c>
      <c r="E108" s="235" t="s">
        <v>21</v>
      </c>
      <c r="F108" s="236" t="s">
        <v>980</v>
      </c>
      <c r="G108" s="234"/>
      <c r="H108" s="237">
        <v>70.988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142</v>
      </c>
      <c r="AU108" s="243" t="s">
        <v>81</v>
      </c>
      <c r="AV108" s="13" t="s">
        <v>81</v>
      </c>
      <c r="AW108" s="13" t="s">
        <v>34</v>
      </c>
      <c r="AX108" s="13" t="s">
        <v>72</v>
      </c>
      <c r="AY108" s="243" t="s">
        <v>129</v>
      </c>
    </row>
    <row r="109" s="13" customFormat="1">
      <c r="A109" s="13"/>
      <c r="B109" s="233"/>
      <c r="C109" s="234"/>
      <c r="D109" s="226" t="s">
        <v>142</v>
      </c>
      <c r="E109" s="235" t="s">
        <v>21</v>
      </c>
      <c r="F109" s="236" t="s">
        <v>981</v>
      </c>
      <c r="G109" s="234"/>
      <c r="H109" s="237">
        <v>10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142</v>
      </c>
      <c r="AU109" s="243" t="s">
        <v>81</v>
      </c>
      <c r="AV109" s="13" t="s">
        <v>81</v>
      </c>
      <c r="AW109" s="13" t="s">
        <v>34</v>
      </c>
      <c r="AX109" s="13" t="s">
        <v>72</v>
      </c>
      <c r="AY109" s="243" t="s">
        <v>129</v>
      </c>
    </row>
    <row r="110" s="14" customFormat="1">
      <c r="A110" s="14"/>
      <c r="B110" s="244"/>
      <c r="C110" s="245"/>
      <c r="D110" s="226" t="s">
        <v>142</v>
      </c>
      <c r="E110" s="246" t="s">
        <v>21</v>
      </c>
      <c r="F110" s="247" t="s">
        <v>982</v>
      </c>
      <c r="G110" s="245"/>
      <c r="H110" s="248">
        <v>594.48800000000006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142</v>
      </c>
      <c r="AU110" s="254" t="s">
        <v>81</v>
      </c>
      <c r="AV110" s="14" t="s">
        <v>136</v>
      </c>
      <c r="AW110" s="14" t="s">
        <v>34</v>
      </c>
      <c r="AX110" s="14" t="s">
        <v>79</v>
      </c>
      <c r="AY110" s="254" t="s">
        <v>129</v>
      </c>
    </row>
    <row r="111" s="2" customFormat="1" ht="33" customHeight="1">
      <c r="A111" s="39"/>
      <c r="B111" s="40"/>
      <c r="C111" s="213" t="s">
        <v>152</v>
      </c>
      <c r="D111" s="213" t="s">
        <v>131</v>
      </c>
      <c r="E111" s="214" t="s">
        <v>983</v>
      </c>
      <c r="F111" s="215" t="s">
        <v>984</v>
      </c>
      <c r="G111" s="216" t="s">
        <v>169</v>
      </c>
      <c r="H111" s="217">
        <v>58.200000000000003</v>
      </c>
      <c r="I111" s="218"/>
      <c r="J111" s="219">
        <f>ROUND(I111*H111,2)</f>
        <v>0</v>
      </c>
      <c r="K111" s="215" t="s">
        <v>135</v>
      </c>
      <c r="L111" s="45"/>
      <c r="M111" s="220" t="s">
        <v>21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136</v>
      </c>
      <c r="AT111" s="224" t="s">
        <v>131</v>
      </c>
      <c r="AU111" s="224" t="s">
        <v>81</v>
      </c>
      <c r="AY111" s="18" t="s">
        <v>129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136</v>
      </c>
      <c r="BM111" s="224" t="s">
        <v>985</v>
      </c>
    </row>
    <row r="112" s="2" customFormat="1">
      <c r="A112" s="39"/>
      <c r="B112" s="40"/>
      <c r="C112" s="41"/>
      <c r="D112" s="226" t="s">
        <v>138</v>
      </c>
      <c r="E112" s="41"/>
      <c r="F112" s="227" t="s">
        <v>986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138</v>
      </c>
      <c r="AU112" s="18" t="s">
        <v>81</v>
      </c>
    </row>
    <row r="113" s="2" customFormat="1">
      <c r="A113" s="39"/>
      <c r="B113" s="40"/>
      <c r="C113" s="41"/>
      <c r="D113" s="231" t="s">
        <v>140</v>
      </c>
      <c r="E113" s="41"/>
      <c r="F113" s="232" t="s">
        <v>987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140</v>
      </c>
      <c r="AU113" s="18" t="s">
        <v>81</v>
      </c>
    </row>
    <row r="114" s="13" customFormat="1">
      <c r="A114" s="13"/>
      <c r="B114" s="233"/>
      <c r="C114" s="234"/>
      <c r="D114" s="226" t="s">
        <v>142</v>
      </c>
      <c r="E114" s="235" t="s">
        <v>21</v>
      </c>
      <c r="F114" s="236" t="s">
        <v>988</v>
      </c>
      <c r="G114" s="234"/>
      <c r="H114" s="237">
        <v>58.200000000000003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142</v>
      </c>
      <c r="AU114" s="243" t="s">
        <v>81</v>
      </c>
      <c r="AV114" s="13" t="s">
        <v>81</v>
      </c>
      <c r="AW114" s="13" t="s">
        <v>34</v>
      </c>
      <c r="AX114" s="13" t="s">
        <v>72</v>
      </c>
      <c r="AY114" s="243" t="s">
        <v>129</v>
      </c>
    </row>
    <row r="115" s="14" customFormat="1">
      <c r="A115" s="14"/>
      <c r="B115" s="244"/>
      <c r="C115" s="245"/>
      <c r="D115" s="226" t="s">
        <v>142</v>
      </c>
      <c r="E115" s="246" t="s">
        <v>21</v>
      </c>
      <c r="F115" s="247" t="s">
        <v>989</v>
      </c>
      <c r="G115" s="245"/>
      <c r="H115" s="248">
        <v>58.200000000000003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142</v>
      </c>
      <c r="AU115" s="254" t="s">
        <v>81</v>
      </c>
      <c r="AV115" s="14" t="s">
        <v>136</v>
      </c>
      <c r="AW115" s="14" t="s">
        <v>34</v>
      </c>
      <c r="AX115" s="14" t="s">
        <v>79</v>
      </c>
      <c r="AY115" s="254" t="s">
        <v>129</v>
      </c>
    </row>
    <row r="116" s="2" customFormat="1" ht="37.8" customHeight="1">
      <c r="A116" s="39"/>
      <c r="B116" s="40"/>
      <c r="C116" s="213" t="s">
        <v>136</v>
      </c>
      <c r="D116" s="213" t="s">
        <v>131</v>
      </c>
      <c r="E116" s="214" t="s">
        <v>990</v>
      </c>
      <c r="F116" s="215" t="s">
        <v>991</v>
      </c>
      <c r="G116" s="216" t="s">
        <v>169</v>
      </c>
      <c r="H116" s="217">
        <v>655</v>
      </c>
      <c r="I116" s="218"/>
      <c r="J116" s="219">
        <f>ROUND(I116*H116,2)</f>
        <v>0</v>
      </c>
      <c r="K116" s="215" t="s">
        <v>135</v>
      </c>
      <c r="L116" s="45"/>
      <c r="M116" s="220" t="s">
        <v>21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136</v>
      </c>
      <c r="AT116" s="224" t="s">
        <v>131</v>
      </c>
      <c r="AU116" s="224" t="s">
        <v>81</v>
      </c>
      <c r="AY116" s="18" t="s">
        <v>129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136</v>
      </c>
      <c r="BM116" s="224" t="s">
        <v>992</v>
      </c>
    </row>
    <row r="117" s="2" customFormat="1">
      <c r="A117" s="39"/>
      <c r="B117" s="40"/>
      <c r="C117" s="41"/>
      <c r="D117" s="226" t="s">
        <v>138</v>
      </c>
      <c r="E117" s="41"/>
      <c r="F117" s="227" t="s">
        <v>993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138</v>
      </c>
      <c r="AU117" s="18" t="s">
        <v>81</v>
      </c>
    </row>
    <row r="118" s="2" customFormat="1">
      <c r="A118" s="39"/>
      <c r="B118" s="40"/>
      <c r="C118" s="41"/>
      <c r="D118" s="231" t="s">
        <v>140</v>
      </c>
      <c r="E118" s="41"/>
      <c r="F118" s="232" t="s">
        <v>994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140</v>
      </c>
      <c r="AU118" s="18" t="s">
        <v>81</v>
      </c>
    </row>
    <row r="119" s="13" customFormat="1">
      <c r="A119" s="13"/>
      <c r="B119" s="233"/>
      <c r="C119" s="234"/>
      <c r="D119" s="226" t="s">
        <v>142</v>
      </c>
      <c r="E119" s="235" t="s">
        <v>21</v>
      </c>
      <c r="F119" s="236" t="s">
        <v>995</v>
      </c>
      <c r="G119" s="234"/>
      <c r="H119" s="237">
        <v>327.5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142</v>
      </c>
      <c r="AU119" s="243" t="s">
        <v>81</v>
      </c>
      <c r="AV119" s="13" t="s">
        <v>81</v>
      </c>
      <c r="AW119" s="13" t="s">
        <v>34</v>
      </c>
      <c r="AX119" s="13" t="s">
        <v>72</v>
      </c>
      <c r="AY119" s="243" t="s">
        <v>129</v>
      </c>
    </row>
    <row r="120" s="13" customFormat="1">
      <c r="A120" s="13"/>
      <c r="B120" s="233"/>
      <c r="C120" s="234"/>
      <c r="D120" s="226" t="s">
        <v>142</v>
      </c>
      <c r="E120" s="235" t="s">
        <v>21</v>
      </c>
      <c r="F120" s="236" t="s">
        <v>996</v>
      </c>
      <c r="G120" s="234"/>
      <c r="H120" s="237">
        <v>327.5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142</v>
      </c>
      <c r="AU120" s="243" t="s">
        <v>81</v>
      </c>
      <c r="AV120" s="13" t="s">
        <v>81</v>
      </c>
      <c r="AW120" s="13" t="s">
        <v>34</v>
      </c>
      <c r="AX120" s="13" t="s">
        <v>72</v>
      </c>
      <c r="AY120" s="243" t="s">
        <v>129</v>
      </c>
    </row>
    <row r="121" s="14" customFormat="1">
      <c r="A121" s="14"/>
      <c r="B121" s="244"/>
      <c r="C121" s="245"/>
      <c r="D121" s="226" t="s">
        <v>142</v>
      </c>
      <c r="E121" s="246" t="s">
        <v>21</v>
      </c>
      <c r="F121" s="247" t="s">
        <v>989</v>
      </c>
      <c r="G121" s="245"/>
      <c r="H121" s="248">
        <v>655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142</v>
      </c>
      <c r="AU121" s="254" t="s">
        <v>81</v>
      </c>
      <c r="AV121" s="14" t="s">
        <v>136</v>
      </c>
      <c r="AW121" s="14" t="s">
        <v>34</v>
      </c>
      <c r="AX121" s="14" t="s">
        <v>79</v>
      </c>
      <c r="AY121" s="254" t="s">
        <v>129</v>
      </c>
    </row>
    <row r="122" s="2" customFormat="1" ht="37.8" customHeight="1">
      <c r="A122" s="39"/>
      <c r="B122" s="40"/>
      <c r="C122" s="213" t="s">
        <v>166</v>
      </c>
      <c r="D122" s="213" t="s">
        <v>131</v>
      </c>
      <c r="E122" s="214" t="s">
        <v>331</v>
      </c>
      <c r="F122" s="215" t="s">
        <v>332</v>
      </c>
      <c r="G122" s="216" t="s">
        <v>169</v>
      </c>
      <c r="H122" s="217">
        <v>325.18799999999999</v>
      </c>
      <c r="I122" s="218"/>
      <c r="J122" s="219">
        <f>ROUND(I122*H122,2)</f>
        <v>0</v>
      </c>
      <c r="K122" s="215" t="s">
        <v>135</v>
      </c>
      <c r="L122" s="45"/>
      <c r="M122" s="220" t="s">
        <v>21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136</v>
      </c>
      <c r="AT122" s="224" t="s">
        <v>131</v>
      </c>
      <c r="AU122" s="224" t="s">
        <v>81</v>
      </c>
      <c r="AY122" s="18" t="s">
        <v>129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136</v>
      </c>
      <c r="BM122" s="224" t="s">
        <v>997</v>
      </c>
    </row>
    <row r="123" s="2" customFormat="1">
      <c r="A123" s="39"/>
      <c r="B123" s="40"/>
      <c r="C123" s="41"/>
      <c r="D123" s="226" t="s">
        <v>138</v>
      </c>
      <c r="E123" s="41"/>
      <c r="F123" s="227" t="s">
        <v>334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138</v>
      </c>
      <c r="AU123" s="18" t="s">
        <v>81</v>
      </c>
    </row>
    <row r="124" s="2" customFormat="1">
      <c r="A124" s="39"/>
      <c r="B124" s="40"/>
      <c r="C124" s="41"/>
      <c r="D124" s="231" t="s">
        <v>140</v>
      </c>
      <c r="E124" s="41"/>
      <c r="F124" s="232" t="s">
        <v>335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140</v>
      </c>
      <c r="AU124" s="18" t="s">
        <v>81</v>
      </c>
    </row>
    <row r="125" s="13" customFormat="1">
      <c r="A125" s="13"/>
      <c r="B125" s="233"/>
      <c r="C125" s="234"/>
      <c r="D125" s="226" t="s">
        <v>142</v>
      </c>
      <c r="E125" s="235" t="s">
        <v>21</v>
      </c>
      <c r="F125" s="236" t="s">
        <v>998</v>
      </c>
      <c r="G125" s="234"/>
      <c r="H125" s="237">
        <v>325.18799999999999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142</v>
      </c>
      <c r="AU125" s="243" t="s">
        <v>81</v>
      </c>
      <c r="AV125" s="13" t="s">
        <v>81</v>
      </c>
      <c r="AW125" s="13" t="s">
        <v>34</v>
      </c>
      <c r="AX125" s="13" t="s">
        <v>79</v>
      </c>
      <c r="AY125" s="243" t="s">
        <v>129</v>
      </c>
    </row>
    <row r="126" s="2" customFormat="1" ht="37.8" customHeight="1">
      <c r="A126" s="39"/>
      <c r="B126" s="40"/>
      <c r="C126" s="213" t="s">
        <v>174</v>
      </c>
      <c r="D126" s="213" t="s">
        <v>131</v>
      </c>
      <c r="E126" s="214" t="s">
        <v>337</v>
      </c>
      <c r="F126" s="215" t="s">
        <v>338</v>
      </c>
      <c r="G126" s="216" t="s">
        <v>169</v>
      </c>
      <c r="H126" s="217">
        <v>1951.1279999999999</v>
      </c>
      <c r="I126" s="218"/>
      <c r="J126" s="219">
        <f>ROUND(I126*H126,2)</f>
        <v>0</v>
      </c>
      <c r="K126" s="215" t="s">
        <v>135</v>
      </c>
      <c r="L126" s="45"/>
      <c r="M126" s="220" t="s">
        <v>21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136</v>
      </c>
      <c r="AT126" s="224" t="s">
        <v>131</v>
      </c>
      <c r="AU126" s="224" t="s">
        <v>81</v>
      </c>
      <c r="AY126" s="18" t="s">
        <v>129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136</v>
      </c>
      <c r="BM126" s="224" t="s">
        <v>999</v>
      </c>
    </row>
    <row r="127" s="2" customFormat="1">
      <c r="A127" s="39"/>
      <c r="B127" s="40"/>
      <c r="C127" s="41"/>
      <c r="D127" s="226" t="s">
        <v>138</v>
      </c>
      <c r="E127" s="41"/>
      <c r="F127" s="227" t="s">
        <v>340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138</v>
      </c>
      <c r="AU127" s="18" t="s">
        <v>81</v>
      </c>
    </row>
    <row r="128" s="2" customFormat="1">
      <c r="A128" s="39"/>
      <c r="B128" s="40"/>
      <c r="C128" s="41"/>
      <c r="D128" s="231" t="s">
        <v>140</v>
      </c>
      <c r="E128" s="41"/>
      <c r="F128" s="232" t="s">
        <v>341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140</v>
      </c>
      <c r="AU128" s="18" t="s">
        <v>81</v>
      </c>
    </row>
    <row r="129" s="13" customFormat="1">
      <c r="A129" s="13"/>
      <c r="B129" s="233"/>
      <c r="C129" s="234"/>
      <c r="D129" s="226" t="s">
        <v>142</v>
      </c>
      <c r="E129" s="235" t="s">
        <v>21</v>
      </c>
      <c r="F129" s="236" t="s">
        <v>998</v>
      </c>
      <c r="G129" s="234"/>
      <c r="H129" s="237">
        <v>325.18799999999999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142</v>
      </c>
      <c r="AU129" s="243" t="s">
        <v>81</v>
      </c>
      <c r="AV129" s="13" t="s">
        <v>81</v>
      </c>
      <c r="AW129" s="13" t="s">
        <v>34</v>
      </c>
      <c r="AX129" s="13" t="s">
        <v>79</v>
      </c>
      <c r="AY129" s="243" t="s">
        <v>129</v>
      </c>
    </row>
    <row r="130" s="13" customFormat="1">
      <c r="A130" s="13"/>
      <c r="B130" s="233"/>
      <c r="C130" s="234"/>
      <c r="D130" s="226" t="s">
        <v>142</v>
      </c>
      <c r="E130" s="234"/>
      <c r="F130" s="236" t="s">
        <v>1000</v>
      </c>
      <c r="G130" s="234"/>
      <c r="H130" s="237">
        <v>1951.1279999999999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142</v>
      </c>
      <c r="AU130" s="243" t="s">
        <v>81</v>
      </c>
      <c r="AV130" s="13" t="s">
        <v>81</v>
      </c>
      <c r="AW130" s="13" t="s">
        <v>4</v>
      </c>
      <c r="AX130" s="13" t="s">
        <v>79</v>
      </c>
      <c r="AY130" s="243" t="s">
        <v>129</v>
      </c>
    </row>
    <row r="131" s="2" customFormat="1" ht="24.15" customHeight="1">
      <c r="A131" s="39"/>
      <c r="B131" s="40"/>
      <c r="C131" s="213" t="s">
        <v>165</v>
      </c>
      <c r="D131" s="213" t="s">
        <v>131</v>
      </c>
      <c r="E131" s="214" t="s">
        <v>343</v>
      </c>
      <c r="F131" s="215" t="s">
        <v>344</v>
      </c>
      <c r="G131" s="216" t="s">
        <v>169</v>
      </c>
      <c r="H131" s="217">
        <v>327.5</v>
      </c>
      <c r="I131" s="218"/>
      <c r="J131" s="219">
        <f>ROUND(I131*H131,2)</f>
        <v>0</v>
      </c>
      <c r="K131" s="215" t="s">
        <v>135</v>
      </c>
      <c r="L131" s="45"/>
      <c r="M131" s="220" t="s">
        <v>21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136</v>
      </c>
      <c r="AT131" s="224" t="s">
        <v>131</v>
      </c>
      <c r="AU131" s="224" t="s">
        <v>81</v>
      </c>
      <c r="AY131" s="18" t="s">
        <v>129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136</v>
      </c>
      <c r="BM131" s="224" t="s">
        <v>1001</v>
      </c>
    </row>
    <row r="132" s="2" customFormat="1">
      <c r="A132" s="39"/>
      <c r="B132" s="40"/>
      <c r="C132" s="41"/>
      <c r="D132" s="226" t="s">
        <v>138</v>
      </c>
      <c r="E132" s="41"/>
      <c r="F132" s="227" t="s">
        <v>346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138</v>
      </c>
      <c r="AU132" s="18" t="s">
        <v>81</v>
      </c>
    </row>
    <row r="133" s="2" customFormat="1">
      <c r="A133" s="39"/>
      <c r="B133" s="40"/>
      <c r="C133" s="41"/>
      <c r="D133" s="231" t="s">
        <v>140</v>
      </c>
      <c r="E133" s="41"/>
      <c r="F133" s="232" t="s">
        <v>347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140</v>
      </c>
      <c r="AU133" s="18" t="s">
        <v>81</v>
      </c>
    </row>
    <row r="134" s="13" customFormat="1">
      <c r="A134" s="13"/>
      <c r="B134" s="233"/>
      <c r="C134" s="234"/>
      <c r="D134" s="226" t="s">
        <v>142</v>
      </c>
      <c r="E134" s="235" t="s">
        <v>21</v>
      </c>
      <c r="F134" s="236" t="s">
        <v>996</v>
      </c>
      <c r="G134" s="234"/>
      <c r="H134" s="237">
        <v>327.5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142</v>
      </c>
      <c r="AU134" s="243" t="s">
        <v>81</v>
      </c>
      <c r="AV134" s="13" t="s">
        <v>81</v>
      </c>
      <c r="AW134" s="13" t="s">
        <v>34</v>
      </c>
      <c r="AX134" s="13" t="s">
        <v>72</v>
      </c>
      <c r="AY134" s="243" t="s">
        <v>129</v>
      </c>
    </row>
    <row r="135" s="14" customFormat="1">
      <c r="A135" s="14"/>
      <c r="B135" s="244"/>
      <c r="C135" s="245"/>
      <c r="D135" s="226" t="s">
        <v>142</v>
      </c>
      <c r="E135" s="246" t="s">
        <v>21</v>
      </c>
      <c r="F135" s="247" t="s">
        <v>989</v>
      </c>
      <c r="G135" s="245"/>
      <c r="H135" s="248">
        <v>327.5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142</v>
      </c>
      <c r="AU135" s="254" t="s">
        <v>81</v>
      </c>
      <c r="AV135" s="14" t="s">
        <v>136</v>
      </c>
      <c r="AW135" s="14" t="s">
        <v>34</v>
      </c>
      <c r="AX135" s="14" t="s">
        <v>79</v>
      </c>
      <c r="AY135" s="254" t="s">
        <v>129</v>
      </c>
    </row>
    <row r="136" s="2" customFormat="1" ht="37.8" customHeight="1">
      <c r="A136" s="39"/>
      <c r="B136" s="40"/>
      <c r="C136" s="213" t="s">
        <v>187</v>
      </c>
      <c r="D136" s="213" t="s">
        <v>131</v>
      </c>
      <c r="E136" s="214" t="s">
        <v>349</v>
      </c>
      <c r="F136" s="215" t="s">
        <v>350</v>
      </c>
      <c r="G136" s="216" t="s">
        <v>169</v>
      </c>
      <c r="H136" s="217">
        <v>327.5</v>
      </c>
      <c r="I136" s="218"/>
      <c r="J136" s="219">
        <f>ROUND(I136*H136,2)</f>
        <v>0</v>
      </c>
      <c r="K136" s="215" t="s">
        <v>135</v>
      </c>
      <c r="L136" s="45"/>
      <c r="M136" s="220" t="s">
        <v>21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136</v>
      </c>
      <c r="AT136" s="224" t="s">
        <v>131</v>
      </c>
      <c r="AU136" s="224" t="s">
        <v>81</v>
      </c>
      <c r="AY136" s="18" t="s">
        <v>129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136</v>
      </c>
      <c r="BM136" s="224" t="s">
        <v>1002</v>
      </c>
    </row>
    <row r="137" s="2" customFormat="1">
      <c r="A137" s="39"/>
      <c r="B137" s="40"/>
      <c r="C137" s="41"/>
      <c r="D137" s="226" t="s">
        <v>138</v>
      </c>
      <c r="E137" s="41"/>
      <c r="F137" s="227" t="s">
        <v>352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138</v>
      </c>
      <c r="AU137" s="18" t="s">
        <v>81</v>
      </c>
    </row>
    <row r="138" s="2" customFormat="1">
      <c r="A138" s="39"/>
      <c r="B138" s="40"/>
      <c r="C138" s="41"/>
      <c r="D138" s="231" t="s">
        <v>140</v>
      </c>
      <c r="E138" s="41"/>
      <c r="F138" s="232" t="s">
        <v>353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140</v>
      </c>
      <c r="AU138" s="18" t="s">
        <v>81</v>
      </c>
    </row>
    <row r="139" s="13" customFormat="1">
      <c r="A139" s="13"/>
      <c r="B139" s="233"/>
      <c r="C139" s="234"/>
      <c r="D139" s="226" t="s">
        <v>142</v>
      </c>
      <c r="E139" s="235" t="s">
        <v>21</v>
      </c>
      <c r="F139" s="236" t="s">
        <v>1003</v>
      </c>
      <c r="G139" s="234"/>
      <c r="H139" s="237">
        <v>327.5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142</v>
      </c>
      <c r="AU139" s="243" t="s">
        <v>81</v>
      </c>
      <c r="AV139" s="13" t="s">
        <v>81</v>
      </c>
      <c r="AW139" s="13" t="s">
        <v>34</v>
      </c>
      <c r="AX139" s="13" t="s">
        <v>79</v>
      </c>
      <c r="AY139" s="243" t="s">
        <v>129</v>
      </c>
    </row>
    <row r="140" s="2" customFormat="1" ht="33" customHeight="1">
      <c r="A140" s="39"/>
      <c r="B140" s="40"/>
      <c r="C140" s="213" t="s">
        <v>196</v>
      </c>
      <c r="D140" s="213" t="s">
        <v>131</v>
      </c>
      <c r="E140" s="214" t="s">
        <v>355</v>
      </c>
      <c r="F140" s="215" t="s">
        <v>356</v>
      </c>
      <c r="G140" s="216" t="s">
        <v>214</v>
      </c>
      <c r="H140" s="217">
        <v>650.37599999999998</v>
      </c>
      <c r="I140" s="218"/>
      <c r="J140" s="219">
        <f>ROUND(I140*H140,2)</f>
        <v>0</v>
      </c>
      <c r="K140" s="215" t="s">
        <v>135</v>
      </c>
      <c r="L140" s="45"/>
      <c r="M140" s="220" t="s">
        <v>21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136</v>
      </c>
      <c r="AT140" s="224" t="s">
        <v>131</v>
      </c>
      <c r="AU140" s="224" t="s">
        <v>81</v>
      </c>
      <c r="AY140" s="18" t="s">
        <v>129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136</v>
      </c>
      <c r="BM140" s="224" t="s">
        <v>1004</v>
      </c>
    </row>
    <row r="141" s="2" customFormat="1">
      <c r="A141" s="39"/>
      <c r="B141" s="40"/>
      <c r="C141" s="41"/>
      <c r="D141" s="226" t="s">
        <v>138</v>
      </c>
      <c r="E141" s="41"/>
      <c r="F141" s="227" t="s">
        <v>358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138</v>
      </c>
      <c r="AU141" s="18" t="s">
        <v>81</v>
      </c>
    </row>
    <row r="142" s="2" customFormat="1">
      <c r="A142" s="39"/>
      <c r="B142" s="40"/>
      <c r="C142" s="41"/>
      <c r="D142" s="231" t="s">
        <v>140</v>
      </c>
      <c r="E142" s="41"/>
      <c r="F142" s="232" t="s">
        <v>359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140</v>
      </c>
      <c r="AU142" s="18" t="s">
        <v>81</v>
      </c>
    </row>
    <row r="143" s="13" customFormat="1">
      <c r="A143" s="13"/>
      <c r="B143" s="233"/>
      <c r="C143" s="234"/>
      <c r="D143" s="226" t="s">
        <v>142</v>
      </c>
      <c r="E143" s="235" t="s">
        <v>21</v>
      </c>
      <c r="F143" s="236" t="s">
        <v>998</v>
      </c>
      <c r="G143" s="234"/>
      <c r="H143" s="237">
        <v>325.18799999999999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142</v>
      </c>
      <c r="AU143" s="243" t="s">
        <v>81</v>
      </c>
      <c r="AV143" s="13" t="s">
        <v>81</v>
      </c>
      <c r="AW143" s="13" t="s">
        <v>34</v>
      </c>
      <c r="AX143" s="13" t="s">
        <v>79</v>
      </c>
      <c r="AY143" s="243" t="s">
        <v>129</v>
      </c>
    </row>
    <row r="144" s="13" customFormat="1">
      <c r="A144" s="13"/>
      <c r="B144" s="233"/>
      <c r="C144" s="234"/>
      <c r="D144" s="226" t="s">
        <v>142</v>
      </c>
      <c r="E144" s="234"/>
      <c r="F144" s="236" t="s">
        <v>1005</v>
      </c>
      <c r="G144" s="234"/>
      <c r="H144" s="237">
        <v>650.37599999999998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142</v>
      </c>
      <c r="AU144" s="243" t="s">
        <v>81</v>
      </c>
      <c r="AV144" s="13" t="s">
        <v>81</v>
      </c>
      <c r="AW144" s="13" t="s">
        <v>4</v>
      </c>
      <c r="AX144" s="13" t="s">
        <v>79</v>
      </c>
      <c r="AY144" s="243" t="s">
        <v>129</v>
      </c>
    </row>
    <row r="145" s="2" customFormat="1" ht="16.5" customHeight="1">
      <c r="A145" s="39"/>
      <c r="B145" s="40"/>
      <c r="C145" s="213" t="s">
        <v>204</v>
      </c>
      <c r="D145" s="213" t="s">
        <v>131</v>
      </c>
      <c r="E145" s="214" t="s">
        <v>361</v>
      </c>
      <c r="F145" s="215" t="s">
        <v>362</v>
      </c>
      <c r="G145" s="216" t="s">
        <v>169</v>
      </c>
      <c r="H145" s="217">
        <v>325.18799999999999</v>
      </c>
      <c r="I145" s="218"/>
      <c r="J145" s="219">
        <f>ROUND(I145*H145,2)</f>
        <v>0</v>
      </c>
      <c r="K145" s="215" t="s">
        <v>135</v>
      </c>
      <c r="L145" s="45"/>
      <c r="M145" s="220" t="s">
        <v>21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136</v>
      </c>
      <c r="AT145" s="224" t="s">
        <v>131</v>
      </c>
      <c r="AU145" s="224" t="s">
        <v>81</v>
      </c>
      <c r="AY145" s="18" t="s">
        <v>129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136</v>
      </c>
      <c r="BM145" s="224" t="s">
        <v>1006</v>
      </c>
    </row>
    <row r="146" s="2" customFormat="1">
      <c r="A146" s="39"/>
      <c r="B146" s="40"/>
      <c r="C146" s="41"/>
      <c r="D146" s="226" t="s">
        <v>138</v>
      </c>
      <c r="E146" s="41"/>
      <c r="F146" s="227" t="s">
        <v>364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138</v>
      </c>
      <c r="AU146" s="18" t="s">
        <v>81</v>
      </c>
    </row>
    <row r="147" s="2" customFormat="1">
      <c r="A147" s="39"/>
      <c r="B147" s="40"/>
      <c r="C147" s="41"/>
      <c r="D147" s="231" t="s">
        <v>140</v>
      </c>
      <c r="E147" s="41"/>
      <c r="F147" s="232" t="s">
        <v>365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140</v>
      </c>
      <c r="AU147" s="18" t="s">
        <v>81</v>
      </c>
    </row>
    <row r="148" s="13" customFormat="1">
      <c r="A148" s="13"/>
      <c r="B148" s="233"/>
      <c r="C148" s="234"/>
      <c r="D148" s="226" t="s">
        <v>142</v>
      </c>
      <c r="E148" s="235" t="s">
        <v>21</v>
      </c>
      <c r="F148" s="236" t="s">
        <v>998</v>
      </c>
      <c r="G148" s="234"/>
      <c r="H148" s="237">
        <v>325.18799999999999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142</v>
      </c>
      <c r="AU148" s="243" t="s">
        <v>81</v>
      </c>
      <c r="AV148" s="13" t="s">
        <v>81</v>
      </c>
      <c r="AW148" s="13" t="s">
        <v>34</v>
      </c>
      <c r="AX148" s="13" t="s">
        <v>79</v>
      </c>
      <c r="AY148" s="243" t="s">
        <v>129</v>
      </c>
    </row>
    <row r="149" s="2" customFormat="1" ht="24.15" customHeight="1">
      <c r="A149" s="39"/>
      <c r="B149" s="40"/>
      <c r="C149" s="213" t="s">
        <v>210</v>
      </c>
      <c r="D149" s="213" t="s">
        <v>131</v>
      </c>
      <c r="E149" s="214" t="s">
        <v>1007</v>
      </c>
      <c r="F149" s="215" t="s">
        <v>1008</v>
      </c>
      <c r="G149" s="216" t="s">
        <v>134</v>
      </c>
      <c r="H149" s="217">
        <v>257</v>
      </c>
      <c r="I149" s="218"/>
      <c r="J149" s="219">
        <f>ROUND(I149*H149,2)</f>
        <v>0</v>
      </c>
      <c r="K149" s="215" t="s">
        <v>135</v>
      </c>
      <c r="L149" s="45"/>
      <c r="M149" s="220" t="s">
        <v>21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136</v>
      </c>
      <c r="AT149" s="224" t="s">
        <v>131</v>
      </c>
      <c r="AU149" s="224" t="s">
        <v>81</v>
      </c>
      <c r="AY149" s="18" t="s">
        <v>129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136</v>
      </c>
      <c r="BM149" s="224" t="s">
        <v>1009</v>
      </c>
    </row>
    <row r="150" s="2" customFormat="1">
      <c r="A150" s="39"/>
      <c r="B150" s="40"/>
      <c r="C150" s="41"/>
      <c r="D150" s="226" t="s">
        <v>138</v>
      </c>
      <c r="E150" s="41"/>
      <c r="F150" s="227" t="s">
        <v>1010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138</v>
      </c>
      <c r="AU150" s="18" t="s">
        <v>81</v>
      </c>
    </row>
    <row r="151" s="2" customFormat="1">
      <c r="A151" s="39"/>
      <c r="B151" s="40"/>
      <c r="C151" s="41"/>
      <c r="D151" s="231" t="s">
        <v>140</v>
      </c>
      <c r="E151" s="41"/>
      <c r="F151" s="232" t="s">
        <v>1011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140</v>
      </c>
      <c r="AU151" s="18" t="s">
        <v>81</v>
      </c>
    </row>
    <row r="152" s="13" customFormat="1">
      <c r="A152" s="13"/>
      <c r="B152" s="233"/>
      <c r="C152" s="234"/>
      <c r="D152" s="226" t="s">
        <v>142</v>
      </c>
      <c r="E152" s="235" t="s">
        <v>21</v>
      </c>
      <c r="F152" s="236" t="s">
        <v>972</v>
      </c>
      <c r="G152" s="234"/>
      <c r="H152" s="237">
        <v>205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142</v>
      </c>
      <c r="AU152" s="243" t="s">
        <v>81</v>
      </c>
      <c r="AV152" s="13" t="s">
        <v>81</v>
      </c>
      <c r="AW152" s="13" t="s">
        <v>34</v>
      </c>
      <c r="AX152" s="13" t="s">
        <v>72</v>
      </c>
      <c r="AY152" s="243" t="s">
        <v>129</v>
      </c>
    </row>
    <row r="153" s="13" customFormat="1">
      <c r="A153" s="13"/>
      <c r="B153" s="233"/>
      <c r="C153" s="234"/>
      <c r="D153" s="226" t="s">
        <v>142</v>
      </c>
      <c r="E153" s="235" t="s">
        <v>21</v>
      </c>
      <c r="F153" s="236" t="s">
        <v>973</v>
      </c>
      <c r="G153" s="234"/>
      <c r="H153" s="237">
        <v>52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142</v>
      </c>
      <c r="AU153" s="243" t="s">
        <v>81</v>
      </c>
      <c r="AV153" s="13" t="s">
        <v>81</v>
      </c>
      <c r="AW153" s="13" t="s">
        <v>34</v>
      </c>
      <c r="AX153" s="13" t="s">
        <v>72</v>
      </c>
      <c r="AY153" s="243" t="s">
        <v>129</v>
      </c>
    </row>
    <row r="154" s="14" customFormat="1">
      <c r="A154" s="14"/>
      <c r="B154" s="244"/>
      <c r="C154" s="245"/>
      <c r="D154" s="226" t="s">
        <v>142</v>
      </c>
      <c r="E154" s="246" t="s">
        <v>21</v>
      </c>
      <c r="F154" s="247" t="s">
        <v>253</v>
      </c>
      <c r="G154" s="245"/>
      <c r="H154" s="248">
        <v>257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142</v>
      </c>
      <c r="AU154" s="254" t="s">
        <v>81</v>
      </c>
      <c r="AV154" s="14" t="s">
        <v>136</v>
      </c>
      <c r="AW154" s="14" t="s">
        <v>34</v>
      </c>
      <c r="AX154" s="14" t="s">
        <v>79</v>
      </c>
      <c r="AY154" s="254" t="s">
        <v>129</v>
      </c>
    </row>
    <row r="155" s="2" customFormat="1" ht="16.5" customHeight="1">
      <c r="A155" s="39"/>
      <c r="B155" s="40"/>
      <c r="C155" s="255" t="s">
        <v>218</v>
      </c>
      <c r="D155" s="255" t="s">
        <v>211</v>
      </c>
      <c r="E155" s="256" t="s">
        <v>1012</v>
      </c>
      <c r="F155" s="257" t="s">
        <v>1013</v>
      </c>
      <c r="G155" s="258" t="s">
        <v>842</v>
      </c>
      <c r="H155" s="259">
        <v>5.1399999999999997</v>
      </c>
      <c r="I155" s="260"/>
      <c r="J155" s="261">
        <f>ROUND(I155*H155,2)</f>
        <v>0</v>
      </c>
      <c r="K155" s="257" t="s">
        <v>135</v>
      </c>
      <c r="L155" s="262"/>
      <c r="M155" s="263" t="s">
        <v>21</v>
      </c>
      <c r="N155" s="264" t="s">
        <v>43</v>
      </c>
      <c r="O155" s="85"/>
      <c r="P155" s="222">
        <f>O155*H155</f>
        <v>0</v>
      </c>
      <c r="Q155" s="222">
        <v>0.001</v>
      </c>
      <c r="R155" s="222">
        <f>Q155*H155</f>
        <v>0.0051399999999999996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187</v>
      </c>
      <c r="AT155" s="224" t="s">
        <v>211</v>
      </c>
      <c r="AU155" s="224" t="s">
        <v>81</v>
      </c>
      <c r="AY155" s="18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136</v>
      </c>
      <c r="BM155" s="224" t="s">
        <v>1014</v>
      </c>
    </row>
    <row r="156" s="2" customFormat="1">
      <c r="A156" s="39"/>
      <c r="B156" s="40"/>
      <c r="C156" s="41"/>
      <c r="D156" s="226" t="s">
        <v>138</v>
      </c>
      <c r="E156" s="41"/>
      <c r="F156" s="227" t="s">
        <v>1013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138</v>
      </c>
      <c r="AU156" s="18" t="s">
        <v>81</v>
      </c>
    </row>
    <row r="157" s="13" customFormat="1">
      <c r="A157" s="13"/>
      <c r="B157" s="233"/>
      <c r="C157" s="234"/>
      <c r="D157" s="226" t="s">
        <v>142</v>
      </c>
      <c r="E157" s="234"/>
      <c r="F157" s="236" t="s">
        <v>1015</v>
      </c>
      <c r="G157" s="234"/>
      <c r="H157" s="237">
        <v>5.1399999999999997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142</v>
      </c>
      <c r="AU157" s="243" t="s">
        <v>81</v>
      </c>
      <c r="AV157" s="13" t="s">
        <v>81</v>
      </c>
      <c r="AW157" s="13" t="s">
        <v>4</v>
      </c>
      <c r="AX157" s="13" t="s">
        <v>79</v>
      </c>
      <c r="AY157" s="243" t="s">
        <v>129</v>
      </c>
    </row>
    <row r="158" s="2" customFormat="1" ht="24.15" customHeight="1">
      <c r="A158" s="39"/>
      <c r="B158" s="40"/>
      <c r="C158" s="213" t="s">
        <v>223</v>
      </c>
      <c r="D158" s="213" t="s">
        <v>131</v>
      </c>
      <c r="E158" s="214" t="s">
        <v>1016</v>
      </c>
      <c r="F158" s="215" t="s">
        <v>1017</v>
      </c>
      <c r="G158" s="216" t="s">
        <v>134</v>
      </c>
      <c r="H158" s="217">
        <v>66.299999999999997</v>
      </c>
      <c r="I158" s="218"/>
      <c r="J158" s="219">
        <f>ROUND(I158*H158,2)</f>
        <v>0</v>
      </c>
      <c r="K158" s="215" t="s">
        <v>135</v>
      </c>
      <c r="L158" s="45"/>
      <c r="M158" s="220" t="s">
        <v>21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136</v>
      </c>
      <c r="AT158" s="224" t="s">
        <v>131</v>
      </c>
      <c r="AU158" s="224" t="s">
        <v>81</v>
      </c>
      <c r="AY158" s="18" t="s">
        <v>129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136</v>
      </c>
      <c r="BM158" s="224" t="s">
        <v>1018</v>
      </c>
    </row>
    <row r="159" s="2" customFormat="1">
      <c r="A159" s="39"/>
      <c r="B159" s="40"/>
      <c r="C159" s="41"/>
      <c r="D159" s="226" t="s">
        <v>138</v>
      </c>
      <c r="E159" s="41"/>
      <c r="F159" s="227" t="s">
        <v>1019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138</v>
      </c>
      <c r="AU159" s="18" t="s">
        <v>81</v>
      </c>
    </row>
    <row r="160" s="2" customFormat="1">
      <c r="A160" s="39"/>
      <c r="B160" s="40"/>
      <c r="C160" s="41"/>
      <c r="D160" s="231" t="s">
        <v>140</v>
      </c>
      <c r="E160" s="41"/>
      <c r="F160" s="232" t="s">
        <v>1020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140</v>
      </c>
      <c r="AU160" s="18" t="s">
        <v>81</v>
      </c>
    </row>
    <row r="161" s="13" customFormat="1">
      <c r="A161" s="13"/>
      <c r="B161" s="233"/>
      <c r="C161" s="234"/>
      <c r="D161" s="226" t="s">
        <v>142</v>
      </c>
      <c r="E161" s="235" t="s">
        <v>21</v>
      </c>
      <c r="F161" s="236" t="s">
        <v>1021</v>
      </c>
      <c r="G161" s="234"/>
      <c r="H161" s="237">
        <v>66.299999999999997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142</v>
      </c>
      <c r="AU161" s="243" t="s">
        <v>81</v>
      </c>
      <c r="AV161" s="13" t="s">
        <v>81</v>
      </c>
      <c r="AW161" s="13" t="s">
        <v>34</v>
      </c>
      <c r="AX161" s="13" t="s">
        <v>79</v>
      </c>
      <c r="AY161" s="243" t="s">
        <v>129</v>
      </c>
    </row>
    <row r="162" s="2" customFormat="1" ht="16.5" customHeight="1">
      <c r="A162" s="39"/>
      <c r="B162" s="40"/>
      <c r="C162" s="213" t="s">
        <v>232</v>
      </c>
      <c r="D162" s="213" t="s">
        <v>131</v>
      </c>
      <c r="E162" s="214" t="s">
        <v>377</v>
      </c>
      <c r="F162" s="215" t="s">
        <v>378</v>
      </c>
      <c r="G162" s="216" t="s">
        <v>134</v>
      </c>
      <c r="H162" s="217">
        <v>205</v>
      </c>
      <c r="I162" s="218"/>
      <c r="J162" s="219">
        <f>ROUND(I162*H162,2)</f>
        <v>0</v>
      </c>
      <c r="K162" s="215" t="s">
        <v>135</v>
      </c>
      <c r="L162" s="45"/>
      <c r="M162" s="220" t="s">
        <v>21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136</v>
      </c>
      <c r="AT162" s="224" t="s">
        <v>131</v>
      </c>
      <c r="AU162" s="224" t="s">
        <v>81</v>
      </c>
      <c r="AY162" s="18" t="s">
        <v>129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136</v>
      </c>
      <c r="BM162" s="224" t="s">
        <v>1022</v>
      </c>
    </row>
    <row r="163" s="2" customFormat="1">
      <c r="A163" s="39"/>
      <c r="B163" s="40"/>
      <c r="C163" s="41"/>
      <c r="D163" s="226" t="s">
        <v>138</v>
      </c>
      <c r="E163" s="41"/>
      <c r="F163" s="227" t="s">
        <v>380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138</v>
      </c>
      <c r="AU163" s="18" t="s">
        <v>81</v>
      </c>
    </row>
    <row r="164" s="2" customFormat="1">
      <c r="A164" s="39"/>
      <c r="B164" s="40"/>
      <c r="C164" s="41"/>
      <c r="D164" s="231" t="s">
        <v>140</v>
      </c>
      <c r="E164" s="41"/>
      <c r="F164" s="232" t="s">
        <v>381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140</v>
      </c>
      <c r="AU164" s="18" t="s">
        <v>81</v>
      </c>
    </row>
    <row r="165" s="13" customFormat="1">
      <c r="A165" s="13"/>
      <c r="B165" s="233"/>
      <c r="C165" s="234"/>
      <c r="D165" s="226" t="s">
        <v>142</v>
      </c>
      <c r="E165" s="235" t="s">
        <v>21</v>
      </c>
      <c r="F165" s="236" t="s">
        <v>972</v>
      </c>
      <c r="G165" s="234"/>
      <c r="H165" s="237">
        <v>205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142</v>
      </c>
      <c r="AU165" s="243" t="s">
        <v>81</v>
      </c>
      <c r="AV165" s="13" t="s">
        <v>81</v>
      </c>
      <c r="AW165" s="13" t="s">
        <v>34</v>
      </c>
      <c r="AX165" s="13" t="s">
        <v>79</v>
      </c>
      <c r="AY165" s="243" t="s">
        <v>129</v>
      </c>
    </row>
    <row r="166" s="2" customFormat="1" ht="24.15" customHeight="1">
      <c r="A166" s="39"/>
      <c r="B166" s="40"/>
      <c r="C166" s="213" t="s">
        <v>8</v>
      </c>
      <c r="D166" s="213" t="s">
        <v>131</v>
      </c>
      <c r="E166" s="214" t="s">
        <v>383</v>
      </c>
      <c r="F166" s="215" t="s">
        <v>384</v>
      </c>
      <c r="G166" s="216" t="s">
        <v>134</v>
      </c>
      <c r="H166" s="217">
        <v>257</v>
      </c>
      <c r="I166" s="218"/>
      <c r="J166" s="219">
        <f>ROUND(I166*H166,2)</f>
        <v>0</v>
      </c>
      <c r="K166" s="215" t="s">
        <v>135</v>
      </c>
      <c r="L166" s="45"/>
      <c r="M166" s="220" t="s">
        <v>21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136</v>
      </c>
      <c r="AT166" s="224" t="s">
        <v>131</v>
      </c>
      <c r="AU166" s="224" t="s">
        <v>81</v>
      </c>
      <c r="AY166" s="18" t="s">
        <v>129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136</v>
      </c>
      <c r="BM166" s="224" t="s">
        <v>1023</v>
      </c>
    </row>
    <row r="167" s="2" customFormat="1">
      <c r="A167" s="39"/>
      <c r="B167" s="40"/>
      <c r="C167" s="41"/>
      <c r="D167" s="226" t="s">
        <v>138</v>
      </c>
      <c r="E167" s="41"/>
      <c r="F167" s="227" t="s">
        <v>386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138</v>
      </c>
      <c r="AU167" s="18" t="s">
        <v>81</v>
      </c>
    </row>
    <row r="168" s="2" customFormat="1">
      <c r="A168" s="39"/>
      <c r="B168" s="40"/>
      <c r="C168" s="41"/>
      <c r="D168" s="231" t="s">
        <v>140</v>
      </c>
      <c r="E168" s="41"/>
      <c r="F168" s="232" t="s">
        <v>387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140</v>
      </c>
      <c r="AU168" s="18" t="s">
        <v>81</v>
      </c>
    </row>
    <row r="169" s="13" customFormat="1">
      <c r="A169" s="13"/>
      <c r="B169" s="233"/>
      <c r="C169" s="234"/>
      <c r="D169" s="226" t="s">
        <v>142</v>
      </c>
      <c r="E169" s="235" t="s">
        <v>21</v>
      </c>
      <c r="F169" s="236" t="s">
        <v>972</v>
      </c>
      <c r="G169" s="234"/>
      <c r="H169" s="237">
        <v>205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142</v>
      </c>
      <c r="AU169" s="243" t="s">
        <v>81</v>
      </c>
      <c r="AV169" s="13" t="s">
        <v>81</v>
      </c>
      <c r="AW169" s="13" t="s">
        <v>34</v>
      </c>
      <c r="AX169" s="13" t="s">
        <v>72</v>
      </c>
      <c r="AY169" s="243" t="s">
        <v>129</v>
      </c>
    </row>
    <row r="170" s="13" customFormat="1">
      <c r="A170" s="13"/>
      <c r="B170" s="233"/>
      <c r="C170" s="234"/>
      <c r="D170" s="226" t="s">
        <v>142</v>
      </c>
      <c r="E170" s="235" t="s">
        <v>21</v>
      </c>
      <c r="F170" s="236" t="s">
        <v>973</v>
      </c>
      <c r="G170" s="234"/>
      <c r="H170" s="237">
        <v>52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142</v>
      </c>
      <c r="AU170" s="243" t="s">
        <v>81</v>
      </c>
      <c r="AV170" s="13" t="s">
        <v>81</v>
      </c>
      <c r="AW170" s="13" t="s">
        <v>34</v>
      </c>
      <c r="AX170" s="13" t="s">
        <v>72</v>
      </c>
      <c r="AY170" s="243" t="s">
        <v>129</v>
      </c>
    </row>
    <row r="171" s="14" customFormat="1">
      <c r="A171" s="14"/>
      <c r="B171" s="244"/>
      <c r="C171" s="245"/>
      <c r="D171" s="226" t="s">
        <v>142</v>
      </c>
      <c r="E171" s="246" t="s">
        <v>21</v>
      </c>
      <c r="F171" s="247" t="s">
        <v>253</v>
      </c>
      <c r="G171" s="245"/>
      <c r="H171" s="248">
        <v>257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142</v>
      </c>
      <c r="AU171" s="254" t="s">
        <v>81</v>
      </c>
      <c r="AV171" s="14" t="s">
        <v>136</v>
      </c>
      <c r="AW171" s="14" t="s">
        <v>34</v>
      </c>
      <c r="AX171" s="14" t="s">
        <v>79</v>
      </c>
      <c r="AY171" s="254" t="s">
        <v>129</v>
      </c>
    </row>
    <row r="172" s="12" customFormat="1" ht="22.8" customHeight="1">
      <c r="A172" s="12"/>
      <c r="B172" s="197"/>
      <c r="C172" s="198"/>
      <c r="D172" s="199" t="s">
        <v>71</v>
      </c>
      <c r="E172" s="211" t="s">
        <v>81</v>
      </c>
      <c r="F172" s="211" t="s">
        <v>217</v>
      </c>
      <c r="G172" s="198"/>
      <c r="H172" s="198"/>
      <c r="I172" s="201"/>
      <c r="J172" s="212">
        <f>BK172</f>
        <v>0</v>
      </c>
      <c r="K172" s="198"/>
      <c r="L172" s="203"/>
      <c r="M172" s="204"/>
      <c r="N172" s="205"/>
      <c r="O172" s="205"/>
      <c r="P172" s="206">
        <f>SUM(P173:P180)</f>
        <v>0</v>
      </c>
      <c r="Q172" s="205"/>
      <c r="R172" s="206">
        <f>SUM(R173:R180)</f>
        <v>25.70699544</v>
      </c>
      <c r="S172" s="205"/>
      <c r="T172" s="207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79</v>
      </c>
      <c r="AT172" s="209" t="s">
        <v>71</v>
      </c>
      <c r="AU172" s="209" t="s">
        <v>79</v>
      </c>
      <c r="AY172" s="208" t="s">
        <v>129</v>
      </c>
      <c r="BK172" s="210">
        <f>SUM(BK173:BK180)</f>
        <v>0</v>
      </c>
    </row>
    <row r="173" s="2" customFormat="1" ht="16.5" customHeight="1">
      <c r="A173" s="39"/>
      <c r="B173" s="40"/>
      <c r="C173" s="213" t="s">
        <v>245</v>
      </c>
      <c r="D173" s="213" t="s">
        <v>131</v>
      </c>
      <c r="E173" s="214" t="s">
        <v>1024</v>
      </c>
      <c r="F173" s="215" t="s">
        <v>1025</v>
      </c>
      <c r="G173" s="216" t="s">
        <v>169</v>
      </c>
      <c r="H173" s="217">
        <v>11.172000000000001</v>
      </c>
      <c r="I173" s="218"/>
      <c r="J173" s="219">
        <f>ROUND(I173*H173,2)</f>
        <v>0</v>
      </c>
      <c r="K173" s="215" t="s">
        <v>135</v>
      </c>
      <c r="L173" s="45"/>
      <c r="M173" s="220" t="s">
        <v>21</v>
      </c>
      <c r="N173" s="221" t="s">
        <v>43</v>
      </c>
      <c r="O173" s="85"/>
      <c r="P173" s="222">
        <f>O173*H173</f>
        <v>0</v>
      </c>
      <c r="Q173" s="222">
        <v>2.3010199999999998</v>
      </c>
      <c r="R173" s="222">
        <f>Q173*H173</f>
        <v>25.70699544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136</v>
      </c>
      <c r="AT173" s="224" t="s">
        <v>131</v>
      </c>
      <c r="AU173" s="224" t="s">
        <v>81</v>
      </c>
      <c r="AY173" s="18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136</v>
      </c>
      <c r="BM173" s="224" t="s">
        <v>1026</v>
      </c>
    </row>
    <row r="174" s="2" customFormat="1">
      <c r="A174" s="39"/>
      <c r="B174" s="40"/>
      <c r="C174" s="41"/>
      <c r="D174" s="226" t="s">
        <v>138</v>
      </c>
      <c r="E174" s="41"/>
      <c r="F174" s="227" t="s">
        <v>1027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138</v>
      </c>
      <c r="AU174" s="18" t="s">
        <v>81</v>
      </c>
    </row>
    <row r="175" s="2" customFormat="1">
      <c r="A175" s="39"/>
      <c r="B175" s="40"/>
      <c r="C175" s="41"/>
      <c r="D175" s="231" t="s">
        <v>140</v>
      </c>
      <c r="E175" s="41"/>
      <c r="F175" s="232" t="s">
        <v>1028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140</v>
      </c>
      <c r="AU175" s="18" t="s">
        <v>81</v>
      </c>
    </row>
    <row r="176" s="13" customFormat="1">
      <c r="A176" s="13"/>
      <c r="B176" s="233"/>
      <c r="C176" s="234"/>
      <c r="D176" s="226" t="s">
        <v>142</v>
      </c>
      <c r="E176" s="235" t="s">
        <v>21</v>
      </c>
      <c r="F176" s="236" t="s">
        <v>1029</v>
      </c>
      <c r="G176" s="234"/>
      <c r="H176" s="237">
        <v>4.1840000000000002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142</v>
      </c>
      <c r="AU176" s="243" t="s">
        <v>81</v>
      </c>
      <c r="AV176" s="13" t="s">
        <v>81</v>
      </c>
      <c r="AW176" s="13" t="s">
        <v>34</v>
      </c>
      <c r="AX176" s="13" t="s">
        <v>72</v>
      </c>
      <c r="AY176" s="243" t="s">
        <v>129</v>
      </c>
    </row>
    <row r="177" s="13" customFormat="1">
      <c r="A177" s="13"/>
      <c r="B177" s="233"/>
      <c r="C177" s="234"/>
      <c r="D177" s="226" t="s">
        <v>142</v>
      </c>
      <c r="E177" s="235" t="s">
        <v>21</v>
      </c>
      <c r="F177" s="236" t="s">
        <v>1030</v>
      </c>
      <c r="G177" s="234"/>
      <c r="H177" s="237">
        <v>4.7880000000000003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142</v>
      </c>
      <c r="AU177" s="243" t="s">
        <v>81</v>
      </c>
      <c r="AV177" s="13" t="s">
        <v>81</v>
      </c>
      <c r="AW177" s="13" t="s">
        <v>34</v>
      </c>
      <c r="AX177" s="13" t="s">
        <v>72</v>
      </c>
      <c r="AY177" s="243" t="s">
        <v>129</v>
      </c>
    </row>
    <row r="178" s="13" customFormat="1">
      <c r="A178" s="13"/>
      <c r="B178" s="233"/>
      <c r="C178" s="234"/>
      <c r="D178" s="226" t="s">
        <v>142</v>
      </c>
      <c r="E178" s="235" t="s">
        <v>21</v>
      </c>
      <c r="F178" s="236" t="s">
        <v>1031</v>
      </c>
      <c r="G178" s="234"/>
      <c r="H178" s="237">
        <v>1.8400000000000001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142</v>
      </c>
      <c r="AU178" s="243" t="s">
        <v>81</v>
      </c>
      <c r="AV178" s="13" t="s">
        <v>81</v>
      </c>
      <c r="AW178" s="13" t="s">
        <v>34</v>
      </c>
      <c r="AX178" s="13" t="s">
        <v>72</v>
      </c>
      <c r="AY178" s="243" t="s">
        <v>129</v>
      </c>
    </row>
    <row r="179" s="13" customFormat="1">
      <c r="A179" s="13"/>
      <c r="B179" s="233"/>
      <c r="C179" s="234"/>
      <c r="D179" s="226" t="s">
        <v>142</v>
      </c>
      <c r="E179" s="235" t="s">
        <v>21</v>
      </c>
      <c r="F179" s="236" t="s">
        <v>1032</v>
      </c>
      <c r="G179" s="234"/>
      <c r="H179" s="237">
        <v>0.35999999999999999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142</v>
      </c>
      <c r="AU179" s="243" t="s">
        <v>81</v>
      </c>
      <c r="AV179" s="13" t="s">
        <v>81</v>
      </c>
      <c r="AW179" s="13" t="s">
        <v>34</v>
      </c>
      <c r="AX179" s="13" t="s">
        <v>72</v>
      </c>
      <c r="AY179" s="243" t="s">
        <v>129</v>
      </c>
    </row>
    <row r="180" s="14" customFormat="1">
      <c r="A180" s="14"/>
      <c r="B180" s="244"/>
      <c r="C180" s="245"/>
      <c r="D180" s="226" t="s">
        <v>142</v>
      </c>
      <c r="E180" s="246" t="s">
        <v>21</v>
      </c>
      <c r="F180" s="247" t="s">
        <v>989</v>
      </c>
      <c r="G180" s="245"/>
      <c r="H180" s="248">
        <v>11.172000000000001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142</v>
      </c>
      <c r="AU180" s="254" t="s">
        <v>81</v>
      </c>
      <c r="AV180" s="14" t="s">
        <v>136</v>
      </c>
      <c r="AW180" s="14" t="s">
        <v>34</v>
      </c>
      <c r="AX180" s="14" t="s">
        <v>79</v>
      </c>
      <c r="AY180" s="254" t="s">
        <v>129</v>
      </c>
    </row>
    <row r="181" s="12" customFormat="1" ht="22.8" customHeight="1">
      <c r="A181" s="12"/>
      <c r="B181" s="197"/>
      <c r="C181" s="198"/>
      <c r="D181" s="199" t="s">
        <v>71</v>
      </c>
      <c r="E181" s="211" t="s">
        <v>152</v>
      </c>
      <c r="F181" s="211" t="s">
        <v>416</v>
      </c>
      <c r="G181" s="198"/>
      <c r="H181" s="198"/>
      <c r="I181" s="201"/>
      <c r="J181" s="212">
        <f>BK181</f>
        <v>0</v>
      </c>
      <c r="K181" s="198"/>
      <c r="L181" s="203"/>
      <c r="M181" s="204"/>
      <c r="N181" s="205"/>
      <c r="O181" s="205"/>
      <c r="P181" s="206">
        <f>SUM(P182:P251)</f>
        <v>0</v>
      </c>
      <c r="Q181" s="205"/>
      <c r="R181" s="206">
        <f>SUM(R182:R251)</f>
        <v>92.11649152999999</v>
      </c>
      <c r="S181" s="205"/>
      <c r="T181" s="207">
        <f>SUM(T182:T251)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8" t="s">
        <v>79</v>
      </c>
      <c r="AT181" s="209" t="s">
        <v>71</v>
      </c>
      <c r="AU181" s="209" t="s">
        <v>79</v>
      </c>
      <c r="AY181" s="208" t="s">
        <v>129</v>
      </c>
      <c r="BK181" s="210">
        <f>SUM(BK182:BK251)</f>
        <v>0</v>
      </c>
    </row>
    <row r="182" s="2" customFormat="1" ht="24.15" customHeight="1">
      <c r="A182" s="39"/>
      <c r="B182" s="40"/>
      <c r="C182" s="213" t="s">
        <v>254</v>
      </c>
      <c r="D182" s="213" t="s">
        <v>131</v>
      </c>
      <c r="E182" s="214" t="s">
        <v>1033</v>
      </c>
      <c r="F182" s="215" t="s">
        <v>1034</v>
      </c>
      <c r="G182" s="216" t="s">
        <v>169</v>
      </c>
      <c r="H182" s="217">
        <v>2.3519999999999999</v>
      </c>
      <c r="I182" s="218"/>
      <c r="J182" s="219">
        <f>ROUND(I182*H182,2)</f>
        <v>0</v>
      </c>
      <c r="K182" s="215" t="s">
        <v>135</v>
      </c>
      <c r="L182" s="45"/>
      <c r="M182" s="220" t="s">
        <v>21</v>
      </c>
      <c r="N182" s="221" t="s">
        <v>43</v>
      </c>
      <c r="O182" s="85"/>
      <c r="P182" s="222">
        <f>O182*H182</f>
        <v>0</v>
      </c>
      <c r="Q182" s="222">
        <v>2.8801600000000001</v>
      </c>
      <c r="R182" s="222">
        <f>Q182*H182</f>
        <v>6.7741363199999993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136</v>
      </c>
      <c r="AT182" s="224" t="s">
        <v>131</v>
      </c>
      <c r="AU182" s="224" t="s">
        <v>81</v>
      </c>
      <c r="AY182" s="18" t="s">
        <v>129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136</v>
      </c>
      <c r="BM182" s="224" t="s">
        <v>1035</v>
      </c>
    </row>
    <row r="183" s="2" customFormat="1">
      <c r="A183" s="39"/>
      <c r="B183" s="40"/>
      <c r="C183" s="41"/>
      <c r="D183" s="226" t="s">
        <v>138</v>
      </c>
      <c r="E183" s="41"/>
      <c r="F183" s="227" t="s">
        <v>1036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138</v>
      </c>
      <c r="AU183" s="18" t="s">
        <v>81</v>
      </c>
    </row>
    <row r="184" s="2" customFormat="1">
      <c r="A184" s="39"/>
      <c r="B184" s="40"/>
      <c r="C184" s="41"/>
      <c r="D184" s="231" t="s">
        <v>140</v>
      </c>
      <c r="E184" s="41"/>
      <c r="F184" s="232" t="s">
        <v>1037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140</v>
      </c>
      <c r="AU184" s="18" t="s">
        <v>81</v>
      </c>
    </row>
    <row r="185" s="13" customFormat="1">
      <c r="A185" s="13"/>
      <c r="B185" s="233"/>
      <c r="C185" s="234"/>
      <c r="D185" s="226" t="s">
        <v>142</v>
      </c>
      <c r="E185" s="235" t="s">
        <v>21</v>
      </c>
      <c r="F185" s="236" t="s">
        <v>1038</v>
      </c>
      <c r="G185" s="234"/>
      <c r="H185" s="237">
        <v>2.3519999999999999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142</v>
      </c>
      <c r="AU185" s="243" t="s">
        <v>81</v>
      </c>
      <c r="AV185" s="13" t="s">
        <v>81</v>
      </c>
      <c r="AW185" s="13" t="s">
        <v>34</v>
      </c>
      <c r="AX185" s="13" t="s">
        <v>72</v>
      </c>
      <c r="AY185" s="243" t="s">
        <v>129</v>
      </c>
    </row>
    <row r="186" s="14" customFormat="1">
      <c r="A186" s="14"/>
      <c r="B186" s="244"/>
      <c r="C186" s="245"/>
      <c r="D186" s="226" t="s">
        <v>142</v>
      </c>
      <c r="E186" s="246" t="s">
        <v>21</v>
      </c>
      <c r="F186" s="247" t="s">
        <v>1039</v>
      </c>
      <c r="G186" s="245"/>
      <c r="H186" s="248">
        <v>2.3519999999999999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142</v>
      </c>
      <c r="AU186" s="254" t="s">
        <v>81</v>
      </c>
      <c r="AV186" s="14" t="s">
        <v>136</v>
      </c>
      <c r="AW186" s="14" t="s">
        <v>34</v>
      </c>
      <c r="AX186" s="14" t="s">
        <v>79</v>
      </c>
      <c r="AY186" s="254" t="s">
        <v>129</v>
      </c>
    </row>
    <row r="187" s="2" customFormat="1" ht="24.15" customHeight="1">
      <c r="A187" s="39"/>
      <c r="B187" s="40"/>
      <c r="C187" s="213" t="s">
        <v>261</v>
      </c>
      <c r="D187" s="213" t="s">
        <v>131</v>
      </c>
      <c r="E187" s="214" t="s">
        <v>1040</v>
      </c>
      <c r="F187" s="215" t="s">
        <v>1041</v>
      </c>
      <c r="G187" s="216" t="s">
        <v>169</v>
      </c>
      <c r="H187" s="217">
        <v>38.247</v>
      </c>
      <c r="I187" s="218"/>
      <c r="J187" s="219">
        <f>ROUND(I187*H187,2)</f>
        <v>0</v>
      </c>
      <c r="K187" s="215" t="s">
        <v>135</v>
      </c>
      <c r="L187" s="45"/>
      <c r="M187" s="220" t="s">
        <v>21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136</v>
      </c>
      <c r="AT187" s="224" t="s">
        <v>131</v>
      </c>
      <c r="AU187" s="224" t="s">
        <v>81</v>
      </c>
      <c r="AY187" s="18" t="s">
        <v>129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136</v>
      </c>
      <c r="BM187" s="224" t="s">
        <v>1042</v>
      </c>
    </row>
    <row r="188" s="2" customFormat="1">
      <c r="A188" s="39"/>
      <c r="B188" s="40"/>
      <c r="C188" s="41"/>
      <c r="D188" s="226" t="s">
        <v>138</v>
      </c>
      <c r="E188" s="41"/>
      <c r="F188" s="227" t="s">
        <v>1043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138</v>
      </c>
      <c r="AU188" s="18" t="s">
        <v>81</v>
      </c>
    </row>
    <row r="189" s="2" customFormat="1">
      <c r="A189" s="39"/>
      <c r="B189" s="40"/>
      <c r="C189" s="41"/>
      <c r="D189" s="231" t="s">
        <v>140</v>
      </c>
      <c r="E189" s="41"/>
      <c r="F189" s="232" t="s">
        <v>1044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140</v>
      </c>
      <c r="AU189" s="18" t="s">
        <v>81</v>
      </c>
    </row>
    <row r="190" s="13" customFormat="1">
      <c r="A190" s="13"/>
      <c r="B190" s="233"/>
      <c r="C190" s="234"/>
      <c r="D190" s="226" t="s">
        <v>142</v>
      </c>
      <c r="E190" s="235" t="s">
        <v>21</v>
      </c>
      <c r="F190" s="236" t="s">
        <v>1045</v>
      </c>
      <c r="G190" s="234"/>
      <c r="H190" s="237">
        <v>12.749000000000001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142</v>
      </c>
      <c r="AU190" s="243" t="s">
        <v>81</v>
      </c>
      <c r="AV190" s="13" t="s">
        <v>81</v>
      </c>
      <c r="AW190" s="13" t="s">
        <v>34</v>
      </c>
      <c r="AX190" s="13" t="s">
        <v>72</v>
      </c>
      <c r="AY190" s="243" t="s">
        <v>129</v>
      </c>
    </row>
    <row r="191" s="13" customFormat="1">
      <c r="A191" s="13"/>
      <c r="B191" s="233"/>
      <c r="C191" s="234"/>
      <c r="D191" s="226" t="s">
        <v>142</v>
      </c>
      <c r="E191" s="235" t="s">
        <v>21</v>
      </c>
      <c r="F191" s="236" t="s">
        <v>1046</v>
      </c>
      <c r="G191" s="234"/>
      <c r="H191" s="237">
        <v>25.498000000000001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142</v>
      </c>
      <c r="AU191" s="243" t="s">
        <v>81</v>
      </c>
      <c r="AV191" s="13" t="s">
        <v>81</v>
      </c>
      <c r="AW191" s="13" t="s">
        <v>34</v>
      </c>
      <c r="AX191" s="13" t="s">
        <v>72</v>
      </c>
      <c r="AY191" s="243" t="s">
        <v>129</v>
      </c>
    </row>
    <row r="192" s="14" customFormat="1">
      <c r="A192" s="14"/>
      <c r="B192" s="244"/>
      <c r="C192" s="245"/>
      <c r="D192" s="226" t="s">
        <v>142</v>
      </c>
      <c r="E192" s="246" t="s">
        <v>21</v>
      </c>
      <c r="F192" s="247" t="s">
        <v>982</v>
      </c>
      <c r="G192" s="245"/>
      <c r="H192" s="248">
        <v>38.247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142</v>
      </c>
      <c r="AU192" s="254" t="s">
        <v>81</v>
      </c>
      <c r="AV192" s="14" t="s">
        <v>136</v>
      </c>
      <c r="AW192" s="14" t="s">
        <v>34</v>
      </c>
      <c r="AX192" s="14" t="s">
        <v>79</v>
      </c>
      <c r="AY192" s="254" t="s">
        <v>129</v>
      </c>
    </row>
    <row r="193" s="2" customFormat="1" ht="24.15" customHeight="1">
      <c r="A193" s="39"/>
      <c r="B193" s="40"/>
      <c r="C193" s="213" t="s">
        <v>267</v>
      </c>
      <c r="D193" s="213" t="s">
        <v>131</v>
      </c>
      <c r="E193" s="214" t="s">
        <v>596</v>
      </c>
      <c r="F193" s="215" t="s">
        <v>597</v>
      </c>
      <c r="G193" s="216" t="s">
        <v>169</v>
      </c>
      <c r="H193" s="217">
        <v>41.786000000000001</v>
      </c>
      <c r="I193" s="218"/>
      <c r="J193" s="219">
        <f>ROUND(I193*H193,2)</f>
        <v>0</v>
      </c>
      <c r="K193" s="215" t="s">
        <v>135</v>
      </c>
      <c r="L193" s="45"/>
      <c r="M193" s="220" t="s">
        <v>21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136</v>
      </c>
      <c r="AT193" s="224" t="s">
        <v>131</v>
      </c>
      <c r="AU193" s="224" t="s">
        <v>81</v>
      </c>
      <c r="AY193" s="18" t="s">
        <v>129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136</v>
      </c>
      <c r="BM193" s="224" t="s">
        <v>1047</v>
      </c>
    </row>
    <row r="194" s="2" customFormat="1">
      <c r="A194" s="39"/>
      <c r="B194" s="40"/>
      <c r="C194" s="41"/>
      <c r="D194" s="226" t="s">
        <v>138</v>
      </c>
      <c r="E194" s="41"/>
      <c r="F194" s="227" t="s">
        <v>599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138</v>
      </c>
      <c r="AU194" s="18" t="s">
        <v>81</v>
      </c>
    </row>
    <row r="195" s="2" customFormat="1">
      <c r="A195" s="39"/>
      <c r="B195" s="40"/>
      <c r="C195" s="41"/>
      <c r="D195" s="231" t="s">
        <v>140</v>
      </c>
      <c r="E195" s="41"/>
      <c r="F195" s="232" t="s">
        <v>600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140</v>
      </c>
      <c r="AU195" s="18" t="s">
        <v>81</v>
      </c>
    </row>
    <row r="196" s="13" customFormat="1">
      <c r="A196" s="13"/>
      <c r="B196" s="233"/>
      <c r="C196" s="234"/>
      <c r="D196" s="226" t="s">
        <v>142</v>
      </c>
      <c r="E196" s="235" t="s">
        <v>21</v>
      </c>
      <c r="F196" s="236" t="s">
        <v>1048</v>
      </c>
      <c r="G196" s="234"/>
      <c r="H196" s="237">
        <v>11.92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142</v>
      </c>
      <c r="AU196" s="243" t="s">
        <v>81</v>
      </c>
      <c r="AV196" s="13" t="s">
        <v>81</v>
      </c>
      <c r="AW196" s="13" t="s">
        <v>34</v>
      </c>
      <c r="AX196" s="13" t="s">
        <v>72</v>
      </c>
      <c r="AY196" s="243" t="s">
        <v>129</v>
      </c>
    </row>
    <row r="197" s="13" customFormat="1">
      <c r="A197" s="13"/>
      <c r="B197" s="233"/>
      <c r="C197" s="234"/>
      <c r="D197" s="226" t="s">
        <v>142</v>
      </c>
      <c r="E197" s="235" t="s">
        <v>21</v>
      </c>
      <c r="F197" s="236" t="s">
        <v>1049</v>
      </c>
      <c r="G197" s="234"/>
      <c r="H197" s="237">
        <v>4.7599999999999998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142</v>
      </c>
      <c r="AU197" s="243" t="s">
        <v>81</v>
      </c>
      <c r="AV197" s="13" t="s">
        <v>81</v>
      </c>
      <c r="AW197" s="13" t="s">
        <v>34</v>
      </c>
      <c r="AX197" s="13" t="s">
        <v>72</v>
      </c>
      <c r="AY197" s="243" t="s">
        <v>129</v>
      </c>
    </row>
    <row r="198" s="13" customFormat="1">
      <c r="A198" s="13"/>
      <c r="B198" s="233"/>
      <c r="C198" s="234"/>
      <c r="D198" s="226" t="s">
        <v>142</v>
      </c>
      <c r="E198" s="235" t="s">
        <v>21</v>
      </c>
      <c r="F198" s="236" t="s">
        <v>1050</v>
      </c>
      <c r="G198" s="234"/>
      <c r="H198" s="237">
        <v>16.163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142</v>
      </c>
      <c r="AU198" s="243" t="s">
        <v>81</v>
      </c>
      <c r="AV198" s="13" t="s">
        <v>81</v>
      </c>
      <c r="AW198" s="13" t="s">
        <v>34</v>
      </c>
      <c r="AX198" s="13" t="s">
        <v>72</v>
      </c>
      <c r="AY198" s="243" t="s">
        <v>129</v>
      </c>
    </row>
    <row r="199" s="13" customFormat="1">
      <c r="A199" s="13"/>
      <c r="B199" s="233"/>
      <c r="C199" s="234"/>
      <c r="D199" s="226" t="s">
        <v>142</v>
      </c>
      <c r="E199" s="235" t="s">
        <v>21</v>
      </c>
      <c r="F199" s="236" t="s">
        <v>1051</v>
      </c>
      <c r="G199" s="234"/>
      <c r="H199" s="237">
        <v>8.9429999999999996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142</v>
      </c>
      <c r="AU199" s="243" t="s">
        <v>81</v>
      </c>
      <c r="AV199" s="13" t="s">
        <v>81</v>
      </c>
      <c r="AW199" s="13" t="s">
        <v>34</v>
      </c>
      <c r="AX199" s="13" t="s">
        <v>72</v>
      </c>
      <c r="AY199" s="243" t="s">
        <v>129</v>
      </c>
    </row>
    <row r="200" s="14" customFormat="1">
      <c r="A200" s="14"/>
      <c r="B200" s="244"/>
      <c r="C200" s="245"/>
      <c r="D200" s="226" t="s">
        <v>142</v>
      </c>
      <c r="E200" s="246" t="s">
        <v>21</v>
      </c>
      <c r="F200" s="247" t="s">
        <v>982</v>
      </c>
      <c r="G200" s="245"/>
      <c r="H200" s="248">
        <v>41.786000000000001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142</v>
      </c>
      <c r="AU200" s="254" t="s">
        <v>81</v>
      </c>
      <c r="AV200" s="14" t="s">
        <v>136</v>
      </c>
      <c r="AW200" s="14" t="s">
        <v>34</v>
      </c>
      <c r="AX200" s="14" t="s">
        <v>79</v>
      </c>
      <c r="AY200" s="254" t="s">
        <v>129</v>
      </c>
    </row>
    <row r="201" s="2" customFormat="1" ht="21.75" customHeight="1">
      <c r="A201" s="39"/>
      <c r="B201" s="40"/>
      <c r="C201" s="213" t="s">
        <v>275</v>
      </c>
      <c r="D201" s="213" t="s">
        <v>131</v>
      </c>
      <c r="E201" s="214" t="s">
        <v>613</v>
      </c>
      <c r="F201" s="215" t="s">
        <v>614</v>
      </c>
      <c r="G201" s="216" t="s">
        <v>134</v>
      </c>
      <c r="H201" s="217">
        <v>221.18899999999999</v>
      </c>
      <c r="I201" s="218"/>
      <c r="J201" s="219">
        <f>ROUND(I201*H201,2)</f>
        <v>0</v>
      </c>
      <c r="K201" s="215" t="s">
        <v>135</v>
      </c>
      <c r="L201" s="45"/>
      <c r="M201" s="220" t="s">
        <v>21</v>
      </c>
      <c r="N201" s="221" t="s">
        <v>43</v>
      </c>
      <c r="O201" s="85"/>
      <c r="P201" s="222">
        <f>O201*H201</f>
        <v>0</v>
      </c>
      <c r="Q201" s="222">
        <v>0.00726</v>
      </c>
      <c r="R201" s="222">
        <f>Q201*H201</f>
        <v>1.60583214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136</v>
      </c>
      <c r="AT201" s="224" t="s">
        <v>131</v>
      </c>
      <c r="AU201" s="224" t="s">
        <v>81</v>
      </c>
      <c r="AY201" s="18" t="s">
        <v>129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136</v>
      </c>
      <c r="BM201" s="224" t="s">
        <v>1052</v>
      </c>
    </row>
    <row r="202" s="2" customFormat="1">
      <c r="A202" s="39"/>
      <c r="B202" s="40"/>
      <c r="C202" s="41"/>
      <c r="D202" s="226" t="s">
        <v>138</v>
      </c>
      <c r="E202" s="41"/>
      <c r="F202" s="227" t="s">
        <v>616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138</v>
      </c>
      <c r="AU202" s="18" t="s">
        <v>81</v>
      </c>
    </row>
    <row r="203" s="2" customFormat="1">
      <c r="A203" s="39"/>
      <c r="B203" s="40"/>
      <c r="C203" s="41"/>
      <c r="D203" s="231" t="s">
        <v>140</v>
      </c>
      <c r="E203" s="41"/>
      <c r="F203" s="232" t="s">
        <v>617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140</v>
      </c>
      <c r="AU203" s="18" t="s">
        <v>81</v>
      </c>
    </row>
    <row r="204" s="13" customFormat="1">
      <c r="A204" s="13"/>
      <c r="B204" s="233"/>
      <c r="C204" s="234"/>
      <c r="D204" s="226" t="s">
        <v>142</v>
      </c>
      <c r="E204" s="235" t="s">
        <v>21</v>
      </c>
      <c r="F204" s="236" t="s">
        <v>1053</v>
      </c>
      <c r="G204" s="234"/>
      <c r="H204" s="237">
        <v>9.5389999999999997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142</v>
      </c>
      <c r="AU204" s="243" t="s">
        <v>81</v>
      </c>
      <c r="AV204" s="13" t="s">
        <v>81</v>
      </c>
      <c r="AW204" s="13" t="s">
        <v>34</v>
      </c>
      <c r="AX204" s="13" t="s">
        <v>72</v>
      </c>
      <c r="AY204" s="243" t="s">
        <v>129</v>
      </c>
    </row>
    <row r="205" s="13" customFormat="1">
      <c r="A205" s="13"/>
      <c r="B205" s="233"/>
      <c r="C205" s="234"/>
      <c r="D205" s="226" t="s">
        <v>142</v>
      </c>
      <c r="E205" s="235" t="s">
        <v>21</v>
      </c>
      <c r="F205" s="236" t="s">
        <v>1054</v>
      </c>
      <c r="G205" s="234"/>
      <c r="H205" s="237">
        <v>64.995000000000005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142</v>
      </c>
      <c r="AU205" s="243" t="s">
        <v>81</v>
      </c>
      <c r="AV205" s="13" t="s">
        <v>81</v>
      </c>
      <c r="AW205" s="13" t="s">
        <v>34</v>
      </c>
      <c r="AX205" s="13" t="s">
        <v>72</v>
      </c>
      <c r="AY205" s="243" t="s">
        <v>129</v>
      </c>
    </row>
    <row r="206" s="13" customFormat="1">
      <c r="A206" s="13"/>
      <c r="B206" s="233"/>
      <c r="C206" s="234"/>
      <c r="D206" s="226" t="s">
        <v>142</v>
      </c>
      <c r="E206" s="235" t="s">
        <v>21</v>
      </c>
      <c r="F206" s="236" t="s">
        <v>1055</v>
      </c>
      <c r="G206" s="234"/>
      <c r="H206" s="237">
        <v>9.1600000000000001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142</v>
      </c>
      <c r="AU206" s="243" t="s">
        <v>81</v>
      </c>
      <c r="AV206" s="13" t="s">
        <v>81</v>
      </c>
      <c r="AW206" s="13" t="s">
        <v>34</v>
      </c>
      <c r="AX206" s="13" t="s">
        <v>72</v>
      </c>
      <c r="AY206" s="243" t="s">
        <v>129</v>
      </c>
    </row>
    <row r="207" s="13" customFormat="1">
      <c r="A207" s="13"/>
      <c r="B207" s="233"/>
      <c r="C207" s="234"/>
      <c r="D207" s="226" t="s">
        <v>142</v>
      </c>
      <c r="E207" s="235" t="s">
        <v>21</v>
      </c>
      <c r="F207" s="236" t="s">
        <v>1056</v>
      </c>
      <c r="G207" s="234"/>
      <c r="H207" s="237">
        <v>6.96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142</v>
      </c>
      <c r="AU207" s="243" t="s">
        <v>81</v>
      </c>
      <c r="AV207" s="13" t="s">
        <v>81</v>
      </c>
      <c r="AW207" s="13" t="s">
        <v>34</v>
      </c>
      <c r="AX207" s="13" t="s">
        <v>72</v>
      </c>
      <c r="AY207" s="243" t="s">
        <v>129</v>
      </c>
    </row>
    <row r="208" s="13" customFormat="1">
      <c r="A208" s="13"/>
      <c r="B208" s="233"/>
      <c r="C208" s="234"/>
      <c r="D208" s="226" t="s">
        <v>142</v>
      </c>
      <c r="E208" s="235" t="s">
        <v>21</v>
      </c>
      <c r="F208" s="236" t="s">
        <v>1057</v>
      </c>
      <c r="G208" s="234"/>
      <c r="H208" s="237">
        <v>83.263999999999996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142</v>
      </c>
      <c r="AU208" s="243" t="s">
        <v>81</v>
      </c>
      <c r="AV208" s="13" t="s">
        <v>81</v>
      </c>
      <c r="AW208" s="13" t="s">
        <v>34</v>
      </c>
      <c r="AX208" s="13" t="s">
        <v>72</v>
      </c>
      <c r="AY208" s="243" t="s">
        <v>129</v>
      </c>
    </row>
    <row r="209" s="13" customFormat="1">
      <c r="A209" s="13"/>
      <c r="B209" s="233"/>
      <c r="C209" s="234"/>
      <c r="D209" s="226" t="s">
        <v>142</v>
      </c>
      <c r="E209" s="235" t="s">
        <v>21</v>
      </c>
      <c r="F209" s="236" t="s">
        <v>1058</v>
      </c>
      <c r="G209" s="234"/>
      <c r="H209" s="237">
        <v>47.271000000000001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142</v>
      </c>
      <c r="AU209" s="243" t="s">
        <v>81</v>
      </c>
      <c r="AV209" s="13" t="s">
        <v>81</v>
      </c>
      <c r="AW209" s="13" t="s">
        <v>34</v>
      </c>
      <c r="AX209" s="13" t="s">
        <v>72</v>
      </c>
      <c r="AY209" s="243" t="s">
        <v>129</v>
      </c>
    </row>
    <row r="210" s="14" customFormat="1">
      <c r="A210" s="14"/>
      <c r="B210" s="244"/>
      <c r="C210" s="245"/>
      <c r="D210" s="226" t="s">
        <v>142</v>
      </c>
      <c r="E210" s="246" t="s">
        <v>21</v>
      </c>
      <c r="F210" s="247" t="s">
        <v>982</v>
      </c>
      <c r="G210" s="245"/>
      <c r="H210" s="248">
        <v>221.18900000000002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142</v>
      </c>
      <c r="AU210" s="254" t="s">
        <v>81</v>
      </c>
      <c r="AV210" s="14" t="s">
        <v>136</v>
      </c>
      <c r="AW210" s="14" t="s">
        <v>34</v>
      </c>
      <c r="AX210" s="14" t="s">
        <v>79</v>
      </c>
      <c r="AY210" s="254" t="s">
        <v>129</v>
      </c>
    </row>
    <row r="211" s="2" customFormat="1" ht="21.75" customHeight="1">
      <c r="A211" s="39"/>
      <c r="B211" s="40"/>
      <c r="C211" s="213" t="s">
        <v>7</v>
      </c>
      <c r="D211" s="213" t="s">
        <v>131</v>
      </c>
      <c r="E211" s="214" t="s">
        <v>625</v>
      </c>
      <c r="F211" s="215" t="s">
        <v>626</v>
      </c>
      <c r="G211" s="216" t="s">
        <v>134</v>
      </c>
      <c r="H211" s="217">
        <v>221.18899999999999</v>
      </c>
      <c r="I211" s="218"/>
      <c r="J211" s="219">
        <f>ROUND(I211*H211,2)</f>
        <v>0</v>
      </c>
      <c r="K211" s="215" t="s">
        <v>135</v>
      </c>
      <c r="L211" s="45"/>
      <c r="M211" s="220" t="s">
        <v>21</v>
      </c>
      <c r="N211" s="221" t="s">
        <v>43</v>
      </c>
      <c r="O211" s="85"/>
      <c r="P211" s="222">
        <f>O211*H211</f>
        <v>0</v>
      </c>
      <c r="Q211" s="222">
        <v>0.00085999999999999998</v>
      </c>
      <c r="R211" s="222">
        <f>Q211*H211</f>
        <v>0.19022254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136</v>
      </c>
      <c r="AT211" s="224" t="s">
        <v>131</v>
      </c>
      <c r="AU211" s="224" t="s">
        <v>81</v>
      </c>
      <c r="AY211" s="18" t="s">
        <v>129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136</v>
      </c>
      <c r="BM211" s="224" t="s">
        <v>1059</v>
      </c>
    </row>
    <row r="212" s="2" customFormat="1">
      <c r="A212" s="39"/>
      <c r="B212" s="40"/>
      <c r="C212" s="41"/>
      <c r="D212" s="226" t="s">
        <v>138</v>
      </c>
      <c r="E212" s="41"/>
      <c r="F212" s="227" t="s">
        <v>628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138</v>
      </c>
      <c r="AU212" s="18" t="s">
        <v>81</v>
      </c>
    </row>
    <row r="213" s="2" customFormat="1">
      <c r="A213" s="39"/>
      <c r="B213" s="40"/>
      <c r="C213" s="41"/>
      <c r="D213" s="231" t="s">
        <v>140</v>
      </c>
      <c r="E213" s="41"/>
      <c r="F213" s="232" t="s">
        <v>629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140</v>
      </c>
      <c r="AU213" s="18" t="s">
        <v>81</v>
      </c>
    </row>
    <row r="214" s="13" customFormat="1">
      <c r="A214" s="13"/>
      <c r="B214" s="233"/>
      <c r="C214" s="234"/>
      <c r="D214" s="226" t="s">
        <v>142</v>
      </c>
      <c r="E214" s="235" t="s">
        <v>21</v>
      </c>
      <c r="F214" s="236" t="s">
        <v>1053</v>
      </c>
      <c r="G214" s="234"/>
      <c r="H214" s="237">
        <v>9.5389999999999997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142</v>
      </c>
      <c r="AU214" s="243" t="s">
        <v>81</v>
      </c>
      <c r="AV214" s="13" t="s">
        <v>81</v>
      </c>
      <c r="AW214" s="13" t="s">
        <v>34</v>
      </c>
      <c r="AX214" s="13" t="s">
        <v>72</v>
      </c>
      <c r="AY214" s="243" t="s">
        <v>129</v>
      </c>
    </row>
    <row r="215" s="13" customFormat="1">
      <c r="A215" s="13"/>
      <c r="B215" s="233"/>
      <c r="C215" s="234"/>
      <c r="D215" s="226" t="s">
        <v>142</v>
      </c>
      <c r="E215" s="235" t="s">
        <v>21</v>
      </c>
      <c r="F215" s="236" t="s">
        <v>1054</v>
      </c>
      <c r="G215" s="234"/>
      <c r="H215" s="237">
        <v>64.995000000000005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142</v>
      </c>
      <c r="AU215" s="243" t="s">
        <v>81</v>
      </c>
      <c r="AV215" s="13" t="s">
        <v>81</v>
      </c>
      <c r="AW215" s="13" t="s">
        <v>34</v>
      </c>
      <c r="AX215" s="13" t="s">
        <v>72</v>
      </c>
      <c r="AY215" s="243" t="s">
        <v>129</v>
      </c>
    </row>
    <row r="216" s="13" customFormat="1">
      <c r="A216" s="13"/>
      <c r="B216" s="233"/>
      <c r="C216" s="234"/>
      <c r="D216" s="226" t="s">
        <v>142</v>
      </c>
      <c r="E216" s="235" t="s">
        <v>21</v>
      </c>
      <c r="F216" s="236" t="s">
        <v>1055</v>
      </c>
      <c r="G216" s="234"/>
      <c r="H216" s="237">
        <v>9.1600000000000001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142</v>
      </c>
      <c r="AU216" s="243" t="s">
        <v>81</v>
      </c>
      <c r="AV216" s="13" t="s">
        <v>81</v>
      </c>
      <c r="AW216" s="13" t="s">
        <v>34</v>
      </c>
      <c r="AX216" s="13" t="s">
        <v>72</v>
      </c>
      <c r="AY216" s="243" t="s">
        <v>129</v>
      </c>
    </row>
    <row r="217" s="13" customFormat="1">
      <c r="A217" s="13"/>
      <c r="B217" s="233"/>
      <c r="C217" s="234"/>
      <c r="D217" s="226" t="s">
        <v>142</v>
      </c>
      <c r="E217" s="235" t="s">
        <v>21</v>
      </c>
      <c r="F217" s="236" t="s">
        <v>1056</v>
      </c>
      <c r="G217" s="234"/>
      <c r="H217" s="237">
        <v>6.96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142</v>
      </c>
      <c r="AU217" s="243" t="s">
        <v>81</v>
      </c>
      <c r="AV217" s="13" t="s">
        <v>81</v>
      </c>
      <c r="AW217" s="13" t="s">
        <v>34</v>
      </c>
      <c r="AX217" s="13" t="s">
        <v>72</v>
      </c>
      <c r="AY217" s="243" t="s">
        <v>129</v>
      </c>
    </row>
    <row r="218" s="13" customFormat="1">
      <c r="A218" s="13"/>
      <c r="B218" s="233"/>
      <c r="C218" s="234"/>
      <c r="D218" s="226" t="s">
        <v>142</v>
      </c>
      <c r="E218" s="235" t="s">
        <v>21</v>
      </c>
      <c r="F218" s="236" t="s">
        <v>1057</v>
      </c>
      <c r="G218" s="234"/>
      <c r="H218" s="237">
        <v>83.263999999999996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142</v>
      </c>
      <c r="AU218" s="243" t="s">
        <v>81</v>
      </c>
      <c r="AV218" s="13" t="s">
        <v>81</v>
      </c>
      <c r="AW218" s="13" t="s">
        <v>34</v>
      </c>
      <c r="AX218" s="13" t="s">
        <v>72</v>
      </c>
      <c r="AY218" s="243" t="s">
        <v>129</v>
      </c>
    </row>
    <row r="219" s="13" customFormat="1">
      <c r="A219" s="13"/>
      <c r="B219" s="233"/>
      <c r="C219" s="234"/>
      <c r="D219" s="226" t="s">
        <v>142</v>
      </c>
      <c r="E219" s="235" t="s">
        <v>21</v>
      </c>
      <c r="F219" s="236" t="s">
        <v>1058</v>
      </c>
      <c r="G219" s="234"/>
      <c r="H219" s="237">
        <v>47.271000000000001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142</v>
      </c>
      <c r="AU219" s="243" t="s">
        <v>81</v>
      </c>
      <c r="AV219" s="13" t="s">
        <v>81</v>
      </c>
      <c r="AW219" s="13" t="s">
        <v>34</v>
      </c>
      <c r="AX219" s="13" t="s">
        <v>72</v>
      </c>
      <c r="AY219" s="243" t="s">
        <v>129</v>
      </c>
    </row>
    <row r="220" s="14" customFormat="1">
      <c r="A220" s="14"/>
      <c r="B220" s="244"/>
      <c r="C220" s="245"/>
      <c r="D220" s="226" t="s">
        <v>142</v>
      </c>
      <c r="E220" s="246" t="s">
        <v>21</v>
      </c>
      <c r="F220" s="247" t="s">
        <v>982</v>
      </c>
      <c r="G220" s="245"/>
      <c r="H220" s="248">
        <v>221.18900000000002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142</v>
      </c>
      <c r="AU220" s="254" t="s">
        <v>81</v>
      </c>
      <c r="AV220" s="14" t="s">
        <v>136</v>
      </c>
      <c r="AW220" s="14" t="s">
        <v>34</v>
      </c>
      <c r="AX220" s="14" t="s">
        <v>79</v>
      </c>
      <c r="AY220" s="254" t="s">
        <v>129</v>
      </c>
    </row>
    <row r="221" s="2" customFormat="1" ht="24.15" customHeight="1">
      <c r="A221" s="39"/>
      <c r="B221" s="40"/>
      <c r="C221" s="213" t="s">
        <v>417</v>
      </c>
      <c r="D221" s="213" t="s">
        <v>131</v>
      </c>
      <c r="E221" s="214" t="s">
        <v>1060</v>
      </c>
      <c r="F221" s="215" t="s">
        <v>1061</v>
      </c>
      <c r="G221" s="216" t="s">
        <v>214</v>
      </c>
      <c r="H221" s="217">
        <v>0.129</v>
      </c>
      <c r="I221" s="218"/>
      <c r="J221" s="219">
        <f>ROUND(I221*H221,2)</f>
        <v>0</v>
      </c>
      <c r="K221" s="215" t="s">
        <v>135</v>
      </c>
      <c r="L221" s="45"/>
      <c r="M221" s="220" t="s">
        <v>21</v>
      </c>
      <c r="N221" s="221" t="s">
        <v>43</v>
      </c>
      <c r="O221" s="85"/>
      <c r="P221" s="222">
        <f>O221*H221</f>
        <v>0</v>
      </c>
      <c r="Q221" s="222">
        <v>1.08528</v>
      </c>
      <c r="R221" s="222">
        <f>Q221*H221</f>
        <v>0.14000112000000001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136</v>
      </c>
      <c r="AT221" s="224" t="s">
        <v>131</v>
      </c>
      <c r="AU221" s="224" t="s">
        <v>81</v>
      </c>
      <c r="AY221" s="18" t="s">
        <v>129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136</v>
      </c>
      <c r="BM221" s="224" t="s">
        <v>1062</v>
      </c>
    </row>
    <row r="222" s="2" customFormat="1">
      <c r="A222" s="39"/>
      <c r="B222" s="40"/>
      <c r="C222" s="41"/>
      <c r="D222" s="226" t="s">
        <v>138</v>
      </c>
      <c r="E222" s="41"/>
      <c r="F222" s="227" t="s">
        <v>1063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138</v>
      </c>
      <c r="AU222" s="18" t="s">
        <v>81</v>
      </c>
    </row>
    <row r="223" s="2" customFormat="1">
      <c r="A223" s="39"/>
      <c r="B223" s="40"/>
      <c r="C223" s="41"/>
      <c r="D223" s="231" t="s">
        <v>140</v>
      </c>
      <c r="E223" s="41"/>
      <c r="F223" s="232" t="s">
        <v>1064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140</v>
      </c>
      <c r="AU223" s="18" t="s">
        <v>81</v>
      </c>
    </row>
    <row r="224" s="13" customFormat="1">
      <c r="A224" s="13"/>
      <c r="B224" s="233"/>
      <c r="C224" s="234"/>
      <c r="D224" s="226" t="s">
        <v>142</v>
      </c>
      <c r="E224" s="235" t="s">
        <v>21</v>
      </c>
      <c r="F224" s="236" t="s">
        <v>1065</v>
      </c>
      <c r="G224" s="234"/>
      <c r="H224" s="237">
        <v>0.129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142</v>
      </c>
      <c r="AU224" s="243" t="s">
        <v>81</v>
      </c>
      <c r="AV224" s="13" t="s">
        <v>81</v>
      </c>
      <c r="AW224" s="13" t="s">
        <v>34</v>
      </c>
      <c r="AX224" s="13" t="s">
        <v>79</v>
      </c>
      <c r="AY224" s="243" t="s">
        <v>129</v>
      </c>
    </row>
    <row r="225" s="2" customFormat="1" ht="24.15" customHeight="1">
      <c r="A225" s="39"/>
      <c r="B225" s="40"/>
      <c r="C225" s="213" t="s">
        <v>424</v>
      </c>
      <c r="D225" s="213" t="s">
        <v>131</v>
      </c>
      <c r="E225" s="214" t="s">
        <v>630</v>
      </c>
      <c r="F225" s="215" t="s">
        <v>631</v>
      </c>
      <c r="G225" s="216" t="s">
        <v>214</v>
      </c>
      <c r="H225" s="217">
        <v>1.7070000000000001</v>
      </c>
      <c r="I225" s="218"/>
      <c r="J225" s="219">
        <f>ROUND(I225*H225,2)</f>
        <v>0</v>
      </c>
      <c r="K225" s="215" t="s">
        <v>135</v>
      </c>
      <c r="L225" s="45"/>
      <c r="M225" s="220" t="s">
        <v>21</v>
      </c>
      <c r="N225" s="221" t="s">
        <v>43</v>
      </c>
      <c r="O225" s="85"/>
      <c r="P225" s="222">
        <f>O225*H225</f>
        <v>0</v>
      </c>
      <c r="Q225" s="222">
        <v>1.09528</v>
      </c>
      <c r="R225" s="222">
        <f>Q225*H225</f>
        <v>1.8696429600000002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136</v>
      </c>
      <c r="AT225" s="224" t="s">
        <v>131</v>
      </c>
      <c r="AU225" s="224" t="s">
        <v>81</v>
      </c>
      <c r="AY225" s="18" t="s">
        <v>129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136</v>
      </c>
      <c r="BM225" s="224" t="s">
        <v>1066</v>
      </c>
    </row>
    <row r="226" s="2" customFormat="1">
      <c r="A226" s="39"/>
      <c r="B226" s="40"/>
      <c r="C226" s="41"/>
      <c r="D226" s="226" t="s">
        <v>138</v>
      </c>
      <c r="E226" s="41"/>
      <c r="F226" s="227" t="s">
        <v>633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138</v>
      </c>
      <c r="AU226" s="18" t="s">
        <v>81</v>
      </c>
    </row>
    <row r="227" s="2" customFormat="1">
      <c r="A227" s="39"/>
      <c r="B227" s="40"/>
      <c r="C227" s="41"/>
      <c r="D227" s="231" t="s">
        <v>140</v>
      </c>
      <c r="E227" s="41"/>
      <c r="F227" s="232" t="s">
        <v>634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140</v>
      </c>
      <c r="AU227" s="18" t="s">
        <v>81</v>
      </c>
    </row>
    <row r="228" s="13" customFormat="1">
      <c r="A228" s="13"/>
      <c r="B228" s="233"/>
      <c r="C228" s="234"/>
      <c r="D228" s="226" t="s">
        <v>142</v>
      </c>
      <c r="E228" s="235" t="s">
        <v>21</v>
      </c>
      <c r="F228" s="236" t="s">
        <v>1067</v>
      </c>
      <c r="G228" s="234"/>
      <c r="H228" s="237">
        <v>1.1479999999999999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142</v>
      </c>
      <c r="AU228" s="243" t="s">
        <v>81</v>
      </c>
      <c r="AV228" s="13" t="s">
        <v>81</v>
      </c>
      <c r="AW228" s="13" t="s">
        <v>34</v>
      </c>
      <c r="AX228" s="13" t="s">
        <v>72</v>
      </c>
      <c r="AY228" s="243" t="s">
        <v>129</v>
      </c>
    </row>
    <row r="229" s="13" customFormat="1">
      <c r="A229" s="13"/>
      <c r="B229" s="233"/>
      <c r="C229" s="234"/>
      <c r="D229" s="226" t="s">
        <v>142</v>
      </c>
      <c r="E229" s="235" t="s">
        <v>21</v>
      </c>
      <c r="F229" s="236" t="s">
        <v>1068</v>
      </c>
      <c r="G229" s="234"/>
      <c r="H229" s="237">
        <v>0.55900000000000005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142</v>
      </c>
      <c r="AU229" s="243" t="s">
        <v>81</v>
      </c>
      <c r="AV229" s="13" t="s">
        <v>81</v>
      </c>
      <c r="AW229" s="13" t="s">
        <v>34</v>
      </c>
      <c r="AX229" s="13" t="s">
        <v>72</v>
      </c>
      <c r="AY229" s="243" t="s">
        <v>129</v>
      </c>
    </row>
    <row r="230" s="14" customFormat="1">
      <c r="A230" s="14"/>
      <c r="B230" s="244"/>
      <c r="C230" s="245"/>
      <c r="D230" s="226" t="s">
        <v>142</v>
      </c>
      <c r="E230" s="246" t="s">
        <v>21</v>
      </c>
      <c r="F230" s="247" t="s">
        <v>253</v>
      </c>
      <c r="G230" s="245"/>
      <c r="H230" s="248">
        <v>1.7069999999999999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142</v>
      </c>
      <c r="AU230" s="254" t="s">
        <v>81</v>
      </c>
      <c r="AV230" s="14" t="s">
        <v>136</v>
      </c>
      <c r="AW230" s="14" t="s">
        <v>34</v>
      </c>
      <c r="AX230" s="14" t="s">
        <v>79</v>
      </c>
      <c r="AY230" s="254" t="s">
        <v>129</v>
      </c>
    </row>
    <row r="231" s="2" customFormat="1" ht="24.15" customHeight="1">
      <c r="A231" s="39"/>
      <c r="B231" s="40"/>
      <c r="C231" s="213" t="s">
        <v>431</v>
      </c>
      <c r="D231" s="213" t="s">
        <v>131</v>
      </c>
      <c r="E231" s="214" t="s">
        <v>638</v>
      </c>
      <c r="F231" s="215" t="s">
        <v>639</v>
      </c>
      <c r="G231" s="216" t="s">
        <v>214</v>
      </c>
      <c r="H231" s="217">
        <v>1.143</v>
      </c>
      <c r="I231" s="218"/>
      <c r="J231" s="219">
        <f>ROUND(I231*H231,2)</f>
        <v>0</v>
      </c>
      <c r="K231" s="215" t="s">
        <v>135</v>
      </c>
      <c r="L231" s="45"/>
      <c r="M231" s="220" t="s">
        <v>21</v>
      </c>
      <c r="N231" s="221" t="s">
        <v>43</v>
      </c>
      <c r="O231" s="85"/>
      <c r="P231" s="222">
        <f>O231*H231</f>
        <v>0</v>
      </c>
      <c r="Q231" s="222">
        <v>1.03955</v>
      </c>
      <c r="R231" s="222">
        <f>Q231*H231</f>
        <v>1.18820565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136</v>
      </c>
      <c r="AT231" s="224" t="s">
        <v>131</v>
      </c>
      <c r="AU231" s="224" t="s">
        <v>81</v>
      </c>
      <c r="AY231" s="18" t="s">
        <v>129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136</v>
      </c>
      <c r="BM231" s="224" t="s">
        <v>1069</v>
      </c>
    </row>
    <row r="232" s="2" customFormat="1">
      <c r="A232" s="39"/>
      <c r="B232" s="40"/>
      <c r="C232" s="41"/>
      <c r="D232" s="226" t="s">
        <v>138</v>
      </c>
      <c r="E232" s="41"/>
      <c r="F232" s="227" t="s">
        <v>641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138</v>
      </c>
      <c r="AU232" s="18" t="s">
        <v>81</v>
      </c>
    </row>
    <row r="233" s="2" customFormat="1">
      <c r="A233" s="39"/>
      <c r="B233" s="40"/>
      <c r="C233" s="41"/>
      <c r="D233" s="231" t="s">
        <v>140</v>
      </c>
      <c r="E233" s="41"/>
      <c r="F233" s="232" t="s">
        <v>642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140</v>
      </c>
      <c r="AU233" s="18" t="s">
        <v>81</v>
      </c>
    </row>
    <row r="234" s="13" customFormat="1">
      <c r="A234" s="13"/>
      <c r="B234" s="233"/>
      <c r="C234" s="234"/>
      <c r="D234" s="226" t="s">
        <v>142</v>
      </c>
      <c r="E234" s="235" t="s">
        <v>21</v>
      </c>
      <c r="F234" s="236" t="s">
        <v>1070</v>
      </c>
      <c r="G234" s="234"/>
      <c r="H234" s="237">
        <v>0.623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142</v>
      </c>
      <c r="AU234" s="243" t="s">
        <v>81</v>
      </c>
      <c r="AV234" s="13" t="s">
        <v>81</v>
      </c>
      <c r="AW234" s="13" t="s">
        <v>34</v>
      </c>
      <c r="AX234" s="13" t="s">
        <v>72</v>
      </c>
      <c r="AY234" s="243" t="s">
        <v>129</v>
      </c>
    </row>
    <row r="235" s="13" customFormat="1">
      <c r="A235" s="13"/>
      <c r="B235" s="233"/>
      <c r="C235" s="234"/>
      <c r="D235" s="226" t="s">
        <v>142</v>
      </c>
      <c r="E235" s="235" t="s">
        <v>21</v>
      </c>
      <c r="F235" s="236" t="s">
        <v>1071</v>
      </c>
      <c r="G235" s="234"/>
      <c r="H235" s="237">
        <v>0.33400000000000002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142</v>
      </c>
      <c r="AU235" s="243" t="s">
        <v>81</v>
      </c>
      <c r="AV235" s="13" t="s">
        <v>81</v>
      </c>
      <c r="AW235" s="13" t="s">
        <v>34</v>
      </c>
      <c r="AX235" s="13" t="s">
        <v>72</v>
      </c>
      <c r="AY235" s="243" t="s">
        <v>129</v>
      </c>
    </row>
    <row r="236" s="13" customFormat="1">
      <c r="A236" s="13"/>
      <c r="B236" s="233"/>
      <c r="C236" s="234"/>
      <c r="D236" s="226" t="s">
        <v>142</v>
      </c>
      <c r="E236" s="235" t="s">
        <v>21</v>
      </c>
      <c r="F236" s="236" t="s">
        <v>1072</v>
      </c>
      <c r="G236" s="234"/>
      <c r="H236" s="237">
        <v>0.186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142</v>
      </c>
      <c r="AU236" s="243" t="s">
        <v>81</v>
      </c>
      <c r="AV236" s="13" t="s">
        <v>81</v>
      </c>
      <c r="AW236" s="13" t="s">
        <v>34</v>
      </c>
      <c r="AX236" s="13" t="s">
        <v>72</v>
      </c>
      <c r="AY236" s="243" t="s">
        <v>129</v>
      </c>
    </row>
    <row r="237" s="14" customFormat="1">
      <c r="A237" s="14"/>
      <c r="B237" s="244"/>
      <c r="C237" s="245"/>
      <c r="D237" s="226" t="s">
        <v>142</v>
      </c>
      <c r="E237" s="246" t="s">
        <v>21</v>
      </c>
      <c r="F237" s="247" t="s">
        <v>1073</v>
      </c>
      <c r="G237" s="245"/>
      <c r="H237" s="248">
        <v>1.143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142</v>
      </c>
      <c r="AU237" s="254" t="s">
        <v>81</v>
      </c>
      <c r="AV237" s="14" t="s">
        <v>136</v>
      </c>
      <c r="AW237" s="14" t="s">
        <v>34</v>
      </c>
      <c r="AX237" s="14" t="s">
        <v>79</v>
      </c>
      <c r="AY237" s="254" t="s">
        <v>129</v>
      </c>
    </row>
    <row r="238" s="2" customFormat="1" ht="24.15" customHeight="1">
      <c r="A238" s="39"/>
      <c r="B238" s="40"/>
      <c r="C238" s="213" t="s">
        <v>438</v>
      </c>
      <c r="D238" s="213" t="s">
        <v>131</v>
      </c>
      <c r="E238" s="214" t="s">
        <v>1074</v>
      </c>
      <c r="F238" s="215" t="s">
        <v>1075</v>
      </c>
      <c r="G238" s="216" t="s">
        <v>226</v>
      </c>
      <c r="H238" s="217">
        <v>13</v>
      </c>
      <c r="I238" s="218"/>
      <c r="J238" s="219">
        <f>ROUND(I238*H238,2)</f>
        <v>0</v>
      </c>
      <c r="K238" s="215" t="s">
        <v>135</v>
      </c>
      <c r="L238" s="45"/>
      <c r="M238" s="220" t="s">
        <v>21</v>
      </c>
      <c r="N238" s="221" t="s">
        <v>43</v>
      </c>
      <c r="O238" s="85"/>
      <c r="P238" s="222">
        <f>O238*H238</f>
        <v>0</v>
      </c>
      <c r="Q238" s="222">
        <v>0.20716000000000001</v>
      </c>
      <c r="R238" s="222">
        <f>Q238*H238</f>
        <v>2.6930800000000001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136</v>
      </c>
      <c r="AT238" s="224" t="s">
        <v>131</v>
      </c>
      <c r="AU238" s="224" t="s">
        <v>81</v>
      </c>
      <c r="AY238" s="18" t="s">
        <v>129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136</v>
      </c>
      <c r="BM238" s="224" t="s">
        <v>1076</v>
      </c>
    </row>
    <row r="239" s="2" customFormat="1">
      <c r="A239" s="39"/>
      <c r="B239" s="40"/>
      <c r="C239" s="41"/>
      <c r="D239" s="226" t="s">
        <v>138</v>
      </c>
      <c r="E239" s="41"/>
      <c r="F239" s="227" t="s">
        <v>1077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138</v>
      </c>
      <c r="AU239" s="18" t="s">
        <v>81</v>
      </c>
    </row>
    <row r="240" s="2" customFormat="1">
      <c r="A240" s="39"/>
      <c r="B240" s="40"/>
      <c r="C240" s="41"/>
      <c r="D240" s="231" t="s">
        <v>140</v>
      </c>
      <c r="E240" s="41"/>
      <c r="F240" s="232" t="s">
        <v>1078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140</v>
      </c>
      <c r="AU240" s="18" t="s">
        <v>81</v>
      </c>
    </row>
    <row r="241" s="13" customFormat="1">
      <c r="A241" s="13"/>
      <c r="B241" s="233"/>
      <c r="C241" s="234"/>
      <c r="D241" s="226" t="s">
        <v>142</v>
      </c>
      <c r="E241" s="235" t="s">
        <v>21</v>
      </c>
      <c r="F241" s="236" t="s">
        <v>1079</v>
      </c>
      <c r="G241" s="234"/>
      <c r="H241" s="237">
        <v>13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142</v>
      </c>
      <c r="AU241" s="243" t="s">
        <v>81</v>
      </c>
      <c r="AV241" s="13" t="s">
        <v>81</v>
      </c>
      <c r="AW241" s="13" t="s">
        <v>34</v>
      </c>
      <c r="AX241" s="13" t="s">
        <v>79</v>
      </c>
      <c r="AY241" s="243" t="s">
        <v>129</v>
      </c>
    </row>
    <row r="242" s="2" customFormat="1" ht="16.5" customHeight="1">
      <c r="A242" s="39"/>
      <c r="B242" s="40"/>
      <c r="C242" s="255" t="s">
        <v>443</v>
      </c>
      <c r="D242" s="255" t="s">
        <v>211</v>
      </c>
      <c r="E242" s="256" t="s">
        <v>1080</v>
      </c>
      <c r="F242" s="257" t="s">
        <v>1081</v>
      </c>
      <c r="G242" s="258" t="s">
        <v>226</v>
      </c>
      <c r="H242" s="259">
        <v>13</v>
      </c>
      <c r="I242" s="260"/>
      <c r="J242" s="261">
        <f>ROUND(I242*H242,2)</f>
        <v>0</v>
      </c>
      <c r="K242" s="257" t="s">
        <v>135</v>
      </c>
      <c r="L242" s="262"/>
      <c r="M242" s="263" t="s">
        <v>21</v>
      </c>
      <c r="N242" s="264" t="s">
        <v>43</v>
      </c>
      <c r="O242" s="85"/>
      <c r="P242" s="222">
        <f>O242*H242</f>
        <v>0</v>
      </c>
      <c r="Q242" s="222">
        <v>5.9379999999999997</v>
      </c>
      <c r="R242" s="222">
        <f>Q242*H242</f>
        <v>77.194000000000003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187</v>
      </c>
      <c r="AT242" s="224" t="s">
        <v>211</v>
      </c>
      <c r="AU242" s="224" t="s">
        <v>81</v>
      </c>
      <c r="AY242" s="18" t="s">
        <v>129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79</v>
      </c>
      <c r="BK242" s="225">
        <f>ROUND(I242*H242,2)</f>
        <v>0</v>
      </c>
      <c r="BL242" s="18" t="s">
        <v>136</v>
      </c>
      <c r="BM242" s="224" t="s">
        <v>1082</v>
      </c>
    </row>
    <row r="243" s="2" customFormat="1">
      <c r="A243" s="39"/>
      <c r="B243" s="40"/>
      <c r="C243" s="41"/>
      <c r="D243" s="226" t="s">
        <v>138</v>
      </c>
      <c r="E243" s="41"/>
      <c r="F243" s="227" t="s">
        <v>1081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138</v>
      </c>
      <c r="AU243" s="18" t="s">
        <v>81</v>
      </c>
    </row>
    <row r="244" s="2" customFormat="1" ht="33" customHeight="1">
      <c r="A244" s="39"/>
      <c r="B244" s="40"/>
      <c r="C244" s="213" t="s">
        <v>448</v>
      </c>
      <c r="D244" s="213" t="s">
        <v>131</v>
      </c>
      <c r="E244" s="214" t="s">
        <v>1083</v>
      </c>
      <c r="F244" s="215" t="s">
        <v>1084</v>
      </c>
      <c r="G244" s="216" t="s">
        <v>214</v>
      </c>
      <c r="H244" s="217">
        <v>0.44</v>
      </c>
      <c r="I244" s="218"/>
      <c r="J244" s="219">
        <f>ROUND(I244*H244,2)</f>
        <v>0</v>
      </c>
      <c r="K244" s="215" t="s">
        <v>135</v>
      </c>
      <c r="L244" s="45"/>
      <c r="M244" s="220" t="s">
        <v>21</v>
      </c>
      <c r="N244" s="221" t="s">
        <v>43</v>
      </c>
      <c r="O244" s="85"/>
      <c r="P244" s="222">
        <f>O244*H244</f>
        <v>0</v>
      </c>
      <c r="Q244" s="222">
        <v>1.04857</v>
      </c>
      <c r="R244" s="222">
        <f>Q244*H244</f>
        <v>0.46137080000000003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136</v>
      </c>
      <c r="AT244" s="224" t="s">
        <v>131</v>
      </c>
      <c r="AU244" s="224" t="s">
        <v>81</v>
      </c>
      <c r="AY244" s="18" t="s">
        <v>129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79</v>
      </c>
      <c r="BK244" s="225">
        <f>ROUND(I244*H244,2)</f>
        <v>0</v>
      </c>
      <c r="BL244" s="18" t="s">
        <v>136</v>
      </c>
      <c r="BM244" s="224" t="s">
        <v>1085</v>
      </c>
    </row>
    <row r="245" s="2" customFormat="1">
      <c r="A245" s="39"/>
      <c r="B245" s="40"/>
      <c r="C245" s="41"/>
      <c r="D245" s="226" t="s">
        <v>138</v>
      </c>
      <c r="E245" s="41"/>
      <c r="F245" s="227" t="s">
        <v>1086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138</v>
      </c>
      <c r="AU245" s="18" t="s">
        <v>81</v>
      </c>
    </row>
    <row r="246" s="2" customFormat="1">
      <c r="A246" s="39"/>
      <c r="B246" s="40"/>
      <c r="C246" s="41"/>
      <c r="D246" s="231" t="s">
        <v>140</v>
      </c>
      <c r="E246" s="41"/>
      <c r="F246" s="232" t="s">
        <v>1087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140</v>
      </c>
      <c r="AU246" s="18" t="s">
        <v>81</v>
      </c>
    </row>
    <row r="247" s="13" customFormat="1">
      <c r="A247" s="13"/>
      <c r="B247" s="233"/>
      <c r="C247" s="234"/>
      <c r="D247" s="226" t="s">
        <v>142</v>
      </c>
      <c r="E247" s="235" t="s">
        <v>21</v>
      </c>
      <c r="F247" s="236" t="s">
        <v>1088</v>
      </c>
      <c r="G247" s="234"/>
      <c r="H247" s="237">
        <v>0.44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142</v>
      </c>
      <c r="AU247" s="243" t="s">
        <v>81</v>
      </c>
      <c r="AV247" s="13" t="s">
        <v>81</v>
      </c>
      <c r="AW247" s="13" t="s">
        <v>34</v>
      </c>
      <c r="AX247" s="13" t="s">
        <v>79</v>
      </c>
      <c r="AY247" s="243" t="s">
        <v>129</v>
      </c>
    </row>
    <row r="248" s="2" customFormat="1" ht="33" customHeight="1">
      <c r="A248" s="39"/>
      <c r="B248" s="40"/>
      <c r="C248" s="213" t="s">
        <v>452</v>
      </c>
      <c r="D248" s="213" t="s">
        <v>131</v>
      </c>
      <c r="E248" s="214" t="s">
        <v>1089</v>
      </c>
      <c r="F248" s="215" t="s">
        <v>1090</v>
      </c>
      <c r="G248" s="216" t="s">
        <v>169</v>
      </c>
      <c r="H248" s="217">
        <v>1.9199999999999999</v>
      </c>
      <c r="I248" s="218"/>
      <c r="J248" s="219">
        <f>ROUND(I248*H248,2)</f>
        <v>0</v>
      </c>
      <c r="K248" s="215" t="s">
        <v>135</v>
      </c>
      <c r="L248" s="45"/>
      <c r="M248" s="220" t="s">
        <v>21</v>
      </c>
      <c r="N248" s="221" t="s">
        <v>43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136</v>
      </c>
      <c r="AT248" s="224" t="s">
        <v>131</v>
      </c>
      <c r="AU248" s="224" t="s">
        <v>81</v>
      </c>
      <c r="AY248" s="18" t="s">
        <v>129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79</v>
      </c>
      <c r="BK248" s="225">
        <f>ROUND(I248*H248,2)</f>
        <v>0</v>
      </c>
      <c r="BL248" s="18" t="s">
        <v>136</v>
      </c>
      <c r="BM248" s="224" t="s">
        <v>1091</v>
      </c>
    </row>
    <row r="249" s="2" customFormat="1">
      <c r="A249" s="39"/>
      <c r="B249" s="40"/>
      <c r="C249" s="41"/>
      <c r="D249" s="226" t="s">
        <v>138</v>
      </c>
      <c r="E249" s="41"/>
      <c r="F249" s="227" t="s">
        <v>1092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138</v>
      </c>
      <c r="AU249" s="18" t="s">
        <v>81</v>
      </c>
    </row>
    <row r="250" s="2" customFormat="1">
      <c r="A250" s="39"/>
      <c r="B250" s="40"/>
      <c r="C250" s="41"/>
      <c r="D250" s="231" t="s">
        <v>140</v>
      </c>
      <c r="E250" s="41"/>
      <c r="F250" s="232" t="s">
        <v>1093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140</v>
      </c>
      <c r="AU250" s="18" t="s">
        <v>81</v>
      </c>
    </row>
    <row r="251" s="13" customFormat="1">
      <c r="A251" s="13"/>
      <c r="B251" s="233"/>
      <c r="C251" s="234"/>
      <c r="D251" s="226" t="s">
        <v>142</v>
      </c>
      <c r="E251" s="235" t="s">
        <v>21</v>
      </c>
      <c r="F251" s="236" t="s">
        <v>1094</v>
      </c>
      <c r="G251" s="234"/>
      <c r="H251" s="237">
        <v>1.9199999999999999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142</v>
      </c>
      <c r="AU251" s="243" t="s">
        <v>81</v>
      </c>
      <c r="AV251" s="13" t="s">
        <v>81</v>
      </c>
      <c r="AW251" s="13" t="s">
        <v>34</v>
      </c>
      <c r="AX251" s="13" t="s">
        <v>79</v>
      </c>
      <c r="AY251" s="243" t="s">
        <v>129</v>
      </c>
    </row>
    <row r="252" s="12" customFormat="1" ht="22.8" customHeight="1">
      <c r="A252" s="12"/>
      <c r="B252" s="197"/>
      <c r="C252" s="198"/>
      <c r="D252" s="199" t="s">
        <v>71</v>
      </c>
      <c r="E252" s="211" t="s">
        <v>136</v>
      </c>
      <c r="F252" s="211" t="s">
        <v>423</v>
      </c>
      <c r="G252" s="198"/>
      <c r="H252" s="198"/>
      <c r="I252" s="201"/>
      <c r="J252" s="212">
        <f>BK252</f>
        <v>0</v>
      </c>
      <c r="K252" s="198"/>
      <c r="L252" s="203"/>
      <c r="M252" s="204"/>
      <c r="N252" s="205"/>
      <c r="O252" s="205"/>
      <c r="P252" s="206">
        <f>SUM(P253:P275)</f>
        <v>0</v>
      </c>
      <c r="Q252" s="205"/>
      <c r="R252" s="206">
        <f>SUM(R253:R275)</f>
        <v>81.879424900000004</v>
      </c>
      <c r="S252" s="205"/>
      <c r="T252" s="207">
        <f>SUM(T253:T275)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8" t="s">
        <v>79</v>
      </c>
      <c r="AT252" s="209" t="s">
        <v>71</v>
      </c>
      <c r="AU252" s="209" t="s">
        <v>79</v>
      </c>
      <c r="AY252" s="208" t="s">
        <v>129</v>
      </c>
      <c r="BK252" s="210">
        <f>SUM(BK253:BK275)</f>
        <v>0</v>
      </c>
    </row>
    <row r="253" s="2" customFormat="1" ht="21.75" customHeight="1">
      <c r="A253" s="39"/>
      <c r="B253" s="40"/>
      <c r="C253" s="213" t="s">
        <v>460</v>
      </c>
      <c r="D253" s="213" t="s">
        <v>131</v>
      </c>
      <c r="E253" s="214" t="s">
        <v>682</v>
      </c>
      <c r="F253" s="215" t="s">
        <v>683</v>
      </c>
      <c r="G253" s="216" t="s">
        <v>134</v>
      </c>
      <c r="H253" s="217">
        <v>72.799999999999997</v>
      </c>
      <c r="I253" s="218"/>
      <c r="J253" s="219">
        <f>ROUND(I253*H253,2)</f>
        <v>0</v>
      </c>
      <c r="K253" s="215" t="s">
        <v>135</v>
      </c>
      <c r="L253" s="45"/>
      <c r="M253" s="220" t="s">
        <v>21</v>
      </c>
      <c r="N253" s="221" t="s">
        <v>43</v>
      </c>
      <c r="O253" s="85"/>
      <c r="P253" s="222">
        <f>O253*H253</f>
        <v>0</v>
      </c>
      <c r="Q253" s="222">
        <v>0.21251999999999999</v>
      </c>
      <c r="R253" s="222">
        <f>Q253*H253</f>
        <v>15.471455999999998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136</v>
      </c>
      <c r="AT253" s="224" t="s">
        <v>131</v>
      </c>
      <c r="AU253" s="224" t="s">
        <v>81</v>
      </c>
      <c r="AY253" s="18" t="s">
        <v>129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79</v>
      </c>
      <c r="BK253" s="225">
        <f>ROUND(I253*H253,2)</f>
        <v>0</v>
      </c>
      <c r="BL253" s="18" t="s">
        <v>136</v>
      </c>
      <c r="BM253" s="224" t="s">
        <v>1095</v>
      </c>
    </row>
    <row r="254" s="2" customFormat="1">
      <c r="A254" s="39"/>
      <c r="B254" s="40"/>
      <c r="C254" s="41"/>
      <c r="D254" s="226" t="s">
        <v>138</v>
      </c>
      <c r="E254" s="41"/>
      <c r="F254" s="227" t="s">
        <v>685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138</v>
      </c>
      <c r="AU254" s="18" t="s">
        <v>81</v>
      </c>
    </row>
    <row r="255" s="2" customFormat="1">
      <c r="A255" s="39"/>
      <c r="B255" s="40"/>
      <c r="C255" s="41"/>
      <c r="D255" s="231" t="s">
        <v>140</v>
      </c>
      <c r="E255" s="41"/>
      <c r="F255" s="232" t="s">
        <v>686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140</v>
      </c>
      <c r="AU255" s="18" t="s">
        <v>81</v>
      </c>
    </row>
    <row r="256" s="13" customFormat="1">
      <c r="A256" s="13"/>
      <c r="B256" s="233"/>
      <c r="C256" s="234"/>
      <c r="D256" s="226" t="s">
        <v>142</v>
      </c>
      <c r="E256" s="235" t="s">
        <v>21</v>
      </c>
      <c r="F256" s="236" t="s">
        <v>1096</v>
      </c>
      <c r="G256" s="234"/>
      <c r="H256" s="237">
        <v>72.799999999999997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142</v>
      </c>
      <c r="AU256" s="243" t="s">
        <v>81</v>
      </c>
      <c r="AV256" s="13" t="s">
        <v>81</v>
      </c>
      <c r="AW256" s="13" t="s">
        <v>34</v>
      </c>
      <c r="AX256" s="13" t="s">
        <v>79</v>
      </c>
      <c r="AY256" s="243" t="s">
        <v>129</v>
      </c>
    </row>
    <row r="257" s="2" customFormat="1" ht="24.15" customHeight="1">
      <c r="A257" s="39"/>
      <c r="B257" s="40"/>
      <c r="C257" s="213" t="s">
        <v>467</v>
      </c>
      <c r="D257" s="213" t="s">
        <v>131</v>
      </c>
      <c r="E257" s="214" t="s">
        <v>1097</v>
      </c>
      <c r="F257" s="215" t="s">
        <v>1098</v>
      </c>
      <c r="G257" s="216" t="s">
        <v>134</v>
      </c>
      <c r="H257" s="217">
        <v>72.799999999999997</v>
      </c>
      <c r="I257" s="218"/>
      <c r="J257" s="219">
        <f>ROUND(I257*H257,2)</f>
        <v>0</v>
      </c>
      <c r="K257" s="215" t="s">
        <v>135</v>
      </c>
      <c r="L257" s="45"/>
      <c r="M257" s="220" t="s">
        <v>21</v>
      </c>
      <c r="N257" s="221" t="s">
        <v>43</v>
      </c>
      <c r="O257" s="85"/>
      <c r="P257" s="222">
        <f>O257*H257</f>
        <v>0</v>
      </c>
      <c r="Q257" s="222">
        <v>0.00027999999999999998</v>
      </c>
      <c r="R257" s="222">
        <f>Q257*H257</f>
        <v>0.020383999999999996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136</v>
      </c>
      <c r="AT257" s="224" t="s">
        <v>131</v>
      </c>
      <c r="AU257" s="224" t="s">
        <v>81</v>
      </c>
      <c r="AY257" s="18" t="s">
        <v>129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79</v>
      </c>
      <c r="BK257" s="225">
        <f>ROUND(I257*H257,2)</f>
        <v>0</v>
      </c>
      <c r="BL257" s="18" t="s">
        <v>136</v>
      </c>
      <c r="BM257" s="224" t="s">
        <v>1099</v>
      </c>
    </row>
    <row r="258" s="2" customFormat="1">
      <c r="A258" s="39"/>
      <c r="B258" s="40"/>
      <c r="C258" s="41"/>
      <c r="D258" s="226" t="s">
        <v>138</v>
      </c>
      <c r="E258" s="41"/>
      <c r="F258" s="227" t="s">
        <v>1100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138</v>
      </c>
      <c r="AU258" s="18" t="s">
        <v>81</v>
      </c>
    </row>
    <row r="259" s="2" customFormat="1">
      <c r="A259" s="39"/>
      <c r="B259" s="40"/>
      <c r="C259" s="41"/>
      <c r="D259" s="231" t="s">
        <v>140</v>
      </c>
      <c r="E259" s="41"/>
      <c r="F259" s="232" t="s">
        <v>1101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140</v>
      </c>
      <c r="AU259" s="18" t="s">
        <v>81</v>
      </c>
    </row>
    <row r="260" s="13" customFormat="1">
      <c r="A260" s="13"/>
      <c r="B260" s="233"/>
      <c r="C260" s="234"/>
      <c r="D260" s="226" t="s">
        <v>142</v>
      </c>
      <c r="E260" s="235" t="s">
        <v>21</v>
      </c>
      <c r="F260" s="236" t="s">
        <v>1096</v>
      </c>
      <c r="G260" s="234"/>
      <c r="H260" s="237">
        <v>72.799999999999997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142</v>
      </c>
      <c r="AU260" s="243" t="s">
        <v>81</v>
      </c>
      <c r="AV260" s="13" t="s">
        <v>81</v>
      </c>
      <c r="AW260" s="13" t="s">
        <v>34</v>
      </c>
      <c r="AX260" s="13" t="s">
        <v>79</v>
      </c>
      <c r="AY260" s="243" t="s">
        <v>129</v>
      </c>
    </row>
    <row r="261" s="2" customFormat="1" ht="24.15" customHeight="1">
      <c r="A261" s="39"/>
      <c r="B261" s="40"/>
      <c r="C261" s="255" t="s">
        <v>653</v>
      </c>
      <c r="D261" s="255" t="s">
        <v>211</v>
      </c>
      <c r="E261" s="256" t="s">
        <v>406</v>
      </c>
      <c r="F261" s="257" t="s">
        <v>407</v>
      </c>
      <c r="G261" s="258" t="s">
        <v>134</v>
      </c>
      <c r="H261" s="259">
        <v>87.359999999999999</v>
      </c>
      <c r="I261" s="260"/>
      <c r="J261" s="261">
        <f>ROUND(I261*H261,2)</f>
        <v>0</v>
      </c>
      <c r="K261" s="257" t="s">
        <v>135</v>
      </c>
      <c r="L261" s="262"/>
      <c r="M261" s="263" t="s">
        <v>21</v>
      </c>
      <c r="N261" s="264" t="s">
        <v>43</v>
      </c>
      <c r="O261" s="85"/>
      <c r="P261" s="222">
        <f>O261*H261</f>
        <v>0</v>
      </c>
      <c r="Q261" s="222">
        <v>0.00029999999999999997</v>
      </c>
      <c r="R261" s="222">
        <f>Q261*H261</f>
        <v>0.026207999999999999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187</v>
      </c>
      <c r="AT261" s="224" t="s">
        <v>211</v>
      </c>
      <c r="AU261" s="224" t="s">
        <v>81</v>
      </c>
      <c r="AY261" s="18" t="s">
        <v>129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79</v>
      </c>
      <c r="BK261" s="225">
        <f>ROUND(I261*H261,2)</f>
        <v>0</v>
      </c>
      <c r="BL261" s="18" t="s">
        <v>136</v>
      </c>
      <c r="BM261" s="224" t="s">
        <v>1102</v>
      </c>
    </row>
    <row r="262" s="2" customFormat="1">
      <c r="A262" s="39"/>
      <c r="B262" s="40"/>
      <c r="C262" s="41"/>
      <c r="D262" s="226" t="s">
        <v>138</v>
      </c>
      <c r="E262" s="41"/>
      <c r="F262" s="227" t="s">
        <v>407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138</v>
      </c>
      <c r="AU262" s="18" t="s">
        <v>81</v>
      </c>
    </row>
    <row r="263" s="13" customFormat="1">
      <c r="A263" s="13"/>
      <c r="B263" s="233"/>
      <c r="C263" s="234"/>
      <c r="D263" s="226" t="s">
        <v>142</v>
      </c>
      <c r="E263" s="234"/>
      <c r="F263" s="236" t="s">
        <v>1103</v>
      </c>
      <c r="G263" s="234"/>
      <c r="H263" s="237">
        <v>87.359999999999999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142</v>
      </c>
      <c r="AU263" s="243" t="s">
        <v>81</v>
      </c>
      <c r="AV263" s="13" t="s">
        <v>81</v>
      </c>
      <c r="AW263" s="13" t="s">
        <v>4</v>
      </c>
      <c r="AX263" s="13" t="s">
        <v>79</v>
      </c>
      <c r="AY263" s="243" t="s">
        <v>129</v>
      </c>
    </row>
    <row r="264" s="2" customFormat="1" ht="24.15" customHeight="1">
      <c r="A264" s="39"/>
      <c r="B264" s="40"/>
      <c r="C264" s="213" t="s">
        <v>660</v>
      </c>
      <c r="D264" s="213" t="s">
        <v>131</v>
      </c>
      <c r="E264" s="214" t="s">
        <v>688</v>
      </c>
      <c r="F264" s="215" t="s">
        <v>689</v>
      </c>
      <c r="G264" s="216" t="s">
        <v>169</v>
      </c>
      <c r="H264" s="217">
        <v>25.48</v>
      </c>
      <c r="I264" s="218"/>
      <c r="J264" s="219">
        <f>ROUND(I264*H264,2)</f>
        <v>0</v>
      </c>
      <c r="K264" s="215" t="s">
        <v>135</v>
      </c>
      <c r="L264" s="45"/>
      <c r="M264" s="220" t="s">
        <v>21</v>
      </c>
      <c r="N264" s="221" t="s">
        <v>43</v>
      </c>
      <c r="O264" s="85"/>
      <c r="P264" s="222">
        <f>O264*H264</f>
        <v>0</v>
      </c>
      <c r="Q264" s="222">
        <v>1.9967999999999999</v>
      </c>
      <c r="R264" s="222">
        <f>Q264*H264</f>
        <v>50.878464000000001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136</v>
      </c>
      <c r="AT264" s="224" t="s">
        <v>131</v>
      </c>
      <c r="AU264" s="224" t="s">
        <v>81</v>
      </c>
      <c r="AY264" s="18" t="s">
        <v>129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79</v>
      </c>
      <c r="BK264" s="225">
        <f>ROUND(I264*H264,2)</f>
        <v>0</v>
      </c>
      <c r="BL264" s="18" t="s">
        <v>136</v>
      </c>
      <c r="BM264" s="224" t="s">
        <v>1104</v>
      </c>
    </row>
    <row r="265" s="2" customFormat="1">
      <c r="A265" s="39"/>
      <c r="B265" s="40"/>
      <c r="C265" s="41"/>
      <c r="D265" s="226" t="s">
        <v>138</v>
      </c>
      <c r="E265" s="41"/>
      <c r="F265" s="227" t="s">
        <v>691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138</v>
      </c>
      <c r="AU265" s="18" t="s">
        <v>81</v>
      </c>
    </row>
    <row r="266" s="2" customFormat="1">
      <c r="A266" s="39"/>
      <c r="B266" s="40"/>
      <c r="C266" s="41"/>
      <c r="D266" s="231" t="s">
        <v>140</v>
      </c>
      <c r="E266" s="41"/>
      <c r="F266" s="232" t="s">
        <v>692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140</v>
      </c>
      <c r="AU266" s="18" t="s">
        <v>81</v>
      </c>
    </row>
    <row r="267" s="13" customFormat="1">
      <c r="A267" s="13"/>
      <c r="B267" s="233"/>
      <c r="C267" s="234"/>
      <c r="D267" s="226" t="s">
        <v>142</v>
      </c>
      <c r="E267" s="235" t="s">
        <v>21</v>
      </c>
      <c r="F267" s="236" t="s">
        <v>1105</v>
      </c>
      <c r="G267" s="234"/>
      <c r="H267" s="237">
        <v>25.48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142</v>
      </c>
      <c r="AU267" s="243" t="s">
        <v>81</v>
      </c>
      <c r="AV267" s="13" t="s">
        <v>81</v>
      </c>
      <c r="AW267" s="13" t="s">
        <v>34</v>
      </c>
      <c r="AX267" s="13" t="s">
        <v>79</v>
      </c>
      <c r="AY267" s="243" t="s">
        <v>129</v>
      </c>
    </row>
    <row r="268" s="2" customFormat="1" ht="16.5" customHeight="1">
      <c r="A268" s="39"/>
      <c r="B268" s="40"/>
      <c r="C268" s="213" t="s">
        <v>667</v>
      </c>
      <c r="D268" s="213" t="s">
        <v>131</v>
      </c>
      <c r="E268" s="214" t="s">
        <v>695</v>
      </c>
      <c r="F268" s="215" t="s">
        <v>696</v>
      </c>
      <c r="G268" s="216" t="s">
        <v>134</v>
      </c>
      <c r="H268" s="217">
        <v>72.799999999999997</v>
      </c>
      <c r="I268" s="218"/>
      <c r="J268" s="219">
        <f>ROUND(I268*H268,2)</f>
        <v>0</v>
      </c>
      <c r="K268" s="215" t="s">
        <v>135</v>
      </c>
      <c r="L268" s="45"/>
      <c r="M268" s="220" t="s">
        <v>21</v>
      </c>
      <c r="N268" s="221" t="s">
        <v>43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136</v>
      </c>
      <c r="AT268" s="224" t="s">
        <v>131</v>
      </c>
      <c r="AU268" s="224" t="s">
        <v>81</v>
      </c>
      <c r="AY268" s="18" t="s">
        <v>129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79</v>
      </c>
      <c r="BK268" s="225">
        <f>ROUND(I268*H268,2)</f>
        <v>0</v>
      </c>
      <c r="BL268" s="18" t="s">
        <v>136</v>
      </c>
      <c r="BM268" s="224" t="s">
        <v>1106</v>
      </c>
    </row>
    <row r="269" s="2" customFormat="1">
      <c r="A269" s="39"/>
      <c r="B269" s="40"/>
      <c r="C269" s="41"/>
      <c r="D269" s="226" t="s">
        <v>138</v>
      </c>
      <c r="E269" s="41"/>
      <c r="F269" s="227" t="s">
        <v>698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138</v>
      </c>
      <c r="AU269" s="18" t="s">
        <v>81</v>
      </c>
    </row>
    <row r="270" s="2" customFormat="1">
      <c r="A270" s="39"/>
      <c r="B270" s="40"/>
      <c r="C270" s="41"/>
      <c r="D270" s="231" t="s">
        <v>140</v>
      </c>
      <c r="E270" s="41"/>
      <c r="F270" s="232" t="s">
        <v>699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140</v>
      </c>
      <c r="AU270" s="18" t="s">
        <v>81</v>
      </c>
    </row>
    <row r="271" s="13" customFormat="1">
      <c r="A271" s="13"/>
      <c r="B271" s="233"/>
      <c r="C271" s="234"/>
      <c r="D271" s="226" t="s">
        <v>142</v>
      </c>
      <c r="E271" s="235" t="s">
        <v>21</v>
      </c>
      <c r="F271" s="236" t="s">
        <v>1096</v>
      </c>
      <c r="G271" s="234"/>
      <c r="H271" s="237">
        <v>72.799999999999997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142</v>
      </c>
      <c r="AU271" s="243" t="s">
        <v>81</v>
      </c>
      <c r="AV271" s="13" t="s">
        <v>81</v>
      </c>
      <c r="AW271" s="13" t="s">
        <v>34</v>
      </c>
      <c r="AX271" s="13" t="s">
        <v>79</v>
      </c>
      <c r="AY271" s="243" t="s">
        <v>129</v>
      </c>
    </row>
    <row r="272" s="2" customFormat="1" ht="24.15" customHeight="1">
      <c r="A272" s="39"/>
      <c r="B272" s="40"/>
      <c r="C272" s="213" t="s">
        <v>673</v>
      </c>
      <c r="D272" s="213" t="s">
        <v>131</v>
      </c>
      <c r="E272" s="214" t="s">
        <v>1107</v>
      </c>
      <c r="F272" s="215" t="s">
        <v>1108</v>
      </c>
      <c r="G272" s="216" t="s">
        <v>134</v>
      </c>
      <c r="H272" s="217">
        <v>16.510000000000002</v>
      </c>
      <c r="I272" s="218"/>
      <c r="J272" s="219">
        <f>ROUND(I272*H272,2)</f>
        <v>0</v>
      </c>
      <c r="K272" s="215" t="s">
        <v>135</v>
      </c>
      <c r="L272" s="45"/>
      <c r="M272" s="220" t="s">
        <v>21</v>
      </c>
      <c r="N272" s="221" t="s">
        <v>43</v>
      </c>
      <c r="O272" s="85"/>
      <c r="P272" s="222">
        <f>O272*H272</f>
        <v>0</v>
      </c>
      <c r="Q272" s="222">
        <v>0.93779000000000001</v>
      </c>
      <c r="R272" s="222">
        <f>Q272*H272</f>
        <v>15.482912900000002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136</v>
      </c>
      <c r="AT272" s="224" t="s">
        <v>131</v>
      </c>
      <c r="AU272" s="224" t="s">
        <v>81</v>
      </c>
      <c r="AY272" s="18" t="s">
        <v>129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79</v>
      </c>
      <c r="BK272" s="225">
        <f>ROUND(I272*H272,2)</f>
        <v>0</v>
      </c>
      <c r="BL272" s="18" t="s">
        <v>136</v>
      </c>
      <c r="BM272" s="224" t="s">
        <v>1109</v>
      </c>
    </row>
    <row r="273" s="2" customFormat="1">
      <c r="A273" s="39"/>
      <c r="B273" s="40"/>
      <c r="C273" s="41"/>
      <c r="D273" s="226" t="s">
        <v>138</v>
      </c>
      <c r="E273" s="41"/>
      <c r="F273" s="227" t="s">
        <v>1110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138</v>
      </c>
      <c r="AU273" s="18" t="s">
        <v>81</v>
      </c>
    </row>
    <row r="274" s="2" customFormat="1">
      <c r="A274" s="39"/>
      <c r="B274" s="40"/>
      <c r="C274" s="41"/>
      <c r="D274" s="231" t="s">
        <v>140</v>
      </c>
      <c r="E274" s="41"/>
      <c r="F274" s="232" t="s">
        <v>1111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140</v>
      </c>
      <c r="AU274" s="18" t="s">
        <v>81</v>
      </c>
    </row>
    <row r="275" s="13" customFormat="1">
      <c r="A275" s="13"/>
      <c r="B275" s="233"/>
      <c r="C275" s="234"/>
      <c r="D275" s="226" t="s">
        <v>142</v>
      </c>
      <c r="E275" s="235" t="s">
        <v>21</v>
      </c>
      <c r="F275" s="236" t="s">
        <v>1112</v>
      </c>
      <c r="G275" s="234"/>
      <c r="H275" s="237">
        <v>16.510000000000002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142</v>
      </c>
      <c r="AU275" s="243" t="s">
        <v>81</v>
      </c>
      <c r="AV275" s="13" t="s">
        <v>81</v>
      </c>
      <c r="AW275" s="13" t="s">
        <v>34</v>
      </c>
      <c r="AX275" s="13" t="s">
        <v>79</v>
      </c>
      <c r="AY275" s="243" t="s">
        <v>129</v>
      </c>
    </row>
    <row r="276" s="12" customFormat="1" ht="22.8" customHeight="1">
      <c r="A276" s="12"/>
      <c r="B276" s="197"/>
      <c r="C276" s="198"/>
      <c r="D276" s="199" t="s">
        <v>71</v>
      </c>
      <c r="E276" s="211" t="s">
        <v>196</v>
      </c>
      <c r="F276" s="211" t="s">
        <v>736</v>
      </c>
      <c r="G276" s="198"/>
      <c r="H276" s="198"/>
      <c r="I276" s="201"/>
      <c r="J276" s="212">
        <f>BK276</f>
        <v>0</v>
      </c>
      <c r="K276" s="198"/>
      <c r="L276" s="203"/>
      <c r="M276" s="204"/>
      <c r="N276" s="205"/>
      <c r="O276" s="205"/>
      <c r="P276" s="206">
        <f>SUM(P277:P304)</f>
        <v>0</v>
      </c>
      <c r="Q276" s="205"/>
      <c r="R276" s="206">
        <f>SUM(R277:R304)</f>
        <v>0.11284472</v>
      </c>
      <c r="S276" s="205"/>
      <c r="T276" s="207">
        <f>SUM(T277:T304)</f>
        <v>41.599000000000004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8" t="s">
        <v>79</v>
      </c>
      <c r="AT276" s="209" t="s">
        <v>71</v>
      </c>
      <c r="AU276" s="209" t="s">
        <v>79</v>
      </c>
      <c r="AY276" s="208" t="s">
        <v>129</v>
      </c>
      <c r="BK276" s="210">
        <f>SUM(BK277:BK304)</f>
        <v>0</v>
      </c>
    </row>
    <row r="277" s="2" customFormat="1" ht="21.75" customHeight="1">
      <c r="A277" s="39"/>
      <c r="B277" s="40"/>
      <c r="C277" s="213" t="s">
        <v>681</v>
      </c>
      <c r="D277" s="213" t="s">
        <v>131</v>
      </c>
      <c r="E277" s="214" t="s">
        <v>1113</v>
      </c>
      <c r="F277" s="215" t="s">
        <v>1114</v>
      </c>
      <c r="G277" s="216" t="s">
        <v>161</v>
      </c>
      <c r="H277" s="217">
        <v>96</v>
      </c>
      <c r="I277" s="218"/>
      <c r="J277" s="219">
        <f>ROUND(I277*H277,2)</f>
        <v>0</v>
      </c>
      <c r="K277" s="215" t="s">
        <v>135</v>
      </c>
      <c r="L277" s="45"/>
      <c r="M277" s="220" t="s">
        <v>21</v>
      </c>
      <c r="N277" s="221" t="s">
        <v>43</v>
      </c>
      <c r="O277" s="85"/>
      <c r="P277" s="222">
        <f>O277*H277</f>
        <v>0</v>
      </c>
      <c r="Q277" s="222">
        <v>0.00022000000000000001</v>
      </c>
      <c r="R277" s="222">
        <f>Q277*H277</f>
        <v>0.02112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136</v>
      </c>
      <c r="AT277" s="224" t="s">
        <v>131</v>
      </c>
      <c r="AU277" s="224" t="s">
        <v>81</v>
      </c>
      <c r="AY277" s="18" t="s">
        <v>129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79</v>
      </c>
      <c r="BK277" s="225">
        <f>ROUND(I277*H277,2)</f>
        <v>0</v>
      </c>
      <c r="BL277" s="18" t="s">
        <v>136</v>
      </c>
      <c r="BM277" s="224" t="s">
        <v>1115</v>
      </c>
    </row>
    <row r="278" s="2" customFormat="1">
      <c r="A278" s="39"/>
      <c r="B278" s="40"/>
      <c r="C278" s="41"/>
      <c r="D278" s="226" t="s">
        <v>138</v>
      </c>
      <c r="E278" s="41"/>
      <c r="F278" s="227" t="s">
        <v>1116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138</v>
      </c>
      <c r="AU278" s="18" t="s">
        <v>81</v>
      </c>
    </row>
    <row r="279" s="2" customFormat="1">
      <c r="A279" s="39"/>
      <c r="B279" s="40"/>
      <c r="C279" s="41"/>
      <c r="D279" s="231" t="s">
        <v>140</v>
      </c>
      <c r="E279" s="41"/>
      <c r="F279" s="232" t="s">
        <v>1117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140</v>
      </c>
      <c r="AU279" s="18" t="s">
        <v>81</v>
      </c>
    </row>
    <row r="280" s="13" customFormat="1">
      <c r="A280" s="13"/>
      <c r="B280" s="233"/>
      <c r="C280" s="234"/>
      <c r="D280" s="226" t="s">
        <v>142</v>
      </c>
      <c r="E280" s="235" t="s">
        <v>21</v>
      </c>
      <c r="F280" s="236" t="s">
        <v>1118</v>
      </c>
      <c r="G280" s="234"/>
      <c r="H280" s="237">
        <v>96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142</v>
      </c>
      <c r="AU280" s="243" t="s">
        <v>81</v>
      </c>
      <c r="AV280" s="13" t="s">
        <v>81</v>
      </c>
      <c r="AW280" s="13" t="s">
        <v>34</v>
      </c>
      <c r="AX280" s="13" t="s">
        <v>79</v>
      </c>
      <c r="AY280" s="243" t="s">
        <v>129</v>
      </c>
    </row>
    <row r="281" s="2" customFormat="1" ht="33" customHeight="1">
      <c r="A281" s="39"/>
      <c r="B281" s="40"/>
      <c r="C281" s="213" t="s">
        <v>687</v>
      </c>
      <c r="D281" s="213" t="s">
        <v>131</v>
      </c>
      <c r="E281" s="214" t="s">
        <v>752</v>
      </c>
      <c r="F281" s="215" t="s">
        <v>753</v>
      </c>
      <c r="G281" s="216" t="s">
        <v>161</v>
      </c>
      <c r="H281" s="217">
        <v>26.456</v>
      </c>
      <c r="I281" s="218"/>
      <c r="J281" s="219">
        <f>ROUND(I281*H281,2)</f>
        <v>0</v>
      </c>
      <c r="K281" s="215" t="s">
        <v>135</v>
      </c>
      <c r="L281" s="45"/>
      <c r="M281" s="220" t="s">
        <v>21</v>
      </c>
      <c r="N281" s="221" t="s">
        <v>43</v>
      </c>
      <c r="O281" s="85"/>
      <c r="P281" s="222">
        <f>O281*H281</f>
        <v>0</v>
      </c>
      <c r="Q281" s="222">
        <v>0.00232</v>
      </c>
      <c r="R281" s="222">
        <f>Q281*H281</f>
        <v>0.061377920000000002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136</v>
      </c>
      <c r="AT281" s="224" t="s">
        <v>131</v>
      </c>
      <c r="AU281" s="224" t="s">
        <v>81</v>
      </c>
      <c r="AY281" s="18" t="s">
        <v>129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79</v>
      </c>
      <c r="BK281" s="225">
        <f>ROUND(I281*H281,2)</f>
        <v>0</v>
      </c>
      <c r="BL281" s="18" t="s">
        <v>136</v>
      </c>
      <c r="BM281" s="224" t="s">
        <v>1119</v>
      </c>
    </row>
    <row r="282" s="2" customFormat="1">
      <c r="A282" s="39"/>
      <c r="B282" s="40"/>
      <c r="C282" s="41"/>
      <c r="D282" s="226" t="s">
        <v>138</v>
      </c>
      <c r="E282" s="41"/>
      <c r="F282" s="227" t="s">
        <v>755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138</v>
      </c>
      <c r="AU282" s="18" t="s">
        <v>81</v>
      </c>
    </row>
    <row r="283" s="2" customFormat="1">
      <c r="A283" s="39"/>
      <c r="B283" s="40"/>
      <c r="C283" s="41"/>
      <c r="D283" s="231" t="s">
        <v>140</v>
      </c>
      <c r="E283" s="41"/>
      <c r="F283" s="232" t="s">
        <v>756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140</v>
      </c>
      <c r="AU283" s="18" t="s">
        <v>81</v>
      </c>
    </row>
    <row r="284" s="13" customFormat="1">
      <c r="A284" s="13"/>
      <c r="B284" s="233"/>
      <c r="C284" s="234"/>
      <c r="D284" s="226" t="s">
        <v>142</v>
      </c>
      <c r="E284" s="235" t="s">
        <v>21</v>
      </c>
      <c r="F284" s="236" t="s">
        <v>1120</v>
      </c>
      <c r="G284" s="234"/>
      <c r="H284" s="237">
        <v>26.456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142</v>
      </c>
      <c r="AU284" s="243" t="s">
        <v>81</v>
      </c>
      <c r="AV284" s="13" t="s">
        <v>81</v>
      </c>
      <c r="AW284" s="13" t="s">
        <v>34</v>
      </c>
      <c r="AX284" s="13" t="s">
        <v>79</v>
      </c>
      <c r="AY284" s="243" t="s">
        <v>129</v>
      </c>
    </row>
    <row r="285" s="2" customFormat="1" ht="24.15" customHeight="1">
      <c r="A285" s="39"/>
      <c r="B285" s="40"/>
      <c r="C285" s="213" t="s">
        <v>694</v>
      </c>
      <c r="D285" s="213" t="s">
        <v>131</v>
      </c>
      <c r="E285" s="214" t="s">
        <v>1121</v>
      </c>
      <c r="F285" s="215" t="s">
        <v>1122</v>
      </c>
      <c r="G285" s="216" t="s">
        <v>226</v>
      </c>
      <c r="H285" s="217">
        <v>32</v>
      </c>
      <c r="I285" s="218"/>
      <c r="J285" s="219">
        <f>ROUND(I285*H285,2)</f>
        <v>0</v>
      </c>
      <c r="K285" s="215" t="s">
        <v>135</v>
      </c>
      <c r="L285" s="45"/>
      <c r="M285" s="220" t="s">
        <v>21</v>
      </c>
      <c r="N285" s="221" t="s">
        <v>43</v>
      </c>
      <c r="O285" s="85"/>
      <c r="P285" s="222">
        <f>O285*H285</f>
        <v>0</v>
      </c>
      <c r="Q285" s="222">
        <v>1.0000000000000001E-05</v>
      </c>
      <c r="R285" s="222">
        <f>Q285*H285</f>
        <v>0.00032000000000000003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136</v>
      </c>
      <c r="AT285" s="224" t="s">
        <v>131</v>
      </c>
      <c r="AU285" s="224" t="s">
        <v>81</v>
      </c>
      <c r="AY285" s="18" t="s">
        <v>129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79</v>
      </c>
      <c r="BK285" s="225">
        <f>ROUND(I285*H285,2)</f>
        <v>0</v>
      </c>
      <c r="BL285" s="18" t="s">
        <v>136</v>
      </c>
      <c r="BM285" s="224" t="s">
        <v>1123</v>
      </c>
    </row>
    <row r="286" s="2" customFormat="1">
      <c r="A286" s="39"/>
      <c r="B286" s="40"/>
      <c r="C286" s="41"/>
      <c r="D286" s="226" t="s">
        <v>138</v>
      </c>
      <c r="E286" s="41"/>
      <c r="F286" s="227" t="s">
        <v>1124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138</v>
      </c>
      <c r="AU286" s="18" t="s">
        <v>81</v>
      </c>
    </row>
    <row r="287" s="2" customFormat="1">
      <c r="A287" s="39"/>
      <c r="B287" s="40"/>
      <c r="C287" s="41"/>
      <c r="D287" s="231" t="s">
        <v>140</v>
      </c>
      <c r="E287" s="41"/>
      <c r="F287" s="232" t="s">
        <v>1125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140</v>
      </c>
      <c r="AU287" s="18" t="s">
        <v>81</v>
      </c>
    </row>
    <row r="288" s="13" customFormat="1">
      <c r="A288" s="13"/>
      <c r="B288" s="233"/>
      <c r="C288" s="234"/>
      <c r="D288" s="226" t="s">
        <v>142</v>
      </c>
      <c r="E288" s="235" t="s">
        <v>21</v>
      </c>
      <c r="F288" s="236" t="s">
        <v>1126</v>
      </c>
      <c r="G288" s="234"/>
      <c r="H288" s="237">
        <v>32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142</v>
      </c>
      <c r="AU288" s="243" t="s">
        <v>81</v>
      </c>
      <c r="AV288" s="13" t="s">
        <v>81</v>
      </c>
      <c r="AW288" s="13" t="s">
        <v>34</v>
      </c>
      <c r="AX288" s="13" t="s">
        <v>79</v>
      </c>
      <c r="AY288" s="243" t="s">
        <v>129</v>
      </c>
    </row>
    <row r="289" s="2" customFormat="1" ht="21.75" customHeight="1">
      <c r="A289" s="39"/>
      <c r="B289" s="40"/>
      <c r="C289" s="213" t="s">
        <v>701</v>
      </c>
      <c r="D289" s="213" t="s">
        <v>131</v>
      </c>
      <c r="E289" s="214" t="s">
        <v>1127</v>
      </c>
      <c r="F289" s="215" t="s">
        <v>767</v>
      </c>
      <c r="G289" s="216" t="s">
        <v>226</v>
      </c>
      <c r="H289" s="217">
        <v>32</v>
      </c>
      <c r="I289" s="218"/>
      <c r="J289" s="219">
        <f>ROUND(I289*H289,2)</f>
        <v>0</v>
      </c>
      <c r="K289" s="215" t="s">
        <v>135</v>
      </c>
      <c r="L289" s="45"/>
      <c r="M289" s="220" t="s">
        <v>21</v>
      </c>
      <c r="N289" s="221" t="s">
        <v>43</v>
      </c>
      <c r="O289" s="85"/>
      <c r="P289" s="222">
        <f>O289*H289</f>
        <v>0</v>
      </c>
      <c r="Q289" s="222">
        <v>0.00012999999999999999</v>
      </c>
      <c r="R289" s="222">
        <f>Q289*H289</f>
        <v>0.0041599999999999996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136</v>
      </c>
      <c r="AT289" s="224" t="s">
        <v>131</v>
      </c>
      <c r="AU289" s="224" t="s">
        <v>81</v>
      </c>
      <c r="AY289" s="18" t="s">
        <v>129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79</v>
      </c>
      <c r="BK289" s="225">
        <f>ROUND(I289*H289,2)</f>
        <v>0</v>
      </c>
      <c r="BL289" s="18" t="s">
        <v>136</v>
      </c>
      <c r="BM289" s="224" t="s">
        <v>1128</v>
      </c>
    </row>
    <row r="290" s="2" customFormat="1">
      <c r="A290" s="39"/>
      <c r="B290" s="40"/>
      <c r="C290" s="41"/>
      <c r="D290" s="226" t="s">
        <v>138</v>
      </c>
      <c r="E290" s="41"/>
      <c r="F290" s="227" t="s">
        <v>1129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138</v>
      </c>
      <c r="AU290" s="18" t="s">
        <v>81</v>
      </c>
    </row>
    <row r="291" s="2" customFormat="1">
      <c r="A291" s="39"/>
      <c r="B291" s="40"/>
      <c r="C291" s="41"/>
      <c r="D291" s="231" t="s">
        <v>140</v>
      </c>
      <c r="E291" s="41"/>
      <c r="F291" s="232" t="s">
        <v>1130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140</v>
      </c>
      <c r="AU291" s="18" t="s">
        <v>81</v>
      </c>
    </row>
    <row r="292" s="13" customFormat="1">
      <c r="A292" s="13"/>
      <c r="B292" s="233"/>
      <c r="C292" s="234"/>
      <c r="D292" s="226" t="s">
        <v>142</v>
      </c>
      <c r="E292" s="235" t="s">
        <v>21</v>
      </c>
      <c r="F292" s="236" t="s">
        <v>1131</v>
      </c>
      <c r="G292" s="234"/>
      <c r="H292" s="237">
        <v>32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142</v>
      </c>
      <c r="AU292" s="243" t="s">
        <v>81</v>
      </c>
      <c r="AV292" s="13" t="s">
        <v>81</v>
      </c>
      <c r="AW292" s="13" t="s">
        <v>34</v>
      </c>
      <c r="AX292" s="13" t="s">
        <v>79</v>
      </c>
      <c r="AY292" s="243" t="s">
        <v>129</v>
      </c>
    </row>
    <row r="293" s="2" customFormat="1" ht="24.15" customHeight="1">
      <c r="A293" s="39"/>
      <c r="B293" s="40"/>
      <c r="C293" s="255" t="s">
        <v>707</v>
      </c>
      <c r="D293" s="255" t="s">
        <v>211</v>
      </c>
      <c r="E293" s="256" t="s">
        <v>1132</v>
      </c>
      <c r="F293" s="257" t="s">
        <v>1133</v>
      </c>
      <c r="G293" s="258" t="s">
        <v>774</v>
      </c>
      <c r="H293" s="259">
        <v>0.32000000000000001</v>
      </c>
      <c r="I293" s="260"/>
      <c r="J293" s="261">
        <f>ROUND(I293*H293,2)</f>
        <v>0</v>
      </c>
      <c r="K293" s="257" t="s">
        <v>135</v>
      </c>
      <c r="L293" s="262"/>
      <c r="M293" s="263" t="s">
        <v>21</v>
      </c>
      <c r="N293" s="264" t="s">
        <v>43</v>
      </c>
      <c r="O293" s="85"/>
      <c r="P293" s="222">
        <f>O293*H293</f>
        <v>0</v>
      </c>
      <c r="Q293" s="222">
        <v>0.00173</v>
      </c>
      <c r="R293" s="222">
        <f>Q293*H293</f>
        <v>0.00055360000000000001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187</v>
      </c>
      <c r="AT293" s="224" t="s">
        <v>211</v>
      </c>
      <c r="AU293" s="224" t="s">
        <v>81</v>
      </c>
      <c r="AY293" s="18" t="s">
        <v>129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79</v>
      </c>
      <c r="BK293" s="225">
        <f>ROUND(I293*H293,2)</f>
        <v>0</v>
      </c>
      <c r="BL293" s="18" t="s">
        <v>136</v>
      </c>
      <c r="BM293" s="224" t="s">
        <v>1134</v>
      </c>
    </row>
    <row r="294" s="2" customFormat="1">
      <c r="A294" s="39"/>
      <c r="B294" s="40"/>
      <c r="C294" s="41"/>
      <c r="D294" s="226" t="s">
        <v>138</v>
      </c>
      <c r="E294" s="41"/>
      <c r="F294" s="227" t="s">
        <v>1133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138</v>
      </c>
      <c r="AU294" s="18" t="s">
        <v>81</v>
      </c>
    </row>
    <row r="295" s="13" customFormat="1">
      <c r="A295" s="13"/>
      <c r="B295" s="233"/>
      <c r="C295" s="234"/>
      <c r="D295" s="226" t="s">
        <v>142</v>
      </c>
      <c r="E295" s="234"/>
      <c r="F295" s="236" t="s">
        <v>1135</v>
      </c>
      <c r="G295" s="234"/>
      <c r="H295" s="237">
        <v>0.32000000000000001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142</v>
      </c>
      <c r="AU295" s="243" t="s">
        <v>81</v>
      </c>
      <c r="AV295" s="13" t="s">
        <v>81</v>
      </c>
      <c r="AW295" s="13" t="s">
        <v>4</v>
      </c>
      <c r="AX295" s="13" t="s">
        <v>79</v>
      </c>
      <c r="AY295" s="243" t="s">
        <v>129</v>
      </c>
    </row>
    <row r="296" s="2" customFormat="1" ht="24.15" customHeight="1">
      <c r="A296" s="39"/>
      <c r="B296" s="40"/>
      <c r="C296" s="255" t="s">
        <v>714</v>
      </c>
      <c r="D296" s="255" t="s">
        <v>211</v>
      </c>
      <c r="E296" s="256" t="s">
        <v>1136</v>
      </c>
      <c r="F296" s="257" t="s">
        <v>1137</v>
      </c>
      <c r="G296" s="258" t="s">
        <v>774</v>
      </c>
      <c r="H296" s="259">
        <v>0.32000000000000001</v>
      </c>
      <c r="I296" s="260"/>
      <c r="J296" s="261">
        <f>ROUND(I296*H296,2)</f>
        <v>0</v>
      </c>
      <c r="K296" s="257" t="s">
        <v>135</v>
      </c>
      <c r="L296" s="262"/>
      <c r="M296" s="263" t="s">
        <v>21</v>
      </c>
      <c r="N296" s="264" t="s">
        <v>43</v>
      </c>
      <c r="O296" s="85"/>
      <c r="P296" s="222">
        <f>O296*H296</f>
        <v>0</v>
      </c>
      <c r="Q296" s="222">
        <v>0.00063000000000000003</v>
      </c>
      <c r="R296" s="222">
        <f>Q296*H296</f>
        <v>0.00020160000000000002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187</v>
      </c>
      <c r="AT296" s="224" t="s">
        <v>211</v>
      </c>
      <c r="AU296" s="224" t="s">
        <v>81</v>
      </c>
      <c r="AY296" s="18" t="s">
        <v>129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79</v>
      </c>
      <c r="BK296" s="225">
        <f>ROUND(I296*H296,2)</f>
        <v>0</v>
      </c>
      <c r="BL296" s="18" t="s">
        <v>136</v>
      </c>
      <c r="BM296" s="224" t="s">
        <v>1138</v>
      </c>
    </row>
    <row r="297" s="2" customFormat="1">
      <c r="A297" s="39"/>
      <c r="B297" s="40"/>
      <c r="C297" s="41"/>
      <c r="D297" s="226" t="s">
        <v>138</v>
      </c>
      <c r="E297" s="41"/>
      <c r="F297" s="227" t="s">
        <v>1137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138</v>
      </c>
      <c r="AU297" s="18" t="s">
        <v>81</v>
      </c>
    </row>
    <row r="298" s="13" customFormat="1">
      <c r="A298" s="13"/>
      <c r="B298" s="233"/>
      <c r="C298" s="234"/>
      <c r="D298" s="226" t="s">
        <v>142</v>
      </c>
      <c r="E298" s="234"/>
      <c r="F298" s="236" t="s">
        <v>1135</v>
      </c>
      <c r="G298" s="234"/>
      <c r="H298" s="237">
        <v>0.32000000000000001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142</v>
      </c>
      <c r="AU298" s="243" t="s">
        <v>81</v>
      </c>
      <c r="AV298" s="13" t="s">
        <v>81</v>
      </c>
      <c r="AW298" s="13" t="s">
        <v>4</v>
      </c>
      <c r="AX298" s="13" t="s">
        <v>79</v>
      </c>
      <c r="AY298" s="243" t="s">
        <v>129</v>
      </c>
    </row>
    <row r="299" s="2" customFormat="1" ht="24.15" customHeight="1">
      <c r="A299" s="39"/>
      <c r="B299" s="40"/>
      <c r="C299" s="255" t="s">
        <v>718</v>
      </c>
      <c r="D299" s="255" t="s">
        <v>211</v>
      </c>
      <c r="E299" s="256" t="s">
        <v>1139</v>
      </c>
      <c r="F299" s="257" t="s">
        <v>1140</v>
      </c>
      <c r="G299" s="258" t="s">
        <v>774</v>
      </c>
      <c r="H299" s="259">
        <v>0.32000000000000001</v>
      </c>
      <c r="I299" s="260"/>
      <c r="J299" s="261">
        <f>ROUND(I299*H299,2)</f>
        <v>0</v>
      </c>
      <c r="K299" s="257" t="s">
        <v>135</v>
      </c>
      <c r="L299" s="262"/>
      <c r="M299" s="263" t="s">
        <v>21</v>
      </c>
      <c r="N299" s="264" t="s">
        <v>43</v>
      </c>
      <c r="O299" s="85"/>
      <c r="P299" s="222">
        <f>O299*H299</f>
        <v>0</v>
      </c>
      <c r="Q299" s="222">
        <v>0.00038000000000000002</v>
      </c>
      <c r="R299" s="222">
        <f>Q299*H299</f>
        <v>0.00012160000000000002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187</v>
      </c>
      <c r="AT299" s="224" t="s">
        <v>211</v>
      </c>
      <c r="AU299" s="224" t="s">
        <v>81</v>
      </c>
      <c r="AY299" s="18" t="s">
        <v>129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79</v>
      </c>
      <c r="BK299" s="225">
        <f>ROUND(I299*H299,2)</f>
        <v>0</v>
      </c>
      <c r="BL299" s="18" t="s">
        <v>136</v>
      </c>
      <c r="BM299" s="224" t="s">
        <v>1141</v>
      </c>
    </row>
    <row r="300" s="2" customFormat="1">
      <c r="A300" s="39"/>
      <c r="B300" s="40"/>
      <c r="C300" s="41"/>
      <c r="D300" s="226" t="s">
        <v>138</v>
      </c>
      <c r="E300" s="41"/>
      <c r="F300" s="227" t="s">
        <v>1140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138</v>
      </c>
      <c r="AU300" s="18" t="s">
        <v>81</v>
      </c>
    </row>
    <row r="301" s="13" customFormat="1">
      <c r="A301" s="13"/>
      <c r="B301" s="233"/>
      <c r="C301" s="234"/>
      <c r="D301" s="226" t="s">
        <v>142</v>
      </c>
      <c r="E301" s="234"/>
      <c r="F301" s="236" t="s">
        <v>1135</v>
      </c>
      <c r="G301" s="234"/>
      <c r="H301" s="237">
        <v>0.32000000000000001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142</v>
      </c>
      <c r="AU301" s="243" t="s">
        <v>81</v>
      </c>
      <c r="AV301" s="13" t="s">
        <v>81</v>
      </c>
      <c r="AW301" s="13" t="s">
        <v>4</v>
      </c>
      <c r="AX301" s="13" t="s">
        <v>79</v>
      </c>
      <c r="AY301" s="243" t="s">
        <v>129</v>
      </c>
    </row>
    <row r="302" s="2" customFormat="1" ht="37.8" customHeight="1">
      <c r="A302" s="39"/>
      <c r="B302" s="40"/>
      <c r="C302" s="213" t="s">
        <v>722</v>
      </c>
      <c r="D302" s="213" t="s">
        <v>131</v>
      </c>
      <c r="E302" s="214" t="s">
        <v>1142</v>
      </c>
      <c r="F302" s="215" t="s">
        <v>1143</v>
      </c>
      <c r="G302" s="216" t="s">
        <v>169</v>
      </c>
      <c r="H302" s="217">
        <v>17</v>
      </c>
      <c r="I302" s="218"/>
      <c r="J302" s="219">
        <f>ROUND(I302*H302,2)</f>
        <v>0</v>
      </c>
      <c r="K302" s="215" t="s">
        <v>155</v>
      </c>
      <c r="L302" s="45"/>
      <c r="M302" s="220" t="s">
        <v>21</v>
      </c>
      <c r="N302" s="221" t="s">
        <v>43</v>
      </c>
      <c r="O302" s="85"/>
      <c r="P302" s="222">
        <f>O302*H302</f>
        <v>0</v>
      </c>
      <c r="Q302" s="222">
        <v>0.00147</v>
      </c>
      <c r="R302" s="222">
        <f>Q302*H302</f>
        <v>0.024989999999999998</v>
      </c>
      <c r="S302" s="222">
        <v>2.4470000000000001</v>
      </c>
      <c r="T302" s="223">
        <f>S302*H302</f>
        <v>41.599000000000004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136</v>
      </c>
      <c r="AT302" s="224" t="s">
        <v>131</v>
      </c>
      <c r="AU302" s="224" t="s">
        <v>81</v>
      </c>
      <c r="AY302" s="18" t="s">
        <v>129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79</v>
      </c>
      <c r="BK302" s="225">
        <f>ROUND(I302*H302,2)</f>
        <v>0</v>
      </c>
      <c r="BL302" s="18" t="s">
        <v>136</v>
      </c>
      <c r="BM302" s="224" t="s">
        <v>1144</v>
      </c>
    </row>
    <row r="303" s="2" customFormat="1">
      <c r="A303" s="39"/>
      <c r="B303" s="40"/>
      <c r="C303" s="41"/>
      <c r="D303" s="226" t="s">
        <v>138</v>
      </c>
      <c r="E303" s="41"/>
      <c r="F303" s="227" t="s">
        <v>1145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138</v>
      </c>
      <c r="AU303" s="18" t="s">
        <v>81</v>
      </c>
    </row>
    <row r="304" s="13" customFormat="1">
      <c r="A304" s="13"/>
      <c r="B304" s="233"/>
      <c r="C304" s="234"/>
      <c r="D304" s="226" t="s">
        <v>142</v>
      </c>
      <c r="E304" s="235" t="s">
        <v>21</v>
      </c>
      <c r="F304" s="236" t="s">
        <v>1146</v>
      </c>
      <c r="G304" s="234"/>
      <c r="H304" s="237">
        <v>17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142</v>
      </c>
      <c r="AU304" s="243" t="s">
        <v>81</v>
      </c>
      <c r="AV304" s="13" t="s">
        <v>81</v>
      </c>
      <c r="AW304" s="13" t="s">
        <v>34</v>
      </c>
      <c r="AX304" s="13" t="s">
        <v>79</v>
      </c>
      <c r="AY304" s="243" t="s">
        <v>129</v>
      </c>
    </row>
    <row r="305" s="12" customFormat="1" ht="22.8" customHeight="1">
      <c r="A305" s="12"/>
      <c r="B305" s="197"/>
      <c r="C305" s="198"/>
      <c r="D305" s="199" t="s">
        <v>71</v>
      </c>
      <c r="E305" s="211" t="s">
        <v>243</v>
      </c>
      <c r="F305" s="211" t="s">
        <v>244</v>
      </c>
      <c r="G305" s="198"/>
      <c r="H305" s="198"/>
      <c r="I305" s="201"/>
      <c r="J305" s="212">
        <f>BK305</f>
        <v>0</v>
      </c>
      <c r="K305" s="198"/>
      <c r="L305" s="203"/>
      <c r="M305" s="204"/>
      <c r="N305" s="205"/>
      <c r="O305" s="205"/>
      <c r="P305" s="206">
        <f>SUM(P306:P320)</f>
        <v>0</v>
      </c>
      <c r="Q305" s="205"/>
      <c r="R305" s="206">
        <f>SUM(R306:R320)</f>
        <v>0</v>
      </c>
      <c r="S305" s="205"/>
      <c r="T305" s="207">
        <f>SUM(T306:T320)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8" t="s">
        <v>79</v>
      </c>
      <c r="AT305" s="209" t="s">
        <v>71</v>
      </c>
      <c r="AU305" s="209" t="s">
        <v>79</v>
      </c>
      <c r="AY305" s="208" t="s">
        <v>129</v>
      </c>
      <c r="BK305" s="210">
        <f>SUM(BK306:BK320)</f>
        <v>0</v>
      </c>
    </row>
    <row r="306" s="2" customFormat="1" ht="21.75" customHeight="1">
      <c r="A306" s="39"/>
      <c r="B306" s="40"/>
      <c r="C306" s="213" t="s">
        <v>726</v>
      </c>
      <c r="D306" s="213" t="s">
        <v>131</v>
      </c>
      <c r="E306" s="214" t="s">
        <v>1147</v>
      </c>
      <c r="F306" s="215" t="s">
        <v>1148</v>
      </c>
      <c r="G306" s="216" t="s">
        <v>214</v>
      </c>
      <c r="H306" s="217">
        <v>41.598999999999997</v>
      </c>
      <c r="I306" s="218"/>
      <c r="J306" s="219">
        <f>ROUND(I306*H306,2)</f>
        <v>0</v>
      </c>
      <c r="K306" s="215" t="s">
        <v>135</v>
      </c>
      <c r="L306" s="45"/>
      <c r="M306" s="220" t="s">
        <v>21</v>
      </c>
      <c r="N306" s="221" t="s">
        <v>43</v>
      </c>
      <c r="O306" s="85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136</v>
      </c>
      <c r="AT306" s="224" t="s">
        <v>131</v>
      </c>
      <c r="AU306" s="224" t="s">
        <v>81</v>
      </c>
      <c r="AY306" s="18" t="s">
        <v>129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79</v>
      </c>
      <c r="BK306" s="225">
        <f>ROUND(I306*H306,2)</f>
        <v>0</v>
      </c>
      <c r="BL306" s="18" t="s">
        <v>136</v>
      </c>
      <c r="BM306" s="224" t="s">
        <v>1149</v>
      </c>
    </row>
    <row r="307" s="2" customFormat="1">
      <c r="A307" s="39"/>
      <c r="B307" s="40"/>
      <c r="C307" s="41"/>
      <c r="D307" s="226" t="s">
        <v>138</v>
      </c>
      <c r="E307" s="41"/>
      <c r="F307" s="227" t="s">
        <v>1150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138</v>
      </c>
      <c r="AU307" s="18" t="s">
        <v>81</v>
      </c>
    </row>
    <row r="308" s="2" customFormat="1">
      <c r="A308" s="39"/>
      <c r="B308" s="40"/>
      <c r="C308" s="41"/>
      <c r="D308" s="231" t="s">
        <v>140</v>
      </c>
      <c r="E308" s="41"/>
      <c r="F308" s="232" t="s">
        <v>1151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140</v>
      </c>
      <c r="AU308" s="18" t="s">
        <v>81</v>
      </c>
    </row>
    <row r="309" s="2" customFormat="1" ht="24.15" customHeight="1">
      <c r="A309" s="39"/>
      <c r="B309" s="40"/>
      <c r="C309" s="213" t="s">
        <v>731</v>
      </c>
      <c r="D309" s="213" t="s">
        <v>131</v>
      </c>
      <c r="E309" s="214" t="s">
        <v>1152</v>
      </c>
      <c r="F309" s="215" t="s">
        <v>1153</v>
      </c>
      <c r="G309" s="216" t="s">
        <v>214</v>
      </c>
      <c r="H309" s="217">
        <v>41.598999999999997</v>
      </c>
      <c r="I309" s="218"/>
      <c r="J309" s="219">
        <f>ROUND(I309*H309,2)</f>
        <v>0</v>
      </c>
      <c r="K309" s="215" t="s">
        <v>135</v>
      </c>
      <c r="L309" s="45"/>
      <c r="M309" s="220" t="s">
        <v>21</v>
      </c>
      <c r="N309" s="221" t="s">
        <v>43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136</v>
      </c>
      <c r="AT309" s="224" t="s">
        <v>131</v>
      </c>
      <c r="AU309" s="224" t="s">
        <v>81</v>
      </c>
      <c r="AY309" s="18" t="s">
        <v>129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79</v>
      </c>
      <c r="BK309" s="225">
        <f>ROUND(I309*H309,2)</f>
        <v>0</v>
      </c>
      <c r="BL309" s="18" t="s">
        <v>136</v>
      </c>
      <c r="BM309" s="224" t="s">
        <v>1154</v>
      </c>
    </row>
    <row r="310" s="2" customFormat="1">
      <c r="A310" s="39"/>
      <c r="B310" s="40"/>
      <c r="C310" s="41"/>
      <c r="D310" s="226" t="s">
        <v>138</v>
      </c>
      <c r="E310" s="41"/>
      <c r="F310" s="227" t="s">
        <v>1155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138</v>
      </c>
      <c r="AU310" s="18" t="s">
        <v>81</v>
      </c>
    </row>
    <row r="311" s="2" customFormat="1">
      <c r="A311" s="39"/>
      <c r="B311" s="40"/>
      <c r="C311" s="41"/>
      <c r="D311" s="231" t="s">
        <v>140</v>
      </c>
      <c r="E311" s="41"/>
      <c r="F311" s="232" t="s">
        <v>1156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140</v>
      </c>
      <c r="AU311" s="18" t="s">
        <v>81</v>
      </c>
    </row>
    <row r="312" s="2" customFormat="1" ht="24.15" customHeight="1">
      <c r="A312" s="39"/>
      <c r="B312" s="40"/>
      <c r="C312" s="213" t="s">
        <v>737</v>
      </c>
      <c r="D312" s="213" t="s">
        <v>131</v>
      </c>
      <c r="E312" s="214" t="s">
        <v>1157</v>
      </c>
      <c r="F312" s="215" t="s">
        <v>1158</v>
      </c>
      <c r="G312" s="216" t="s">
        <v>214</v>
      </c>
      <c r="H312" s="217">
        <v>623.98500000000001</v>
      </c>
      <c r="I312" s="218"/>
      <c r="J312" s="219">
        <f>ROUND(I312*H312,2)</f>
        <v>0</v>
      </c>
      <c r="K312" s="215" t="s">
        <v>135</v>
      </c>
      <c r="L312" s="45"/>
      <c r="M312" s="220" t="s">
        <v>21</v>
      </c>
      <c r="N312" s="221" t="s">
        <v>43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136</v>
      </c>
      <c r="AT312" s="224" t="s">
        <v>131</v>
      </c>
      <c r="AU312" s="224" t="s">
        <v>81</v>
      </c>
      <c r="AY312" s="18" t="s">
        <v>129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79</v>
      </c>
      <c r="BK312" s="225">
        <f>ROUND(I312*H312,2)</f>
        <v>0</v>
      </c>
      <c r="BL312" s="18" t="s">
        <v>136</v>
      </c>
      <c r="BM312" s="224" t="s">
        <v>1159</v>
      </c>
    </row>
    <row r="313" s="2" customFormat="1">
      <c r="A313" s="39"/>
      <c r="B313" s="40"/>
      <c r="C313" s="41"/>
      <c r="D313" s="226" t="s">
        <v>138</v>
      </c>
      <c r="E313" s="41"/>
      <c r="F313" s="227" t="s">
        <v>1160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138</v>
      </c>
      <c r="AU313" s="18" t="s">
        <v>81</v>
      </c>
    </row>
    <row r="314" s="2" customFormat="1">
      <c r="A314" s="39"/>
      <c r="B314" s="40"/>
      <c r="C314" s="41"/>
      <c r="D314" s="231" t="s">
        <v>140</v>
      </c>
      <c r="E314" s="41"/>
      <c r="F314" s="232" t="s">
        <v>1161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140</v>
      </c>
      <c r="AU314" s="18" t="s">
        <v>81</v>
      </c>
    </row>
    <row r="315" s="13" customFormat="1">
      <c r="A315" s="13"/>
      <c r="B315" s="233"/>
      <c r="C315" s="234"/>
      <c r="D315" s="226" t="s">
        <v>142</v>
      </c>
      <c r="E315" s="234"/>
      <c r="F315" s="236" t="s">
        <v>1162</v>
      </c>
      <c r="G315" s="234"/>
      <c r="H315" s="237">
        <v>623.98500000000001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142</v>
      </c>
      <c r="AU315" s="243" t="s">
        <v>81</v>
      </c>
      <c r="AV315" s="13" t="s">
        <v>81</v>
      </c>
      <c r="AW315" s="13" t="s">
        <v>4</v>
      </c>
      <c r="AX315" s="13" t="s">
        <v>79</v>
      </c>
      <c r="AY315" s="243" t="s">
        <v>129</v>
      </c>
    </row>
    <row r="316" s="2" customFormat="1" ht="21.75" customHeight="1">
      <c r="A316" s="39"/>
      <c r="B316" s="40"/>
      <c r="C316" s="213" t="s">
        <v>744</v>
      </c>
      <c r="D316" s="213" t="s">
        <v>131</v>
      </c>
      <c r="E316" s="214" t="s">
        <v>1163</v>
      </c>
      <c r="F316" s="215" t="s">
        <v>1164</v>
      </c>
      <c r="G316" s="216" t="s">
        <v>214</v>
      </c>
      <c r="H316" s="217">
        <v>41.598999999999997</v>
      </c>
      <c r="I316" s="218"/>
      <c r="J316" s="219">
        <f>ROUND(I316*H316,2)</f>
        <v>0</v>
      </c>
      <c r="K316" s="215" t="s">
        <v>135</v>
      </c>
      <c r="L316" s="45"/>
      <c r="M316" s="220" t="s">
        <v>21</v>
      </c>
      <c r="N316" s="221" t="s">
        <v>43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136</v>
      </c>
      <c r="AT316" s="224" t="s">
        <v>131</v>
      </c>
      <c r="AU316" s="224" t="s">
        <v>81</v>
      </c>
      <c r="AY316" s="18" t="s">
        <v>129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79</v>
      </c>
      <c r="BK316" s="225">
        <f>ROUND(I316*H316,2)</f>
        <v>0</v>
      </c>
      <c r="BL316" s="18" t="s">
        <v>136</v>
      </c>
      <c r="BM316" s="224" t="s">
        <v>1165</v>
      </c>
    </row>
    <row r="317" s="2" customFormat="1">
      <c r="A317" s="39"/>
      <c r="B317" s="40"/>
      <c r="C317" s="41"/>
      <c r="D317" s="226" t="s">
        <v>138</v>
      </c>
      <c r="E317" s="41"/>
      <c r="F317" s="227" t="s">
        <v>1166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138</v>
      </c>
      <c r="AU317" s="18" t="s">
        <v>81</v>
      </c>
    </row>
    <row r="318" s="2" customFormat="1">
      <c r="A318" s="39"/>
      <c r="B318" s="40"/>
      <c r="C318" s="41"/>
      <c r="D318" s="231" t="s">
        <v>140</v>
      </c>
      <c r="E318" s="41"/>
      <c r="F318" s="232" t="s">
        <v>1167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140</v>
      </c>
      <c r="AU318" s="18" t="s">
        <v>81</v>
      </c>
    </row>
    <row r="319" s="2" customFormat="1" ht="24.15" customHeight="1">
      <c r="A319" s="39"/>
      <c r="B319" s="40"/>
      <c r="C319" s="255" t="s">
        <v>751</v>
      </c>
      <c r="D319" s="255" t="s">
        <v>211</v>
      </c>
      <c r="E319" s="256" t="s">
        <v>1168</v>
      </c>
      <c r="F319" s="257" t="s">
        <v>1169</v>
      </c>
      <c r="G319" s="258" t="s">
        <v>214</v>
      </c>
      <c r="H319" s="259">
        <v>41.598999999999997</v>
      </c>
      <c r="I319" s="260"/>
      <c r="J319" s="261">
        <f>ROUND(I319*H319,2)</f>
        <v>0</v>
      </c>
      <c r="K319" s="257" t="s">
        <v>135</v>
      </c>
      <c r="L319" s="262"/>
      <c r="M319" s="263" t="s">
        <v>21</v>
      </c>
      <c r="N319" s="264" t="s">
        <v>43</v>
      </c>
      <c r="O319" s="85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187</v>
      </c>
      <c r="AT319" s="224" t="s">
        <v>211</v>
      </c>
      <c r="AU319" s="224" t="s">
        <v>81</v>
      </c>
      <c r="AY319" s="18" t="s">
        <v>129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79</v>
      </c>
      <c r="BK319" s="225">
        <f>ROUND(I319*H319,2)</f>
        <v>0</v>
      </c>
      <c r="BL319" s="18" t="s">
        <v>136</v>
      </c>
      <c r="BM319" s="224" t="s">
        <v>1170</v>
      </c>
    </row>
    <row r="320" s="2" customFormat="1">
      <c r="A320" s="39"/>
      <c r="B320" s="40"/>
      <c r="C320" s="41"/>
      <c r="D320" s="226" t="s">
        <v>138</v>
      </c>
      <c r="E320" s="41"/>
      <c r="F320" s="227" t="s">
        <v>1171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138</v>
      </c>
      <c r="AU320" s="18" t="s">
        <v>81</v>
      </c>
    </row>
    <row r="321" s="12" customFormat="1" ht="22.8" customHeight="1">
      <c r="A321" s="12"/>
      <c r="B321" s="197"/>
      <c r="C321" s="198"/>
      <c r="D321" s="199" t="s">
        <v>71</v>
      </c>
      <c r="E321" s="211" t="s">
        <v>273</v>
      </c>
      <c r="F321" s="211" t="s">
        <v>274</v>
      </c>
      <c r="G321" s="198"/>
      <c r="H321" s="198"/>
      <c r="I321" s="201"/>
      <c r="J321" s="212">
        <f>BK321</f>
        <v>0</v>
      </c>
      <c r="K321" s="198"/>
      <c r="L321" s="203"/>
      <c r="M321" s="204"/>
      <c r="N321" s="205"/>
      <c r="O321" s="205"/>
      <c r="P321" s="206">
        <f>SUM(P322:P324)</f>
        <v>0</v>
      </c>
      <c r="Q321" s="205"/>
      <c r="R321" s="206">
        <f>SUM(R322:R324)</f>
        <v>0</v>
      </c>
      <c r="S321" s="205"/>
      <c r="T321" s="207">
        <f>SUM(T322:T324)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8" t="s">
        <v>79</v>
      </c>
      <c r="AT321" s="209" t="s">
        <v>71</v>
      </c>
      <c r="AU321" s="209" t="s">
        <v>79</v>
      </c>
      <c r="AY321" s="208" t="s">
        <v>129</v>
      </c>
      <c r="BK321" s="210">
        <f>SUM(BK322:BK324)</f>
        <v>0</v>
      </c>
    </row>
    <row r="322" s="2" customFormat="1" ht="24.15" customHeight="1">
      <c r="A322" s="39"/>
      <c r="B322" s="40"/>
      <c r="C322" s="213" t="s">
        <v>758</v>
      </c>
      <c r="D322" s="213" t="s">
        <v>131</v>
      </c>
      <c r="E322" s="214" t="s">
        <v>792</v>
      </c>
      <c r="F322" s="215" t="s">
        <v>793</v>
      </c>
      <c r="G322" s="216" t="s">
        <v>214</v>
      </c>
      <c r="H322" s="217">
        <v>199.821</v>
      </c>
      <c r="I322" s="218"/>
      <c r="J322" s="219">
        <f>ROUND(I322*H322,2)</f>
        <v>0</v>
      </c>
      <c r="K322" s="215" t="s">
        <v>135</v>
      </c>
      <c r="L322" s="45"/>
      <c r="M322" s="220" t="s">
        <v>21</v>
      </c>
      <c r="N322" s="221" t="s">
        <v>43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136</v>
      </c>
      <c r="AT322" s="224" t="s">
        <v>131</v>
      </c>
      <c r="AU322" s="224" t="s">
        <v>81</v>
      </c>
      <c r="AY322" s="18" t="s">
        <v>129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79</v>
      </c>
      <c r="BK322" s="225">
        <f>ROUND(I322*H322,2)</f>
        <v>0</v>
      </c>
      <c r="BL322" s="18" t="s">
        <v>136</v>
      </c>
      <c r="BM322" s="224" t="s">
        <v>1172</v>
      </c>
    </row>
    <row r="323" s="2" customFormat="1">
      <c r="A323" s="39"/>
      <c r="B323" s="40"/>
      <c r="C323" s="41"/>
      <c r="D323" s="226" t="s">
        <v>138</v>
      </c>
      <c r="E323" s="41"/>
      <c r="F323" s="227" t="s">
        <v>795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138</v>
      </c>
      <c r="AU323" s="18" t="s">
        <v>81</v>
      </c>
    </row>
    <row r="324" s="2" customFormat="1">
      <c r="A324" s="39"/>
      <c r="B324" s="40"/>
      <c r="C324" s="41"/>
      <c r="D324" s="231" t="s">
        <v>140</v>
      </c>
      <c r="E324" s="41"/>
      <c r="F324" s="232" t="s">
        <v>796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140</v>
      </c>
      <c r="AU324" s="18" t="s">
        <v>81</v>
      </c>
    </row>
    <row r="325" s="12" customFormat="1" ht="25.92" customHeight="1">
      <c r="A325" s="12"/>
      <c r="B325" s="197"/>
      <c r="C325" s="198"/>
      <c r="D325" s="199" t="s">
        <v>71</v>
      </c>
      <c r="E325" s="200" t="s">
        <v>797</v>
      </c>
      <c r="F325" s="200" t="s">
        <v>798</v>
      </c>
      <c r="G325" s="198"/>
      <c r="H325" s="198"/>
      <c r="I325" s="201"/>
      <c r="J325" s="202">
        <f>BK325</f>
        <v>0</v>
      </c>
      <c r="K325" s="198"/>
      <c r="L325" s="203"/>
      <c r="M325" s="204"/>
      <c r="N325" s="205"/>
      <c r="O325" s="205"/>
      <c r="P325" s="206">
        <f>P326</f>
        <v>0</v>
      </c>
      <c r="Q325" s="205"/>
      <c r="R325" s="206">
        <f>R326</f>
        <v>0.22783500000000001</v>
      </c>
      <c r="S325" s="205"/>
      <c r="T325" s="207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8" t="s">
        <v>81</v>
      </c>
      <c r="AT325" s="209" t="s">
        <v>71</v>
      </c>
      <c r="AU325" s="209" t="s">
        <v>72</v>
      </c>
      <c r="AY325" s="208" t="s">
        <v>129</v>
      </c>
      <c r="BK325" s="210">
        <f>BK326</f>
        <v>0</v>
      </c>
    </row>
    <row r="326" s="12" customFormat="1" ht="22.8" customHeight="1">
      <c r="A326" s="12"/>
      <c r="B326" s="197"/>
      <c r="C326" s="198"/>
      <c r="D326" s="199" t="s">
        <v>71</v>
      </c>
      <c r="E326" s="211" t="s">
        <v>832</v>
      </c>
      <c r="F326" s="211" t="s">
        <v>833</v>
      </c>
      <c r="G326" s="198"/>
      <c r="H326" s="198"/>
      <c r="I326" s="201"/>
      <c r="J326" s="212">
        <f>BK326</f>
        <v>0</v>
      </c>
      <c r="K326" s="198"/>
      <c r="L326" s="203"/>
      <c r="M326" s="204"/>
      <c r="N326" s="205"/>
      <c r="O326" s="205"/>
      <c r="P326" s="206">
        <f>SUM(P327:P338)</f>
        <v>0</v>
      </c>
      <c r="Q326" s="205"/>
      <c r="R326" s="206">
        <f>SUM(R327:R338)</f>
        <v>0.22783500000000001</v>
      </c>
      <c r="S326" s="205"/>
      <c r="T326" s="207">
        <f>SUM(T327:T338)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8" t="s">
        <v>81</v>
      </c>
      <c r="AT326" s="209" t="s">
        <v>71</v>
      </c>
      <c r="AU326" s="209" t="s">
        <v>79</v>
      </c>
      <c r="AY326" s="208" t="s">
        <v>129</v>
      </c>
      <c r="BK326" s="210">
        <f>SUM(BK327:BK338)</f>
        <v>0</v>
      </c>
    </row>
    <row r="327" s="2" customFormat="1" ht="24.15" customHeight="1">
      <c r="A327" s="39"/>
      <c r="B327" s="40"/>
      <c r="C327" s="213" t="s">
        <v>765</v>
      </c>
      <c r="D327" s="213" t="s">
        <v>131</v>
      </c>
      <c r="E327" s="214" t="s">
        <v>1173</v>
      </c>
      <c r="F327" s="215" t="s">
        <v>1174</v>
      </c>
      <c r="G327" s="216" t="s">
        <v>842</v>
      </c>
      <c r="H327" s="217">
        <v>228</v>
      </c>
      <c r="I327" s="218"/>
      <c r="J327" s="219">
        <f>ROUND(I327*H327,2)</f>
        <v>0</v>
      </c>
      <c r="K327" s="215" t="s">
        <v>155</v>
      </c>
      <c r="L327" s="45"/>
      <c r="M327" s="220" t="s">
        <v>21</v>
      </c>
      <c r="N327" s="221" t="s">
        <v>43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245</v>
      </c>
      <c r="AT327" s="224" t="s">
        <v>131</v>
      </c>
      <c r="AU327" s="224" t="s">
        <v>81</v>
      </c>
      <c r="AY327" s="18" t="s">
        <v>129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79</v>
      </c>
      <c r="BK327" s="225">
        <f>ROUND(I327*H327,2)</f>
        <v>0</v>
      </c>
      <c r="BL327" s="18" t="s">
        <v>245</v>
      </c>
      <c r="BM327" s="224" t="s">
        <v>1175</v>
      </c>
    </row>
    <row r="328" s="2" customFormat="1">
      <c r="A328" s="39"/>
      <c r="B328" s="40"/>
      <c r="C328" s="41"/>
      <c r="D328" s="226" t="s">
        <v>138</v>
      </c>
      <c r="E328" s="41"/>
      <c r="F328" s="227" t="s">
        <v>1174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138</v>
      </c>
      <c r="AU328" s="18" t="s">
        <v>81</v>
      </c>
    </row>
    <row r="329" s="13" customFormat="1">
      <c r="A329" s="13"/>
      <c r="B329" s="233"/>
      <c r="C329" s="234"/>
      <c r="D329" s="226" t="s">
        <v>142</v>
      </c>
      <c r="E329" s="235" t="s">
        <v>21</v>
      </c>
      <c r="F329" s="236" t="s">
        <v>1176</v>
      </c>
      <c r="G329" s="234"/>
      <c r="H329" s="237">
        <v>228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142</v>
      </c>
      <c r="AU329" s="243" t="s">
        <v>81</v>
      </c>
      <c r="AV329" s="13" t="s">
        <v>81</v>
      </c>
      <c r="AW329" s="13" t="s">
        <v>34</v>
      </c>
      <c r="AX329" s="13" t="s">
        <v>79</v>
      </c>
      <c r="AY329" s="243" t="s">
        <v>129</v>
      </c>
    </row>
    <row r="330" s="2" customFormat="1" ht="24.15" customHeight="1">
      <c r="A330" s="39"/>
      <c r="B330" s="40"/>
      <c r="C330" s="255" t="s">
        <v>771</v>
      </c>
      <c r="D330" s="255" t="s">
        <v>211</v>
      </c>
      <c r="E330" s="256" t="s">
        <v>1177</v>
      </c>
      <c r="F330" s="257" t="s">
        <v>1178</v>
      </c>
      <c r="G330" s="258" t="s">
        <v>161</v>
      </c>
      <c r="H330" s="259">
        <v>29.699999999999999</v>
      </c>
      <c r="I330" s="260"/>
      <c r="J330" s="261">
        <f>ROUND(I330*H330,2)</f>
        <v>0</v>
      </c>
      <c r="K330" s="257" t="s">
        <v>135</v>
      </c>
      <c r="L330" s="262"/>
      <c r="M330" s="263" t="s">
        <v>21</v>
      </c>
      <c r="N330" s="264" t="s">
        <v>43</v>
      </c>
      <c r="O330" s="85"/>
      <c r="P330" s="222">
        <f>O330*H330</f>
        <v>0</v>
      </c>
      <c r="Q330" s="222">
        <v>0.0055500000000000002</v>
      </c>
      <c r="R330" s="222">
        <f>Q330*H330</f>
        <v>0.16483500000000001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660</v>
      </c>
      <c r="AT330" s="224" t="s">
        <v>211</v>
      </c>
      <c r="AU330" s="224" t="s">
        <v>81</v>
      </c>
      <c r="AY330" s="18" t="s">
        <v>129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79</v>
      </c>
      <c r="BK330" s="225">
        <f>ROUND(I330*H330,2)</f>
        <v>0</v>
      </c>
      <c r="BL330" s="18" t="s">
        <v>245</v>
      </c>
      <c r="BM330" s="224" t="s">
        <v>1179</v>
      </c>
    </row>
    <row r="331" s="2" customFormat="1">
      <c r="A331" s="39"/>
      <c r="B331" s="40"/>
      <c r="C331" s="41"/>
      <c r="D331" s="226" t="s">
        <v>138</v>
      </c>
      <c r="E331" s="41"/>
      <c r="F331" s="227" t="s">
        <v>1178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138</v>
      </c>
      <c r="AU331" s="18" t="s">
        <v>81</v>
      </c>
    </row>
    <row r="332" s="13" customFormat="1">
      <c r="A332" s="13"/>
      <c r="B332" s="233"/>
      <c r="C332" s="234"/>
      <c r="D332" s="226" t="s">
        <v>142</v>
      </c>
      <c r="E332" s="235" t="s">
        <v>21</v>
      </c>
      <c r="F332" s="236" t="s">
        <v>1180</v>
      </c>
      <c r="G332" s="234"/>
      <c r="H332" s="237">
        <v>29.699999999999999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142</v>
      </c>
      <c r="AU332" s="243" t="s">
        <v>81</v>
      </c>
      <c r="AV332" s="13" t="s">
        <v>81</v>
      </c>
      <c r="AW332" s="13" t="s">
        <v>34</v>
      </c>
      <c r="AX332" s="13" t="s">
        <v>79</v>
      </c>
      <c r="AY332" s="243" t="s">
        <v>129</v>
      </c>
    </row>
    <row r="333" s="2" customFormat="1" ht="21.75" customHeight="1">
      <c r="A333" s="39"/>
      <c r="B333" s="40"/>
      <c r="C333" s="255" t="s">
        <v>777</v>
      </c>
      <c r="D333" s="255" t="s">
        <v>211</v>
      </c>
      <c r="E333" s="256" t="s">
        <v>947</v>
      </c>
      <c r="F333" s="257" t="s">
        <v>948</v>
      </c>
      <c r="G333" s="258" t="s">
        <v>214</v>
      </c>
      <c r="H333" s="259">
        <v>0.063</v>
      </c>
      <c r="I333" s="260"/>
      <c r="J333" s="261">
        <f>ROUND(I333*H333,2)</f>
        <v>0</v>
      </c>
      <c r="K333" s="257" t="s">
        <v>135</v>
      </c>
      <c r="L333" s="262"/>
      <c r="M333" s="263" t="s">
        <v>21</v>
      </c>
      <c r="N333" s="264" t="s">
        <v>43</v>
      </c>
      <c r="O333" s="85"/>
      <c r="P333" s="222">
        <f>O333*H333</f>
        <v>0</v>
      </c>
      <c r="Q333" s="222">
        <v>1</v>
      </c>
      <c r="R333" s="222">
        <f>Q333*H333</f>
        <v>0.063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660</v>
      </c>
      <c r="AT333" s="224" t="s">
        <v>211</v>
      </c>
      <c r="AU333" s="224" t="s">
        <v>81</v>
      </c>
      <c r="AY333" s="18" t="s">
        <v>129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79</v>
      </c>
      <c r="BK333" s="225">
        <f>ROUND(I333*H333,2)</f>
        <v>0</v>
      </c>
      <c r="BL333" s="18" t="s">
        <v>245</v>
      </c>
      <c r="BM333" s="224" t="s">
        <v>1181</v>
      </c>
    </row>
    <row r="334" s="2" customFormat="1">
      <c r="A334" s="39"/>
      <c r="B334" s="40"/>
      <c r="C334" s="41"/>
      <c r="D334" s="226" t="s">
        <v>138</v>
      </c>
      <c r="E334" s="41"/>
      <c r="F334" s="227" t="s">
        <v>948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138</v>
      </c>
      <c r="AU334" s="18" t="s">
        <v>81</v>
      </c>
    </row>
    <row r="335" s="13" customFormat="1">
      <c r="A335" s="13"/>
      <c r="B335" s="233"/>
      <c r="C335" s="234"/>
      <c r="D335" s="226" t="s">
        <v>142</v>
      </c>
      <c r="E335" s="235" t="s">
        <v>21</v>
      </c>
      <c r="F335" s="236" t="s">
        <v>1182</v>
      </c>
      <c r="G335" s="234"/>
      <c r="H335" s="237">
        <v>0.063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142</v>
      </c>
      <c r="AU335" s="243" t="s">
        <v>81</v>
      </c>
      <c r="AV335" s="13" t="s">
        <v>81</v>
      </c>
      <c r="AW335" s="13" t="s">
        <v>34</v>
      </c>
      <c r="AX335" s="13" t="s">
        <v>79</v>
      </c>
      <c r="AY335" s="243" t="s">
        <v>129</v>
      </c>
    </row>
    <row r="336" s="2" customFormat="1" ht="24.15" customHeight="1">
      <c r="A336" s="39"/>
      <c r="B336" s="40"/>
      <c r="C336" s="213" t="s">
        <v>781</v>
      </c>
      <c r="D336" s="213" t="s">
        <v>131</v>
      </c>
      <c r="E336" s="214" t="s">
        <v>957</v>
      </c>
      <c r="F336" s="215" t="s">
        <v>958</v>
      </c>
      <c r="G336" s="216" t="s">
        <v>214</v>
      </c>
      <c r="H336" s="217">
        <v>0.22800000000000001</v>
      </c>
      <c r="I336" s="218"/>
      <c r="J336" s="219">
        <f>ROUND(I336*H336,2)</f>
        <v>0</v>
      </c>
      <c r="K336" s="215" t="s">
        <v>135</v>
      </c>
      <c r="L336" s="45"/>
      <c r="M336" s="220" t="s">
        <v>21</v>
      </c>
      <c r="N336" s="221" t="s">
        <v>43</v>
      </c>
      <c r="O336" s="85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245</v>
      </c>
      <c r="AT336" s="224" t="s">
        <v>131</v>
      </c>
      <c r="AU336" s="224" t="s">
        <v>81</v>
      </c>
      <c r="AY336" s="18" t="s">
        <v>129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79</v>
      </c>
      <c r="BK336" s="225">
        <f>ROUND(I336*H336,2)</f>
        <v>0</v>
      </c>
      <c r="BL336" s="18" t="s">
        <v>245</v>
      </c>
      <c r="BM336" s="224" t="s">
        <v>1183</v>
      </c>
    </row>
    <row r="337" s="2" customFormat="1">
      <c r="A337" s="39"/>
      <c r="B337" s="40"/>
      <c r="C337" s="41"/>
      <c r="D337" s="226" t="s">
        <v>138</v>
      </c>
      <c r="E337" s="41"/>
      <c r="F337" s="227" t="s">
        <v>960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138</v>
      </c>
      <c r="AU337" s="18" t="s">
        <v>81</v>
      </c>
    </row>
    <row r="338" s="2" customFormat="1">
      <c r="A338" s="39"/>
      <c r="B338" s="40"/>
      <c r="C338" s="41"/>
      <c r="D338" s="231" t="s">
        <v>140</v>
      </c>
      <c r="E338" s="41"/>
      <c r="F338" s="232" t="s">
        <v>961</v>
      </c>
      <c r="G338" s="41"/>
      <c r="H338" s="41"/>
      <c r="I338" s="228"/>
      <c r="J338" s="41"/>
      <c r="K338" s="41"/>
      <c r="L338" s="45"/>
      <c r="M338" s="265"/>
      <c r="N338" s="266"/>
      <c r="O338" s="267"/>
      <c r="P338" s="267"/>
      <c r="Q338" s="267"/>
      <c r="R338" s="267"/>
      <c r="S338" s="267"/>
      <c r="T338" s="268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140</v>
      </c>
      <c r="AU338" s="18" t="s">
        <v>81</v>
      </c>
    </row>
    <row r="339" s="2" customFormat="1" ht="6.96" customHeight="1">
      <c r="A339" s="39"/>
      <c r="B339" s="60"/>
      <c r="C339" s="61"/>
      <c r="D339" s="61"/>
      <c r="E339" s="61"/>
      <c r="F339" s="61"/>
      <c r="G339" s="61"/>
      <c r="H339" s="61"/>
      <c r="I339" s="61"/>
      <c r="J339" s="61"/>
      <c r="K339" s="61"/>
      <c r="L339" s="45"/>
      <c r="M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</sheetData>
  <sheetProtection sheet="1" autoFilter="0" formatColumns="0" formatRows="0" objects="1" scenarios="1" spinCount="100000" saltValue="Ma/9VxJh7mGZoeq0pPnLc6ZRkPRmmPgj3CoZ1DY5CoeVRjy+Kdlx02dSF+lFw7zfBGAxvaygmeycdHITyn8OkA==" hashValue="wS+slno7J2K7y1VG40EMwl5U3/kcIhrRTH1K6LDiyYFSiSZ6HUj4/86zNwynIFFbXCsLvTH6tJ0OKTVGfdHHJA==" algorithmName="SHA-512" password="DD37"/>
  <autoFilter ref="C94:K3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3_01/121151113"/>
    <hyperlink ref="F106" r:id="rId2" display="https://podminky.urs.cz/item/CS_URS_2023_01/122251105"/>
    <hyperlink ref="F113" r:id="rId3" display="https://podminky.urs.cz/item/CS_URS_2023_01/124253100"/>
    <hyperlink ref="F118" r:id="rId4" display="https://podminky.urs.cz/item/CS_URS_2023_01/162251102"/>
    <hyperlink ref="F124" r:id="rId5" display="https://podminky.urs.cz/item/CS_URS_2023_01/162751117"/>
    <hyperlink ref="F128" r:id="rId6" display="https://podminky.urs.cz/item/CS_URS_2023_01/162751119"/>
    <hyperlink ref="F133" r:id="rId7" display="https://podminky.urs.cz/item/CS_URS_2023_01/167151111"/>
    <hyperlink ref="F138" r:id="rId8" display="https://podminky.urs.cz/item/CS_URS_2023_01/171103201"/>
    <hyperlink ref="F142" r:id="rId9" display="https://podminky.urs.cz/item/CS_URS_2023_01/171201231"/>
    <hyperlink ref="F147" r:id="rId10" display="https://podminky.urs.cz/item/CS_URS_2023_01/171251201"/>
    <hyperlink ref="F151" r:id="rId11" display="https://podminky.urs.cz/item/CS_URS_2023_01/181411122"/>
    <hyperlink ref="F160" r:id="rId12" display="https://podminky.urs.cz/item/CS_URS_2023_01/182151111"/>
    <hyperlink ref="F164" r:id="rId13" display="https://podminky.urs.cz/item/CS_URS_2023_01/182251101"/>
    <hyperlink ref="F168" r:id="rId14" display="https://podminky.urs.cz/item/CS_URS_2023_01/182351123"/>
    <hyperlink ref="F175" r:id="rId15" display="https://podminky.urs.cz/item/CS_URS_2023_01/273313511"/>
    <hyperlink ref="F184" r:id="rId16" display="https://podminky.urs.cz/item/CS_URS_2023_01/321213235"/>
    <hyperlink ref="F189" r:id="rId17" display="https://podminky.urs.cz/item/CS_URS_2023_01/321321115"/>
    <hyperlink ref="F195" r:id="rId18" display="https://podminky.urs.cz/item/CS_URS_2023_01/321321116"/>
    <hyperlink ref="F203" r:id="rId19" display="https://podminky.urs.cz/item/CS_URS_2023_01/321351010"/>
    <hyperlink ref="F213" r:id="rId20" display="https://podminky.urs.cz/item/CS_URS_2023_01/321352010"/>
    <hyperlink ref="F223" r:id="rId21" display="https://podminky.urs.cz/item/CS_URS_2023_01/321361101"/>
    <hyperlink ref="F227" r:id="rId22" display="https://podminky.urs.cz/item/CS_URS_2023_01/321366111"/>
    <hyperlink ref="F233" r:id="rId23" display="https://podminky.urs.cz/item/CS_URS_2023_01/321368211"/>
    <hyperlink ref="F240" r:id="rId24" display="https://podminky.urs.cz/item/CS_URS_2023_01/389121112"/>
    <hyperlink ref="F246" r:id="rId25" display="https://podminky.urs.cz/item/CS_URS_2023_01/389361003"/>
    <hyperlink ref="F250" r:id="rId26" display="https://podminky.urs.cz/item/CS_URS_2023_01/389381118"/>
    <hyperlink ref="F255" r:id="rId27" display="https://podminky.urs.cz/item/CS_URS_2023_01/451571111"/>
    <hyperlink ref="F259" r:id="rId28" display="https://podminky.urs.cz/item/CS_URS_2023_01/457971121"/>
    <hyperlink ref="F266" r:id="rId29" display="https://podminky.urs.cz/item/CS_URS_2023_01/463212111"/>
    <hyperlink ref="F270" r:id="rId30" display="https://podminky.urs.cz/item/CS_URS_2023_01/463212191"/>
    <hyperlink ref="F274" r:id="rId31" display="https://podminky.urs.cz/item/CS_URS_2023_01/465513327"/>
    <hyperlink ref="F279" r:id="rId32" display="https://podminky.urs.cz/item/CS_URS_2023_01/931994111"/>
    <hyperlink ref="F283" r:id="rId33" display="https://podminky.urs.cz/item/CS_URS_2023_01/953334423"/>
    <hyperlink ref="F287" r:id="rId34" display="https://podminky.urs.cz/item/CS_URS_2023_01/953961113"/>
    <hyperlink ref="F291" r:id="rId35" display="https://podminky.urs.cz/item/CS_URS_2023_01/953965121"/>
    <hyperlink ref="F308" r:id="rId36" display="https://podminky.urs.cz/item/CS_URS_2023_01/997321211"/>
    <hyperlink ref="F311" r:id="rId37" display="https://podminky.urs.cz/item/CS_URS_2023_01/997321511"/>
    <hyperlink ref="F314" r:id="rId38" display="https://podminky.urs.cz/item/CS_URS_2023_01/997321519"/>
    <hyperlink ref="F318" r:id="rId39" display="https://podminky.urs.cz/item/CS_URS_2023_01/997321611"/>
    <hyperlink ref="F324" r:id="rId40" display="https://podminky.urs.cz/item/CS_URS_2023_01/998322011"/>
    <hyperlink ref="F338" r:id="rId41" display="https://podminky.urs.cz/item/CS_URS_2023_01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Pístovské rybníky - řešení technického stavu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100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1184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21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22</v>
      </c>
      <c r="E12" s="39"/>
      <c r="F12" s="134" t="s">
        <v>23</v>
      </c>
      <c r="G12" s="39"/>
      <c r="H12" s="39"/>
      <c r="I12" s="143" t="s">
        <v>24</v>
      </c>
      <c r="J12" s="147" t="str">
        <f>'Rekapitulace stavby'!AN8</f>
        <v>10. 10. 2022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26</v>
      </c>
      <c r="E14" s="39"/>
      <c r="F14" s="39"/>
      <c r="G14" s="39"/>
      <c r="H14" s="39"/>
      <c r="I14" s="143" t="s">
        <v>27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29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27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27</v>
      </c>
      <c r="J20" s="134" t="s">
        <v>21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33</v>
      </c>
      <c r="F21" s="39"/>
      <c r="G21" s="39"/>
      <c r="H21" s="39"/>
      <c r="I21" s="143" t="s">
        <v>29</v>
      </c>
      <c r="J21" s="134" t="s">
        <v>21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27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37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ROUND((SUM(BE84:BE109)),  2)</f>
        <v>0</v>
      </c>
      <c r="G33" s="39"/>
      <c r="H33" s="39"/>
      <c r="I33" s="158">
        <v>0.20999999999999999</v>
      </c>
      <c r="J33" s="157">
        <f>ROUND(((SUM(BE84:BE109))*I33),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ROUND((SUM(BF84:BF109)),  2)</f>
        <v>0</v>
      </c>
      <c r="G34" s="39"/>
      <c r="H34" s="39"/>
      <c r="I34" s="158">
        <v>0.14999999999999999</v>
      </c>
      <c r="J34" s="157">
        <f>ROUND(((SUM(BF84:BF109))*I34),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ROUND((SUM(BG84:BG109)),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ROUND((SUM(BH84:BH109)),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ROUND((SUM(BI84:BI109)),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104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Pístovské rybníky - řešení technického stavu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k.ú.Pístov u Jihlavy</v>
      </c>
      <c r="G52" s="41"/>
      <c r="H52" s="41"/>
      <c r="I52" s="33" t="s">
        <v>24</v>
      </c>
      <c r="J52" s="73" t="str">
        <f>IF(J12="","",J12)</f>
        <v>10. 10. 2022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26</v>
      </c>
      <c r="D54" s="41"/>
      <c r="E54" s="41"/>
      <c r="F54" s="28" t="str">
        <f>E15</f>
        <v xml:space="preserve"> </v>
      </c>
      <c r="G54" s="41"/>
      <c r="H54" s="41"/>
      <c r="I54" s="33" t="s">
        <v>32</v>
      </c>
      <c r="J54" s="37" t="str">
        <f>E21</f>
        <v>ALCEDO - Ing.Martin Růžička, CSc., J.Hradec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105</v>
      </c>
      <c r="D57" s="172"/>
      <c r="E57" s="172"/>
      <c r="F57" s="172"/>
      <c r="G57" s="172"/>
      <c r="H57" s="172"/>
      <c r="I57" s="172"/>
      <c r="J57" s="173" t="s">
        <v>106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107</v>
      </c>
    </row>
    <row r="60" s="9" customFormat="1" ht="24.96" customHeight="1">
      <c r="A60" s="9"/>
      <c r="B60" s="175"/>
      <c r="C60" s="176"/>
      <c r="D60" s="177" t="s">
        <v>1185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1186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1187</v>
      </c>
      <c r="E62" s="183"/>
      <c r="F62" s="183"/>
      <c r="G62" s="183"/>
      <c r="H62" s="183"/>
      <c r="I62" s="183"/>
      <c r="J62" s="184">
        <f>J97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1188</v>
      </c>
      <c r="E63" s="183"/>
      <c r="F63" s="183"/>
      <c r="G63" s="183"/>
      <c r="H63" s="183"/>
      <c r="I63" s="183"/>
      <c r="J63" s="184">
        <f>J101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1189</v>
      </c>
      <c r="E64" s="183"/>
      <c r="F64" s="183"/>
      <c r="G64" s="183"/>
      <c r="H64" s="183"/>
      <c r="I64" s="183"/>
      <c r="J64" s="184">
        <f>J107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114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Pístovské rybníky - řešení technického stavu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100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VON - Vedlejší a ostatní náklady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22</v>
      </c>
      <c r="D78" s="41"/>
      <c r="E78" s="41"/>
      <c r="F78" s="28" t="str">
        <f>F12</f>
        <v>k.ú.Pístov u Jihlavy</v>
      </c>
      <c r="G78" s="41"/>
      <c r="H78" s="41"/>
      <c r="I78" s="33" t="s">
        <v>24</v>
      </c>
      <c r="J78" s="73" t="str">
        <f>IF(J12="","",J12)</f>
        <v>10. 10. 2022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40.05" customHeight="1">
      <c r="A80" s="39"/>
      <c r="B80" s="40"/>
      <c r="C80" s="33" t="s">
        <v>26</v>
      </c>
      <c r="D80" s="41"/>
      <c r="E80" s="41"/>
      <c r="F80" s="28" t="str">
        <f>E15</f>
        <v xml:space="preserve"> </v>
      </c>
      <c r="G80" s="41"/>
      <c r="H80" s="41"/>
      <c r="I80" s="33" t="s">
        <v>32</v>
      </c>
      <c r="J80" s="37" t="str">
        <f>E21</f>
        <v>ALCEDO - Ing.Martin Růžička, CSc., J.Hradec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35</v>
      </c>
      <c r="J81" s="37" t="str">
        <f>E24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115</v>
      </c>
      <c r="D83" s="189" t="s">
        <v>57</v>
      </c>
      <c r="E83" s="189" t="s">
        <v>53</v>
      </c>
      <c r="F83" s="189" t="s">
        <v>54</v>
      </c>
      <c r="G83" s="189" t="s">
        <v>116</v>
      </c>
      <c r="H83" s="189" t="s">
        <v>117</v>
      </c>
      <c r="I83" s="189" t="s">
        <v>118</v>
      </c>
      <c r="J83" s="189" t="s">
        <v>106</v>
      </c>
      <c r="K83" s="190" t="s">
        <v>119</v>
      </c>
      <c r="L83" s="191"/>
      <c r="M83" s="93" t="s">
        <v>21</v>
      </c>
      <c r="N83" s="94" t="s">
        <v>42</v>
      </c>
      <c r="O83" s="94" t="s">
        <v>120</v>
      </c>
      <c r="P83" s="94" t="s">
        <v>121</v>
      </c>
      <c r="Q83" s="94" t="s">
        <v>122</v>
      </c>
      <c r="R83" s="94" t="s">
        <v>123</v>
      </c>
      <c r="S83" s="94" t="s">
        <v>124</v>
      </c>
      <c r="T83" s="95" t="s">
        <v>125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126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</f>
        <v>0</v>
      </c>
      <c r="Q84" s="97"/>
      <c r="R84" s="194">
        <f>R85</f>
        <v>0</v>
      </c>
      <c r="S84" s="97"/>
      <c r="T84" s="195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107</v>
      </c>
      <c r="BK84" s="196">
        <f>BK85</f>
        <v>0</v>
      </c>
    </row>
    <row r="85" s="12" customFormat="1" ht="25.92" customHeight="1">
      <c r="A85" s="12"/>
      <c r="B85" s="197"/>
      <c r="C85" s="198"/>
      <c r="D85" s="199" t="s">
        <v>71</v>
      </c>
      <c r="E85" s="200" t="s">
        <v>1190</v>
      </c>
      <c r="F85" s="200" t="s">
        <v>1191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P86+P97+P101+P107</f>
        <v>0</v>
      </c>
      <c r="Q85" s="205"/>
      <c r="R85" s="206">
        <f>R86+R97+R101+R107</f>
        <v>0</v>
      </c>
      <c r="S85" s="205"/>
      <c r="T85" s="207">
        <f>T86+T97+T101+T107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166</v>
      </c>
      <c r="AT85" s="209" t="s">
        <v>71</v>
      </c>
      <c r="AU85" s="209" t="s">
        <v>72</v>
      </c>
      <c r="AY85" s="208" t="s">
        <v>129</v>
      </c>
      <c r="BK85" s="210">
        <f>BK86+BK97+BK101+BK107</f>
        <v>0</v>
      </c>
    </row>
    <row r="86" s="12" customFormat="1" ht="22.8" customHeight="1">
      <c r="A86" s="12"/>
      <c r="B86" s="197"/>
      <c r="C86" s="198"/>
      <c r="D86" s="199" t="s">
        <v>71</v>
      </c>
      <c r="E86" s="211" t="s">
        <v>1192</v>
      </c>
      <c r="F86" s="211" t="s">
        <v>1193</v>
      </c>
      <c r="G86" s="198"/>
      <c r="H86" s="198"/>
      <c r="I86" s="201"/>
      <c r="J86" s="212">
        <f>BK86</f>
        <v>0</v>
      </c>
      <c r="K86" s="198"/>
      <c r="L86" s="203"/>
      <c r="M86" s="204"/>
      <c r="N86" s="205"/>
      <c r="O86" s="205"/>
      <c r="P86" s="206">
        <f>SUM(P87:P96)</f>
        <v>0</v>
      </c>
      <c r="Q86" s="205"/>
      <c r="R86" s="206">
        <f>SUM(R87:R96)</f>
        <v>0</v>
      </c>
      <c r="S86" s="205"/>
      <c r="T86" s="207">
        <f>SUM(T87:T96)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166</v>
      </c>
      <c r="AT86" s="209" t="s">
        <v>71</v>
      </c>
      <c r="AU86" s="209" t="s">
        <v>79</v>
      </c>
      <c r="AY86" s="208" t="s">
        <v>129</v>
      </c>
      <c r="BK86" s="210">
        <f>SUM(BK87:BK96)</f>
        <v>0</v>
      </c>
    </row>
    <row r="87" s="2" customFormat="1" ht="16.5" customHeight="1">
      <c r="A87" s="39"/>
      <c r="B87" s="40"/>
      <c r="C87" s="213" t="s">
        <v>79</v>
      </c>
      <c r="D87" s="213" t="s">
        <v>131</v>
      </c>
      <c r="E87" s="214" t="s">
        <v>1194</v>
      </c>
      <c r="F87" s="215" t="s">
        <v>1195</v>
      </c>
      <c r="G87" s="216" t="s">
        <v>1196</v>
      </c>
      <c r="H87" s="217">
        <v>1</v>
      </c>
      <c r="I87" s="218"/>
      <c r="J87" s="219">
        <f>ROUND(I87*H87,2)</f>
        <v>0</v>
      </c>
      <c r="K87" s="215" t="s">
        <v>135</v>
      </c>
      <c r="L87" s="45"/>
      <c r="M87" s="220" t="s">
        <v>21</v>
      </c>
      <c r="N87" s="221" t="s">
        <v>43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1197</v>
      </c>
      <c r="AT87" s="224" t="s">
        <v>131</v>
      </c>
      <c r="AU87" s="224" t="s">
        <v>81</v>
      </c>
      <c r="AY87" s="18" t="s">
        <v>129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79</v>
      </c>
      <c r="BK87" s="225">
        <f>ROUND(I87*H87,2)</f>
        <v>0</v>
      </c>
      <c r="BL87" s="18" t="s">
        <v>1197</v>
      </c>
      <c r="BM87" s="224" t="s">
        <v>1198</v>
      </c>
    </row>
    <row r="88" s="2" customFormat="1">
      <c r="A88" s="39"/>
      <c r="B88" s="40"/>
      <c r="C88" s="41"/>
      <c r="D88" s="226" t="s">
        <v>138</v>
      </c>
      <c r="E88" s="41"/>
      <c r="F88" s="227" t="s">
        <v>1195</v>
      </c>
      <c r="G88" s="41"/>
      <c r="H88" s="41"/>
      <c r="I88" s="228"/>
      <c r="J88" s="41"/>
      <c r="K88" s="41"/>
      <c r="L88" s="45"/>
      <c r="M88" s="229"/>
      <c r="N88" s="23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138</v>
      </c>
      <c r="AU88" s="18" t="s">
        <v>81</v>
      </c>
    </row>
    <row r="89" s="2" customFormat="1">
      <c r="A89" s="39"/>
      <c r="B89" s="40"/>
      <c r="C89" s="41"/>
      <c r="D89" s="231" t="s">
        <v>140</v>
      </c>
      <c r="E89" s="41"/>
      <c r="F89" s="232" t="s">
        <v>1199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140</v>
      </c>
      <c r="AU89" s="18" t="s">
        <v>81</v>
      </c>
    </row>
    <row r="90" s="2" customFormat="1" ht="16.5" customHeight="1">
      <c r="A90" s="39"/>
      <c r="B90" s="40"/>
      <c r="C90" s="213" t="s">
        <v>81</v>
      </c>
      <c r="D90" s="213" t="s">
        <v>131</v>
      </c>
      <c r="E90" s="214" t="s">
        <v>1200</v>
      </c>
      <c r="F90" s="215" t="s">
        <v>1201</v>
      </c>
      <c r="G90" s="216" t="s">
        <v>1196</v>
      </c>
      <c r="H90" s="217">
        <v>1</v>
      </c>
      <c r="I90" s="218"/>
      <c r="J90" s="219">
        <f>ROUND(I90*H90,2)</f>
        <v>0</v>
      </c>
      <c r="K90" s="215" t="s">
        <v>135</v>
      </c>
      <c r="L90" s="45"/>
      <c r="M90" s="220" t="s">
        <v>21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1197</v>
      </c>
      <c r="AT90" s="224" t="s">
        <v>131</v>
      </c>
      <c r="AU90" s="224" t="s">
        <v>81</v>
      </c>
      <c r="AY90" s="18" t="s">
        <v>129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1197</v>
      </c>
      <c r="BM90" s="224" t="s">
        <v>1202</v>
      </c>
    </row>
    <row r="91" s="2" customFormat="1">
      <c r="A91" s="39"/>
      <c r="B91" s="40"/>
      <c r="C91" s="41"/>
      <c r="D91" s="226" t="s">
        <v>138</v>
      </c>
      <c r="E91" s="41"/>
      <c r="F91" s="227" t="s">
        <v>1201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138</v>
      </c>
      <c r="AU91" s="18" t="s">
        <v>81</v>
      </c>
    </row>
    <row r="92" s="2" customFormat="1">
      <c r="A92" s="39"/>
      <c r="B92" s="40"/>
      <c r="C92" s="41"/>
      <c r="D92" s="231" t="s">
        <v>140</v>
      </c>
      <c r="E92" s="41"/>
      <c r="F92" s="232" t="s">
        <v>1203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140</v>
      </c>
      <c r="AU92" s="18" t="s">
        <v>81</v>
      </c>
    </row>
    <row r="93" s="2" customFormat="1" ht="21.75" customHeight="1">
      <c r="A93" s="39"/>
      <c r="B93" s="40"/>
      <c r="C93" s="213" t="s">
        <v>152</v>
      </c>
      <c r="D93" s="213" t="s">
        <v>131</v>
      </c>
      <c r="E93" s="214" t="s">
        <v>1204</v>
      </c>
      <c r="F93" s="215" t="s">
        <v>1205</v>
      </c>
      <c r="G93" s="216" t="s">
        <v>1196</v>
      </c>
      <c r="H93" s="217">
        <v>1</v>
      </c>
      <c r="I93" s="218"/>
      <c r="J93" s="219">
        <f>ROUND(I93*H93,2)</f>
        <v>0</v>
      </c>
      <c r="K93" s="215" t="s">
        <v>155</v>
      </c>
      <c r="L93" s="45"/>
      <c r="M93" s="220" t="s">
        <v>21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1197</v>
      </c>
      <c r="AT93" s="224" t="s">
        <v>131</v>
      </c>
      <c r="AU93" s="224" t="s">
        <v>81</v>
      </c>
      <c r="AY93" s="18" t="s">
        <v>129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1197</v>
      </c>
      <c r="BM93" s="224" t="s">
        <v>1206</v>
      </c>
    </row>
    <row r="94" s="2" customFormat="1">
      <c r="A94" s="39"/>
      <c r="B94" s="40"/>
      <c r="C94" s="41"/>
      <c r="D94" s="226" t="s">
        <v>138</v>
      </c>
      <c r="E94" s="41"/>
      <c r="F94" s="227" t="s">
        <v>1205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138</v>
      </c>
      <c r="AU94" s="18" t="s">
        <v>81</v>
      </c>
    </row>
    <row r="95" s="2" customFormat="1" ht="37.8" customHeight="1">
      <c r="A95" s="39"/>
      <c r="B95" s="40"/>
      <c r="C95" s="213" t="s">
        <v>136</v>
      </c>
      <c r="D95" s="213" t="s">
        <v>131</v>
      </c>
      <c r="E95" s="214" t="s">
        <v>1207</v>
      </c>
      <c r="F95" s="215" t="s">
        <v>1208</v>
      </c>
      <c r="G95" s="216" t="s">
        <v>1196</v>
      </c>
      <c r="H95" s="217">
        <v>1</v>
      </c>
      <c r="I95" s="218"/>
      <c r="J95" s="219">
        <f>ROUND(I95*H95,2)</f>
        <v>0</v>
      </c>
      <c r="K95" s="215" t="s">
        <v>155</v>
      </c>
      <c r="L95" s="45"/>
      <c r="M95" s="220" t="s">
        <v>21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1197</v>
      </c>
      <c r="AT95" s="224" t="s">
        <v>131</v>
      </c>
      <c r="AU95" s="224" t="s">
        <v>81</v>
      </c>
      <c r="AY95" s="18" t="s">
        <v>129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1197</v>
      </c>
      <c r="BM95" s="224" t="s">
        <v>1209</v>
      </c>
    </row>
    <row r="96" s="2" customFormat="1">
      <c r="A96" s="39"/>
      <c r="B96" s="40"/>
      <c r="C96" s="41"/>
      <c r="D96" s="226" t="s">
        <v>138</v>
      </c>
      <c r="E96" s="41"/>
      <c r="F96" s="227" t="s">
        <v>1208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138</v>
      </c>
      <c r="AU96" s="18" t="s">
        <v>81</v>
      </c>
    </row>
    <row r="97" s="12" customFormat="1" ht="22.8" customHeight="1">
      <c r="A97" s="12"/>
      <c r="B97" s="197"/>
      <c r="C97" s="198"/>
      <c r="D97" s="199" t="s">
        <v>71</v>
      </c>
      <c r="E97" s="211" t="s">
        <v>1210</v>
      </c>
      <c r="F97" s="211" t="s">
        <v>1211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SUM(P98:P100)</f>
        <v>0</v>
      </c>
      <c r="Q97" s="205"/>
      <c r="R97" s="206">
        <f>SUM(R98:R100)</f>
        <v>0</v>
      </c>
      <c r="S97" s="205"/>
      <c r="T97" s="207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166</v>
      </c>
      <c r="AT97" s="209" t="s">
        <v>71</v>
      </c>
      <c r="AU97" s="209" t="s">
        <v>79</v>
      </c>
      <c r="AY97" s="208" t="s">
        <v>129</v>
      </c>
      <c r="BK97" s="210">
        <f>SUM(BK98:BK100)</f>
        <v>0</v>
      </c>
    </row>
    <row r="98" s="2" customFormat="1" ht="16.5" customHeight="1">
      <c r="A98" s="39"/>
      <c r="B98" s="40"/>
      <c r="C98" s="213" t="s">
        <v>166</v>
      </c>
      <c r="D98" s="213" t="s">
        <v>131</v>
      </c>
      <c r="E98" s="214" t="s">
        <v>1212</v>
      </c>
      <c r="F98" s="215" t="s">
        <v>1211</v>
      </c>
      <c r="G98" s="216" t="s">
        <v>1196</v>
      </c>
      <c r="H98" s="217">
        <v>1</v>
      </c>
      <c r="I98" s="218"/>
      <c r="J98" s="219">
        <f>ROUND(I98*H98,2)</f>
        <v>0</v>
      </c>
      <c r="K98" s="215" t="s">
        <v>135</v>
      </c>
      <c r="L98" s="45"/>
      <c r="M98" s="220" t="s">
        <v>21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1197</v>
      </c>
      <c r="AT98" s="224" t="s">
        <v>131</v>
      </c>
      <c r="AU98" s="224" t="s">
        <v>81</v>
      </c>
      <c r="AY98" s="18" t="s">
        <v>129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1197</v>
      </c>
      <c r="BM98" s="224" t="s">
        <v>1213</v>
      </c>
    </row>
    <row r="99" s="2" customFormat="1">
      <c r="A99" s="39"/>
      <c r="B99" s="40"/>
      <c r="C99" s="41"/>
      <c r="D99" s="226" t="s">
        <v>138</v>
      </c>
      <c r="E99" s="41"/>
      <c r="F99" s="227" t="s">
        <v>1211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138</v>
      </c>
      <c r="AU99" s="18" t="s">
        <v>81</v>
      </c>
    </row>
    <row r="100" s="2" customFormat="1">
      <c r="A100" s="39"/>
      <c r="B100" s="40"/>
      <c r="C100" s="41"/>
      <c r="D100" s="231" t="s">
        <v>140</v>
      </c>
      <c r="E100" s="41"/>
      <c r="F100" s="232" t="s">
        <v>1214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140</v>
      </c>
      <c r="AU100" s="18" t="s">
        <v>81</v>
      </c>
    </row>
    <row r="101" s="12" customFormat="1" ht="22.8" customHeight="1">
      <c r="A101" s="12"/>
      <c r="B101" s="197"/>
      <c r="C101" s="198"/>
      <c r="D101" s="199" t="s">
        <v>71</v>
      </c>
      <c r="E101" s="211" t="s">
        <v>1215</v>
      </c>
      <c r="F101" s="211" t="s">
        <v>1216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SUM(P102:P106)</f>
        <v>0</v>
      </c>
      <c r="Q101" s="205"/>
      <c r="R101" s="206">
        <f>SUM(R102:R106)</f>
        <v>0</v>
      </c>
      <c r="S101" s="205"/>
      <c r="T101" s="207">
        <f>SUM(T102:T106)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166</v>
      </c>
      <c r="AT101" s="209" t="s">
        <v>71</v>
      </c>
      <c r="AU101" s="209" t="s">
        <v>79</v>
      </c>
      <c r="AY101" s="208" t="s">
        <v>129</v>
      </c>
      <c r="BK101" s="210">
        <f>SUM(BK102:BK106)</f>
        <v>0</v>
      </c>
    </row>
    <row r="102" s="2" customFormat="1" ht="16.5" customHeight="1">
      <c r="A102" s="39"/>
      <c r="B102" s="40"/>
      <c r="C102" s="213" t="s">
        <v>174</v>
      </c>
      <c r="D102" s="213" t="s">
        <v>131</v>
      </c>
      <c r="E102" s="214" t="s">
        <v>1217</v>
      </c>
      <c r="F102" s="215" t="s">
        <v>1218</v>
      </c>
      <c r="G102" s="216" t="s">
        <v>1196</v>
      </c>
      <c r="H102" s="217">
        <v>1</v>
      </c>
      <c r="I102" s="218"/>
      <c r="J102" s="219">
        <f>ROUND(I102*H102,2)</f>
        <v>0</v>
      </c>
      <c r="K102" s="215" t="s">
        <v>135</v>
      </c>
      <c r="L102" s="45"/>
      <c r="M102" s="220" t="s">
        <v>21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1197</v>
      </c>
      <c r="AT102" s="224" t="s">
        <v>131</v>
      </c>
      <c r="AU102" s="224" t="s">
        <v>81</v>
      </c>
      <c r="AY102" s="18" t="s">
        <v>129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1197</v>
      </c>
      <c r="BM102" s="224" t="s">
        <v>1219</v>
      </c>
    </row>
    <row r="103" s="2" customFormat="1">
      <c r="A103" s="39"/>
      <c r="B103" s="40"/>
      <c r="C103" s="41"/>
      <c r="D103" s="226" t="s">
        <v>138</v>
      </c>
      <c r="E103" s="41"/>
      <c r="F103" s="227" t="s">
        <v>1218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138</v>
      </c>
      <c r="AU103" s="18" t="s">
        <v>81</v>
      </c>
    </row>
    <row r="104" s="2" customFormat="1">
      <c r="A104" s="39"/>
      <c r="B104" s="40"/>
      <c r="C104" s="41"/>
      <c r="D104" s="231" t="s">
        <v>140</v>
      </c>
      <c r="E104" s="41"/>
      <c r="F104" s="232" t="s">
        <v>1220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140</v>
      </c>
      <c r="AU104" s="18" t="s">
        <v>81</v>
      </c>
    </row>
    <row r="105" s="2" customFormat="1" ht="16.5" customHeight="1">
      <c r="A105" s="39"/>
      <c r="B105" s="40"/>
      <c r="C105" s="213" t="s">
        <v>165</v>
      </c>
      <c r="D105" s="213" t="s">
        <v>131</v>
      </c>
      <c r="E105" s="214" t="s">
        <v>1221</v>
      </c>
      <c r="F105" s="215" t="s">
        <v>1222</v>
      </c>
      <c r="G105" s="216" t="s">
        <v>1196</v>
      </c>
      <c r="H105" s="217">
        <v>1</v>
      </c>
      <c r="I105" s="218"/>
      <c r="J105" s="219">
        <f>ROUND(I105*H105,2)</f>
        <v>0</v>
      </c>
      <c r="K105" s="215" t="s">
        <v>155</v>
      </c>
      <c r="L105" s="45"/>
      <c r="M105" s="220" t="s">
        <v>21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1197</v>
      </c>
      <c r="AT105" s="224" t="s">
        <v>131</v>
      </c>
      <c r="AU105" s="224" t="s">
        <v>81</v>
      </c>
      <c r="AY105" s="18" t="s">
        <v>129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1197</v>
      </c>
      <c r="BM105" s="224" t="s">
        <v>1223</v>
      </c>
    </row>
    <row r="106" s="2" customFormat="1">
      <c r="A106" s="39"/>
      <c r="B106" s="40"/>
      <c r="C106" s="41"/>
      <c r="D106" s="226" t="s">
        <v>138</v>
      </c>
      <c r="E106" s="41"/>
      <c r="F106" s="227" t="s">
        <v>1222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138</v>
      </c>
      <c r="AU106" s="18" t="s">
        <v>81</v>
      </c>
    </row>
    <row r="107" s="12" customFormat="1" ht="22.8" customHeight="1">
      <c r="A107" s="12"/>
      <c r="B107" s="197"/>
      <c r="C107" s="198"/>
      <c r="D107" s="199" t="s">
        <v>71</v>
      </c>
      <c r="E107" s="211" t="s">
        <v>1224</v>
      </c>
      <c r="F107" s="211" t="s">
        <v>1225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SUM(P108:P109)</f>
        <v>0</v>
      </c>
      <c r="Q107" s="205"/>
      <c r="R107" s="206">
        <f>SUM(R108:R109)</f>
        <v>0</v>
      </c>
      <c r="S107" s="205"/>
      <c r="T107" s="207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166</v>
      </c>
      <c r="AT107" s="209" t="s">
        <v>71</v>
      </c>
      <c r="AU107" s="209" t="s">
        <v>79</v>
      </c>
      <c r="AY107" s="208" t="s">
        <v>129</v>
      </c>
      <c r="BK107" s="210">
        <f>SUM(BK108:BK109)</f>
        <v>0</v>
      </c>
    </row>
    <row r="108" s="2" customFormat="1" ht="55.5" customHeight="1">
      <c r="A108" s="39"/>
      <c r="B108" s="40"/>
      <c r="C108" s="213" t="s">
        <v>187</v>
      </c>
      <c r="D108" s="213" t="s">
        <v>131</v>
      </c>
      <c r="E108" s="214" t="s">
        <v>1226</v>
      </c>
      <c r="F108" s="215" t="s">
        <v>1227</v>
      </c>
      <c r="G108" s="216" t="s">
        <v>1196</v>
      </c>
      <c r="H108" s="217">
        <v>1</v>
      </c>
      <c r="I108" s="218"/>
      <c r="J108" s="219">
        <f>ROUND(I108*H108,2)</f>
        <v>0</v>
      </c>
      <c r="K108" s="215" t="s">
        <v>155</v>
      </c>
      <c r="L108" s="45"/>
      <c r="M108" s="220" t="s">
        <v>21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1197</v>
      </c>
      <c r="AT108" s="224" t="s">
        <v>131</v>
      </c>
      <c r="AU108" s="224" t="s">
        <v>81</v>
      </c>
      <c r="AY108" s="18" t="s">
        <v>129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1197</v>
      </c>
      <c r="BM108" s="224" t="s">
        <v>1228</v>
      </c>
    </row>
    <row r="109" s="2" customFormat="1">
      <c r="A109" s="39"/>
      <c r="B109" s="40"/>
      <c r="C109" s="41"/>
      <c r="D109" s="226" t="s">
        <v>138</v>
      </c>
      <c r="E109" s="41"/>
      <c r="F109" s="227" t="s">
        <v>1227</v>
      </c>
      <c r="G109" s="41"/>
      <c r="H109" s="41"/>
      <c r="I109" s="228"/>
      <c r="J109" s="41"/>
      <c r="K109" s="41"/>
      <c r="L109" s="45"/>
      <c r="M109" s="265"/>
      <c r="N109" s="266"/>
      <c r="O109" s="267"/>
      <c r="P109" s="267"/>
      <c r="Q109" s="267"/>
      <c r="R109" s="267"/>
      <c r="S109" s="267"/>
      <c r="T109" s="268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138</v>
      </c>
      <c r="AU109" s="18" t="s">
        <v>81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SX1vuTS4nghYrfaQ4Qqxt5tNVoz59DcDXdY9Fo1OhZGP4E6gPp0pOREXH4Bu1iLz+LxlgQau8Gl8ciUulzpqWg==" hashValue="OHs1wJ2Bi8gu/AHnbH+k7SXOHLguv/ZXbgzwlJanz3phwO1F5TdmgXybrss9hXE7MOhXNmGiRj5MnLW4GT28kg==" algorithmName="SHA-512" password="DD37"/>
  <autoFilter ref="C83:K10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1/011103000"/>
    <hyperlink ref="F92" r:id="rId2" display="https://podminky.urs.cz/item/CS_URS_2023_01/012203000"/>
    <hyperlink ref="F100" r:id="rId3" display="https://podminky.urs.cz/item/CS_URS_2023_01/030001000"/>
    <hyperlink ref="F104" r:id="rId4" display="https://podminky.urs.cz/item/CS_URS_2023_01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6" customFormat="1" ht="45" customHeight="1">
      <c r="B3" s="287"/>
      <c r="C3" s="288" t="s">
        <v>1229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1230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1231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1232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1233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1234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1235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1236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1237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1238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1239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78</v>
      </c>
      <c r="F18" s="294" t="s">
        <v>1240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1241</v>
      </c>
      <c r="F19" s="294" t="s">
        <v>1242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1243</v>
      </c>
      <c r="F20" s="294" t="s">
        <v>1244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96</v>
      </c>
      <c r="F21" s="294" t="s">
        <v>97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1245</v>
      </c>
      <c r="F22" s="294" t="s">
        <v>1246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85</v>
      </c>
      <c r="F23" s="294" t="s">
        <v>1247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1248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1249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1250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1251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1252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1253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1254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1255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1256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115</v>
      </c>
      <c r="F36" s="294"/>
      <c r="G36" s="294" t="s">
        <v>1257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1258</v>
      </c>
      <c r="F37" s="294"/>
      <c r="G37" s="294" t="s">
        <v>1259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53</v>
      </c>
      <c r="F38" s="294"/>
      <c r="G38" s="294" t="s">
        <v>1260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54</v>
      </c>
      <c r="F39" s="294"/>
      <c r="G39" s="294" t="s">
        <v>1261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116</v>
      </c>
      <c r="F40" s="294"/>
      <c r="G40" s="294" t="s">
        <v>1262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117</v>
      </c>
      <c r="F41" s="294"/>
      <c r="G41" s="294" t="s">
        <v>1263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1264</v>
      </c>
      <c r="F42" s="294"/>
      <c r="G42" s="294" t="s">
        <v>1265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1266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1267</v>
      </c>
      <c r="F44" s="294"/>
      <c r="G44" s="294" t="s">
        <v>1268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119</v>
      </c>
      <c r="F45" s="294"/>
      <c r="G45" s="294" t="s">
        <v>1269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1270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1271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1272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1273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1274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1275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1276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1277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1278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1279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1280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1281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1282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1283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1284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1285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1286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1287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1288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1289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1290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1291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1292</v>
      </c>
      <c r="D76" s="312"/>
      <c r="E76" s="312"/>
      <c r="F76" s="312" t="s">
        <v>1293</v>
      </c>
      <c r="G76" s="313"/>
      <c r="H76" s="312" t="s">
        <v>54</v>
      </c>
      <c r="I76" s="312" t="s">
        <v>57</v>
      </c>
      <c r="J76" s="312" t="s">
        <v>1294</v>
      </c>
      <c r="K76" s="311"/>
    </row>
    <row r="77" s="1" customFormat="1" ht="17.25" customHeight="1">
      <c r="B77" s="309"/>
      <c r="C77" s="314" t="s">
        <v>1295</v>
      </c>
      <c r="D77" s="314"/>
      <c r="E77" s="314"/>
      <c r="F77" s="315" t="s">
        <v>1296</v>
      </c>
      <c r="G77" s="316"/>
      <c r="H77" s="314"/>
      <c r="I77" s="314"/>
      <c r="J77" s="314" t="s">
        <v>1297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53</v>
      </c>
      <c r="D79" s="319"/>
      <c r="E79" s="319"/>
      <c r="F79" s="320" t="s">
        <v>1298</v>
      </c>
      <c r="G79" s="321"/>
      <c r="H79" s="297" t="s">
        <v>1299</v>
      </c>
      <c r="I79" s="297" t="s">
        <v>1300</v>
      </c>
      <c r="J79" s="297">
        <v>20</v>
      </c>
      <c r="K79" s="311"/>
    </row>
    <row r="80" s="1" customFormat="1" ht="15" customHeight="1">
      <c r="B80" s="309"/>
      <c r="C80" s="297" t="s">
        <v>1301</v>
      </c>
      <c r="D80" s="297"/>
      <c r="E80" s="297"/>
      <c r="F80" s="320" t="s">
        <v>1298</v>
      </c>
      <c r="G80" s="321"/>
      <c r="H80" s="297" t="s">
        <v>1302</v>
      </c>
      <c r="I80" s="297" t="s">
        <v>1300</v>
      </c>
      <c r="J80" s="297">
        <v>120</v>
      </c>
      <c r="K80" s="311"/>
    </row>
    <row r="81" s="1" customFormat="1" ht="15" customHeight="1">
      <c r="B81" s="322"/>
      <c r="C81" s="297" t="s">
        <v>1303</v>
      </c>
      <c r="D81" s="297"/>
      <c r="E81" s="297"/>
      <c r="F81" s="320" t="s">
        <v>1304</v>
      </c>
      <c r="G81" s="321"/>
      <c r="H81" s="297" t="s">
        <v>1305</v>
      </c>
      <c r="I81" s="297" t="s">
        <v>1300</v>
      </c>
      <c r="J81" s="297">
        <v>50</v>
      </c>
      <c r="K81" s="311"/>
    </row>
    <row r="82" s="1" customFormat="1" ht="15" customHeight="1">
      <c r="B82" s="322"/>
      <c r="C82" s="297" t="s">
        <v>1306</v>
      </c>
      <c r="D82" s="297"/>
      <c r="E82" s="297"/>
      <c r="F82" s="320" t="s">
        <v>1298</v>
      </c>
      <c r="G82" s="321"/>
      <c r="H82" s="297" t="s">
        <v>1307</v>
      </c>
      <c r="I82" s="297" t="s">
        <v>1308</v>
      </c>
      <c r="J82" s="297"/>
      <c r="K82" s="311"/>
    </row>
    <row r="83" s="1" customFormat="1" ht="15" customHeight="1">
      <c r="B83" s="322"/>
      <c r="C83" s="323" t="s">
        <v>1309</v>
      </c>
      <c r="D83" s="323"/>
      <c r="E83" s="323"/>
      <c r="F83" s="324" t="s">
        <v>1304</v>
      </c>
      <c r="G83" s="323"/>
      <c r="H83" s="323" t="s">
        <v>1310</v>
      </c>
      <c r="I83" s="323" t="s">
        <v>1300</v>
      </c>
      <c r="J83" s="323">
        <v>15</v>
      </c>
      <c r="K83" s="311"/>
    </row>
    <row r="84" s="1" customFormat="1" ht="15" customHeight="1">
      <c r="B84" s="322"/>
      <c r="C84" s="323" t="s">
        <v>1311</v>
      </c>
      <c r="D84" s="323"/>
      <c r="E84" s="323"/>
      <c r="F84" s="324" t="s">
        <v>1304</v>
      </c>
      <c r="G84" s="323"/>
      <c r="H84" s="323" t="s">
        <v>1312</v>
      </c>
      <c r="I84" s="323" t="s">
        <v>1300</v>
      </c>
      <c r="J84" s="323">
        <v>15</v>
      </c>
      <c r="K84" s="311"/>
    </row>
    <row r="85" s="1" customFormat="1" ht="15" customHeight="1">
      <c r="B85" s="322"/>
      <c r="C85" s="323" t="s">
        <v>1313</v>
      </c>
      <c r="D85" s="323"/>
      <c r="E85" s="323"/>
      <c r="F85" s="324" t="s">
        <v>1304</v>
      </c>
      <c r="G85" s="323"/>
      <c r="H85" s="323" t="s">
        <v>1314</v>
      </c>
      <c r="I85" s="323" t="s">
        <v>1300</v>
      </c>
      <c r="J85" s="323">
        <v>20</v>
      </c>
      <c r="K85" s="311"/>
    </row>
    <row r="86" s="1" customFormat="1" ht="15" customHeight="1">
      <c r="B86" s="322"/>
      <c r="C86" s="323" t="s">
        <v>1315</v>
      </c>
      <c r="D86" s="323"/>
      <c r="E86" s="323"/>
      <c r="F86" s="324" t="s">
        <v>1304</v>
      </c>
      <c r="G86" s="323"/>
      <c r="H86" s="323" t="s">
        <v>1316</v>
      </c>
      <c r="I86" s="323" t="s">
        <v>1300</v>
      </c>
      <c r="J86" s="323">
        <v>20</v>
      </c>
      <c r="K86" s="311"/>
    </row>
    <row r="87" s="1" customFormat="1" ht="15" customHeight="1">
      <c r="B87" s="322"/>
      <c r="C87" s="297" t="s">
        <v>1317</v>
      </c>
      <c r="D87" s="297"/>
      <c r="E87" s="297"/>
      <c r="F87" s="320" t="s">
        <v>1304</v>
      </c>
      <c r="G87" s="321"/>
      <c r="H87" s="297" t="s">
        <v>1318</v>
      </c>
      <c r="I87" s="297" t="s">
        <v>1300</v>
      </c>
      <c r="J87" s="297">
        <v>50</v>
      </c>
      <c r="K87" s="311"/>
    </row>
    <row r="88" s="1" customFormat="1" ht="15" customHeight="1">
      <c r="B88" s="322"/>
      <c r="C88" s="297" t="s">
        <v>1319</v>
      </c>
      <c r="D88" s="297"/>
      <c r="E88" s="297"/>
      <c r="F88" s="320" t="s">
        <v>1304</v>
      </c>
      <c r="G88" s="321"/>
      <c r="H88" s="297" t="s">
        <v>1320</v>
      </c>
      <c r="I88" s="297" t="s">
        <v>1300</v>
      </c>
      <c r="J88" s="297">
        <v>20</v>
      </c>
      <c r="K88" s="311"/>
    </row>
    <row r="89" s="1" customFormat="1" ht="15" customHeight="1">
      <c r="B89" s="322"/>
      <c r="C89" s="297" t="s">
        <v>1321</v>
      </c>
      <c r="D89" s="297"/>
      <c r="E89" s="297"/>
      <c r="F89" s="320" t="s">
        <v>1304</v>
      </c>
      <c r="G89" s="321"/>
      <c r="H89" s="297" t="s">
        <v>1322</v>
      </c>
      <c r="I89" s="297" t="s">
        <v>1300</v>
      </c>
      <c r="J89" s="297">
        <v>20</v>
      </c>
      <c r="K89" s="311"/>
    </row>
    <row r="90" s="1" customFormat="1" ht="15" customHeight="1">
      <c r="B90" s="322"/>
      <c r="C90" s="297" t="s">
        <v>1323</v>
      </c>
      <c r="D90" s="297"/>
      <c r="E90" s="297"/>
      <c r="F90" s="320" t="s">
        <v>1304</v>
      </c>
      <c r="G90" s="321"/>
      <c r="H90" s="297" t="s">
        <v>1324</v>
      </c>
      <c r="I90" s="297" t="s">
        <v>1300</v>
      </c>
      <c r="J90" s="297">
        <v>50</v>
      </c>
      <c r="K90" s="311"/>
    </row>
    <row r="91" s="1" customFormat="1" ht="15" customHeight="1">
      <c r="B91" s="322"/>
      <c r="C91" s="297" t="s">
        <v>1325</v>
      </c>
      <c r="D91" s="297"/>
      <c r="E91" s="297"/>
      <c r="F91" s="320" t="s">
        <v>1304</v>
      </c>
      <c r="G91" s="321"/>
      <c r="H91" s="297" t="s">
        <v>1325</v>
      </c>
      <c r="I91" s="297" t="s">
        <v>1300</v>
      </c>
      <c r="J91" s="297">
        <v>50</v>
      </c>
      <c r="K91" s="311"/>
    </row>
    <row r="92" s="1" customFormat="1" ht="15" customHeight="1">
      <c r="B92" s="322"/>
      <c r="C92" s="297" t="s">
        <v>1326</v>
      </c>
      <c r="D92" s="297"/>
      <c r="E92" s="297"/>
      <c r="F92" s="320" t="s">
        <v>1304</v>
      </c>
      <c r="G92" s="321"/>
      <c r="H92" s="297" t="s">
        <v>1327</v>
      </c>
      <c r="I92" s="297" t="s">
        <v>1300</v>
      </c>
      <c r="J92" s="297">
        <v>255</v>
      </c>
      <c r="K92" s="311"/>
    </row>
    <row r="93" s="1" customFormat="1" ht="15" customHeight="1">
      <c r="B93" s="322"/>
      <c r="C93" s="297" t="s">
        <v>1328</v>
      </c>
      <c r="D93" s="297"/>
      <c r="E93" s="297"/>
      <c r="F93" s="320" t="s">
        <v>1298</v>
      </c>
      <c r="G93" s="321"/>
      <c r="H93" s="297" t="s">
        <v>1329</v>
      </c>
      <c r="I93" s="297" t="s">
        <v>1330</v>
      </c>
      <c r="J93" s="297"/>
      <c r="K93" s="311"/>
    </row>
    <row r="94" s="1" customFormat="1" ht="15" customHeight="1">
      <c r="B94" s="322"/>
      <c r="C94" s="297" t="s">
        <v>1331</v>
      </c>
      <c r="D94" s="297"/>
      <c r="E94" s="297"/>
      <c r="F94" s="320" t="s">
        <v>1298</v>
      </c>
      <c r="G94" s="321"/>
      <c r="H94" s="297" t="s">
        <v>1332</v>
      </c>
      <c r="I94" s="297" t="s">
        <v>1333</v>
      </c>
      <c r="J94" s="297"/>
      <c r="K94" s="311"/>
    </row>
    <row r="95" s="1" customFormat="1" ht="15" customHeight="1">
      <c r="B95" s="322"/>
      <c r="C95" s="297" t="s">
        <v>1334</v>
      </c>
      <c r="D95" s="297"/>
      <c r="E95" s="297"/>
      <c r="F95" s="320" t="s">
        <v>1298</v>
      </c>
      <c r="G95" s="321"/>
      <c r="H95" s="297" t="s">
        <v>1334</v>
      </c>
      <c r="I95" s="297" t="s">
        <v>1333</v>
      </c>
      <c r="J95" s="297"/>
      <c r="K95" s="311"/>
    </row>
    <row r="96" s="1" customFormat="1" ht="15" customHeight="1">
      <c r="B96" s="322"/>
      <c r="C96" s="297" t="s">
        <v>38</v>
      </c>
      <c r="D96" s="297"/>
      <c r="E96" s="297"/>
      <c r="F96" s="320" t="s">
        <v>1298</v>
      </c>
      <c r="G96" s="321"/>
      <c r="H96" s="297" t="s">
        <v>1335</v>
      </c>
      <c r="I96" s="297" t="s">
        <v>1333</v>
      </c>
      <c r="J96" s="297"/>
      <c r="K96" s="311"/>
    </row>
    <row r="97" s="1" customFormat="1" ht="15" customHeight="1">
      <c r="B97" s="322"/>
      <c r="C97" s="297" t="s">
        <v>48</v>
      </c>
      <c r="D97" s="297"/>
      <c r="E97" s="297"/>
      <c r="F97" s="320" t="s">
        <v>1298</v>
      </c>
      <c r="G97" s="321"/>
      <c r="H97" s="297" t="s">
        <v>1336</v>
      </c>
      <c r="I97" s="297" t="s">
        <v>1333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1337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1292</v>
      </c>
      <c r="D103" s="312"/>
      <c r="E103" s="312"/>
      <c r="F103" s="312" t="s">
        <v>1293</v>
      </c>
      <c r="G103" s="313"/>
      <c r="H103" s="312" t="s">
        <v>54</v>
      </c>
      <c r="I103" s="312" t="s">
        <v>57</v>
      </c>
      <c r="J103" s="312" t="s">
        <v>1294</v>
      </c>
      <c r="K103" s="311"/>
    </row>
    <row r="104" s="1" customFormat="1" ht="17.25" customHeight="1">
      <c r="B104" s="309"/>
      <c r="C104" s="314" t="s">
        <v>1295</v>
      </c>
      <c r="D104" s="314"/>
      <c r="E104" s="314"/>
      <c r="F104" s="315" t="s">
        <v>1296</v>
      </c>
      <c r="G104" s="316"/>
      <c r="H104" s="314"/>
      <c r="I104" s="314"/>
      <c r="J104" s="314" t="s">
        <v>1297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53</v>
      </c>
      <c r="D106" s="319"/>
      <c r="E106" s="319"/>
      <c r="F106" s="320" t="s">
        <v>1298</v>
      </c>
      <c r="G106" s="297"/>
      <c r="H106" s="297" t="s">
        <v>1338</v>
      </c>
      <c r="I106" s="297" t="s">
        <v>1300</v>
      </c>
      <c r="J106" s="297">
        <v>20</v>
      </c>
      <c r="K106" s="311"/>
    </row>
    <row r="107" s="1" customFormat="1" ht="15" customHeight="1">
      <c r="B107" s="309"/>
      <c r="C107" s="297" t="s">
        <v>1301</v>
      </c>
      <c r="D107" s="297"/>
      <c r="E107" s="297"/>
      <c r="F107" s="320" t="s">
        <v>1298</v>
      </c>
      <c r="G107" s="297"/>
      <c r="H107" s="297" t="s">
        <v>1338</v>
      </c>
      <c r="I107" s="297" t="s">
        <v>1300</v>
      </c>
      <c r="J107" s="297">
        <v>120</v>
      </c>
      <c r="K107" s="311"/>
    </row>
    <row r="108" s="1" customFormat="1" ht="15" customHeight="1">
      <c r="B108" s="322"/>
      <c r="C108" s="297" t="s">
        <v>1303</v>
      </c>
      <c r="D108" s="297"/>
      <c r="E108" s="297"/>
      <c r="F108" s="320" t="s">
        <v>1304</v>
      </c>
      <c r="G108" s="297"/>
      <c r="H108" s="297" t="s">
        <v>1338</v>
      </c>
      <c r="I108" s="297" t="s">
        <v>1300</v>
      </c>
      <c r="J108" s="297">
        <v>50</v>
      </c>
      <c r="K108" s="311"/>
    </row>
    <row r="109" s="1" customFormat="1" ht="15" customHeight="1">
      <c r="B109" s="322"/>
      <c r="C109" s="297" t="s">
        <v>1306</v>
      </c>
      <c r="D109" s="297"/>
      <c r="E109" s="297"/>
      <c r="F109" s="320" t="s">
        <v>1298</v>
      </c>
      <c r="G109" s="297"/>
      <c r="H109" s="297" t="s">
        <v>1338</v>
      </c>
      <c r="I109" s="297" t="s">
        <v>1308</v>
      </c>
      <c r="J109" s="297"/>
      <c r="K109" s="311"/>
    </row>
    <row r="110" s="1" customFormat="1" ht="15" customHeight="1">
      <c r="B110" s="322"/>
      <c r="C110" s="297" t="s">
        <v>1317</v>
      </c>
      <c r="D110" s="297"/>
      <c r="E110" s="297"/>
      <c r="F110" s="320" t="s">
        <v>1304</v>
      </c>
      <c r="G110" s="297"/>
      <c r="H110" s="297" t="s">
        <v>1338</v>
      </c>
      <c r="I110" s="297" t="s">
        <v>1300</v>
      </c>
      <c r="J110" s="297">
        <v>50</v>
      </c>
      <c r="K110" s="311"/>
    </row>
    <row r="111" s="1" customFormat="1" ht="15" customHeight="1">
      <c r="B111" s="322"/>
      <c r="C111" s="297" t="s">
        <v>1325</v>
      </c>
      <c r="D111" s="297"/>
      <c r="E111" s="297"/>
      <c r="F111" s="320" t="s">
        <v>1304</v>
      </c>
      <c r="G111" s="297"/>
      <c r="H111" s="297" t="s">
        <v>1338</v>
      </c>
      <c r="I111" s="297" t="s">
        <v>1300</v>
      </c>
      <c r="J111" s="297">
        <v>50</v>
      </c>
      <c r="K111" s="311"/>
    </row>
    <row r="112" s="1" customFormat="1" ht="15" customHeight="1">
      <c r="B112" s="322"/>
      <c r="C112" s="297" t="s">
        <v>1323</v>
      </c>
      <c r="D112" s="297"/>
      <c r="E112" s="297"/>
      <c r="F112" s="320" t="s">
        <v>1304</v>
      </c>
      <c r="G112" s="297"/>
      <c r="H112" s="297" t="s">
        <v>1338</v>
      </c>
      <c r="I112" s="297" t="s">
        <v>1300</v>
      </c>
      <c r="J112" s="297">
        <v>50</v>
      </c>
      <c r="K112" s="311"/>
    </row>
    <row r="113" s="1" customFormat="1" ht="15" customHeight="1">
      <c r="B113" s="322"/>
      <c r="C113" s="297" t="s">
        <v>53</v>
      </c>
      <c r="D113" s="297"/>
      <c r="E113" s="297"/>
      <c r="F113" s="320" t="s">
        <v>1298</v>
      </c>
      <c r="G113" s="297"/>
      <c r="H113" s="297" t="s">
        <v>1339</v>
      </c>
      <c r="I113" s="297" t="s">
        <v>1300</v>
      </c>
      <c r="J113" s="297">
        <v>20</v>
      </c>
      <c r="K113" s="311"/>
    </row>
    <row r="114" s="1" customFormat="1" ht="15" customHeight="1">
      <c r="B114" s="322"/>
      <c r="C114" s="297" t="s">
        <v>1340</v>
      </c>
      <c r="D114" s="297"/>
      <c r="E114" s="297"/>
      <c r="F114" s="320" t="s">
        <v>1298</v>
      </c>
      <c r="G114" s="297"/>
      <c r="H114" s="297" t="s">
        <v>1341</v>
      </c>
      <c r="I114" s="297" t="s">
        <v>1300</v>
      </c>
      <c r="J114" s="297">
        <v>120</v>
      </c>
      <c r="K114" s="311"/>
    </row>
    <row r="115" s="1" customFormat="1" ht="15" customHeight="1">
      <c r="B115" s="322"/>
      <c r="C115" s="297" t="s">
        <v>38</v>
      </c>
      <c r="D115" s="297"/>
      <c r="E115" s="297"/>
      <c r="F115" s="320" t="s">
        <v>1298</v>
      </c>
      <c r="G115" s="297"/>
      <c r="H115" s="297" t="s">
        <v>1342</v>
      </c>
      <c r="I115" s="297" t="s">
        <v>1333</v>
      </c>
      <c r="J115" s="297"/>
      <c r="K115" s="311"/>
    </row>
    <row r="116" s="1" customFormat="1" ht="15" customHeight="1">
      <c r="B116" s="322"/>
      <c r="C116" s="297" t="s">
        <v>48</v>
      </c>
      <c r="D116" s="297"/>
      <c r="E116" s="297"/>
      <c r="F116" s="320" t="s">
        <v>1298</v>
      </c>
      <c r="G116" s="297"/>
      <c r="H116" s="297" t="s">
        <v>1343</v>
      </c>
      <c r="I116" s="297" t="s">
        <v>1333</v>
      </c>
      <c r="J116" s="297"/>
      <c r="K116" s="311"/>
    </row>
    <row r="117" s="1" customFormat="1" ht="15" customHeight="1">
      <c r="B117" s="322"/>
      <c r="C117" s="297" t="s">
        <v>57</v>
      </c>
      <c r="D117" s="297"/>
      <c r="E117" s="297"/>
      <c r="F117" s="320" t="s">
        <v>1298</v>
      </c>
      <c r="G117" s="297"/>
      <c r="H117" s="297" t="s">
        <v>1344</v>
      </c>
      <c r="I117" s="297" t="s">
        <v>1345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1346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1292</v>
      </c>
      <c r="D123" s="312"/>
      <c r="E123" s="312"/>
      <c r="F123" s="312" t="s">
        <v>1293</v>
      </c>
      <c r="G123" s="313"/>
      <c r="H123" s="312" t="s">
        <v>54</v>
      </c>
      <c r="I123" s="312" t="s">
        <v>57</v>
      </c>
      <c r="J123" s="312" t="s">
        <v>1294</v>
      </c>
      <c r="K123" s="341"/>
    </row>
    <row r="124" s="1" customFormat="1" ht="17.25" customHeight="1">
      <c r="B124" s="340"/>
      <c r="C124" s="314" t="s">
        <v>1295</v>
      </c>
      <c r="D124" s="314"/>
      <c r="E124" s="314"/>
      <c r="F124" s="315" t="s">
        <v>1296</v>
      </c>
      <c r="G124" s="316"/>
      <c r="H124" s="314"/>
      <c r="I124" s="314"/>
      <c r="J124" s="314" t="s">
        <v>1297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1301</v>
      </c>
      <c r="D126" s="319"/>
      <c r="E126" s="319"/>
      <c r="F126" s="320" t="s">
        <v>1298</v>
      </c>
      <c r="G126" s="297"/>
      <c r="H126" s="297" t="s">
        <v>1338</v>
      </c>
      <c r="I126" s="297" t="s">
        <v>1300</v>
      </c>
      <c r="J126" s="297">
        <v>120</v>
      </c>
      <c r="K126" s="345"/>
    </row>
    <row r="127" s="1" customFormat="1" ht="15" customHeight="1">
      <c r="B127" s="342"/>
      <c r="C127" s="297" t="s">
        <v>1347</v>
      </c>
      <c r="D127" s="297"/>
      <c r="E127" s="297"/>
      <c r="F127" s="320" t="s">
        <v>1298</v>
      </c>
      <c r="G127" s="297"/>
      <c r="H127" s="297" t="s">
        <v>1348</v>
      </c>
      <c r="I127" s="297" t="s">
        <v>1300</v>
      </c>
      <c r="J127" s="297" t="s">
        <v>1349</v>
      </c>
      <c r="K127" s="345"/>
    </row>
    <row r="128" s="1" customFormat="1" ht="15" customHeight="1">
      <c r="B128" s="342"/>
      <c r="C128" s="297" t="s">
        <v>85</v>
      </c>
      <c r="D128" s="297"/>
      <c r="E128" s="297"/>
      <c r="F128" s="320" t="s">
        <v>1298</v>
      </c>
      <c r="G128" s="297"/>
      <c r="H128" s="297" t="s">
        <v>1350</v>
      </c>
      <c r="I128" s="297" t="s">
        <v>1300</v>
      </c>
      <c r="J128" s="297" t="s">
        <v>1349</v>
      </c>
      <c r="K128" s="345"/>
    </row>
    <row r="129" s="1" customFormat="1" ht="15" customHeight="1">
      <c r="B129" s="342"/>
      <c r="C129" s="297" t="s">
        <v>1309</v>
      </c>
      <c r="D129" s="297"/>
      <c r="E129" s="297"/>
      <c r="F129" s="320" t="s">
        <v>1304</v>
      </c>
      <c r="G129" s="297"/>
      <c r="H129" s="297" t="s">
        <v>1310</v>
      </c>
      <c r="I129" s="297" t="s">
        <v>1300</v>
      </c>
      <c r="J129" s="297">
        <v>15</v>
      </c>
      <c r="K129" s="345"/>
    </row>
    <row r="130" s="1" customFormat="1" ht="15" customHeight="1">
      <c r="B130" s="342"/>
      <c r="C130" s="323" t="s">
        <v>1311</v>
      </c>
      <c r="D130" s="323"/>
      <c r="E130" s="323"/>
      <c r="F130" s="324" t="s">
        <v>1304</v>
      </c>
      <c r="G130" s="323"/>
      <c r="H130" s="323" t="s">
        <v>1312</v>
      </c>
      <c r="I130" s="323" t="s">
        <v>1300</v>
      </c>
      <c r="J130" s="323">
        <v>15</v>
      </c>
      <c r="K130" s="345"/>
    </row>
    <row r="131" s="1" customFormat="1" ht="15" customHeight="1">
      <c r="B131" s="342"/>
      <c r="C131" s="323" t="s">
        <v>1313</v>
      </c>
      <c r="D131" s="323"/>
      <c r="E131" s="323"/>
      <c r="F131" s="324" t="s">
        <v>1304</v>
      </c>
      <c r="G131" s="323"/>
      <c r="H131" s="323" t="s">
        <v>1314</v>
      </c>
      <c r="I131" s="323" t="s">
        <v>1300</v>
      </c>
      <c r="J131" s="323">
        <v>20</v>
      </c>
      <c r="K131" s="345"/>
    </row>
    <row r="132" s="1" customFormat="1" ht="15" customHeight="1">
      <c r="B132" s="342"/>
      <c r="C132" s="323" t="s">
        <v>1315</v>
      </c>
      <c r="D132" s="323"/>
      <c r="E132" s="323"/>
      <c r="F132" s="324" t="s">
        <v>1304</v>
      </c>
      <c r="G132" s="323"/>
      <c r="H132" s="323" t="s">
        <v>1316</v>
      </c>
      <c r="I132" s="323" t="s">
        <v>1300</v>
      </c>
      <c r="J132" s="323">
        <v>20</v>
      </c>
      <c r="K132" s="345"/>
    </row>
    <row r="133" s="1" customFormat="1" ht="15" customHeight="1">
      <c r="B133" s="342"/>
      <c r="C133" s="297" t="s">
        <v>1303</v>
      </c>
      <c r="D133" s="297"/>
      <c r="E133" s="297"/>
      <c r="F133" s="320" t="s">
        <v>1304</v>
      </c>
      <c r="G133" s="297"/>
      <c r="H133" s="297" t="s">
        <v>1338</v>
      </c>
      <c r="I133" s="297" t="s">
        <v>1300</v>
      </c>
      <c r="J133" s="297">
        <v>50</v>
      </c>
      <c r="K133" s="345"/>
    </row>
    <row r="134" s="1" customFormat="1" ht="15" customHeight="1">
      <c r="B134" s="342"/>
      <c r="C134" s="297" t="s">
        <v>1317</v>
      </c>
      <c r="D134" s="297"/>
      <c r="E134" s="297"/>
      <c r="F134" s="320" t="s">
        <v>1304</v>
      </c>
      <c r="G134" s="297"/>
      <c r="H134" s="297" t="s">
        <v>1338</v>
      </c>
      <c r="I134" s="297" t="s">
        <v>1300</v>
      </c>
      <c r="J134" s="297">
        <v>50</v>
      </c>
      <c r="K134" s="345"/>
    </row>
    <row r="135" s="1" customFormat="1" ht="15" customHeight="1">
      <c r="B135" s="342"/>
      <c r="C135" s="297" t="s">
        <v>1323</v>
      </c>
      <c r="D135" s="297"/>
      <c r="E135" s="297"/>
      <c r="F135" s="320" t="s">
        <v>1304</v>
      </c>
      <c r="G135" s="297"/>
      <c r="H135" s="297" t="s">
        <v>1338</v>
      </c>
      <c r="I135" s="297" t="s">
        <v>1300</v>
      </c>
      <c r="J135" s="297">
        <v>50</v>
      </c>
      <c r="K135" s="345"/>
    </row>
    <row r="136" s="1" customFormat="1" ht="15" customHeight="1">
      <c r="B136" s="342"/>
      <c r="C136" s="297" t="s">
        <v>1325</v>
      </c>
      <c r="D136" s="297"/>
      <c r="E136" s="297"/>
      <c r="F136" s="320" t="s">
        <v>1304</v>
      </c>
      <c r="G136" s="297"/>
      <c r="H136" s="297" t="s">
        <v>1338</v>
      </c>
      <c r="I136" s="297" t="s">
        <v>1300</v>
      </c>
      <c r="J136" s="297">
        <v>50</v>
      </c>
      <c r="K136" s="345"/>
    </row>
    <row r="137" s="1" customFormat="1" ht="15" customHeight="1">
      <c r="B137" s="342"/>
      <c r="C137" s="297" t="s">
        <v>1326</v>
      </c>
      <c r="D137" s="297"/>
      <c r="E137" s="297"/>
      <c r="F137" s="320" t="s">
        <v>1304</v>
      </c>
      <c r="G137" s="297"/>
      <c r="H137" s="297" t="s">
        <v>1351</v>
      </c>
      <c r="I137" s="297" t="s">
        <v>1300</v>
      </c>
      <c r="J137" s="297">
        <v>255</v>
      </c>
      <c r="K137" s="345"/>
    </row>
    <row r="138" s="1" customFormat="1" ht="15" customHeight="1">
      <c r="B138" s="342"/>
      <c r="C138" s="297" t="s">
        <v>1328</v>
      </c>
      <c r="D138" s="297"/>
      <c r="E138" s="297"/>
      <c r="F138" s="320" t="s">
        <v>1298</v>
      </c>
      <c r="G138" s="297"/>
      <c r="H138" s="297" t="s">
        <v>1352</v>
      </c>
      <c r="I138" s="297" t="s">
        <v>1330</v>
      </c>
      <c r="J138" s="297"/>
      <c r="K138" s="345"/>
    </row>
    <row r="139" s="1" customFormat="1" ht="15" customHeight="1">
      <c r="B139" s="342"/>
      <c r="C139" s="297" t="s">
        <v>1331</v>
      </c>
      <c r="D139" s="297"/>
      <c r="E139" s="297"/>
      <c r="F139" s="320" t="s">
        <v>1298</v>
      </c>
      <c r="G139" s="297"/>
      <c r="H139" s="297" t="s">
        <v>1353</v>
      </c>
      <c r="I139" s="297" t="s">
        <v>1333</v>
      </c>
      <c r="J139" s="297"/>
      <c r="K139" s="345"/>
    </row>
    <row r="140" s="1" customFormat="1" ht="15" customHeight="1">
      <c r="B140" s="342"/>
      <c r="C140" s="297" t="s">
        <v>1334</v>
      </c>
      <c r="D140" s="297"/>
      <c r="E140" s="297"/>
      <c r="F140" s="320" t="s">
        <v>1298</v>
      </c>
      <c r="G140" s="297"/>
      <c r="H140" s="297" t="s">
        <v>1334</v>
      </c>
      <c r="I140" s="297" t="s">
        <v>1333</v>
      </c>
      <c r="J140" s="297"/>
      <c r="K140" s="345"/>
    </row>
    <row r="141" s="1" customFormat="1" ht="15" customHeight="1">
      <c r="B141" s="342"/>
      <c r="C141" s="297" t="s">
        <v>38</v>
      </c>
      <c r="D141" s="297"/>
      <c r="E141" s="297"/>
      <c r="F141" s="320" t="s">
        <v>1298</v>
      </c>
      <c r="G141" s="297"/>
      <c r="H141" s="297" t="s">
        <v>1354</v>
      </c>
      <c r="I141" s="297" t="s">
        <v>1333</v>
      </c>
      <c r="J141" s="297"/>
      <c r="K141" s="345"/>
    </row>
    <row r="142" s="1" customFormat="1" ht="15" customHeight="1">
      <c r="B142" s="342"/>
      <c r="C142" s="297" t="s">
        <v>1355</v>
      </c>
      <c r="D142" s="297"/>
      <c r="E142" s="297"/>
      <c r="F142" s="320" t="s">
        <v>1298</v>
      </c>
      <c r="G142" s="297"/>
      <c r="H142" s="297" t="s">
        <v>1356</v>
      </c>
      <c r="I142" s="297" t="s">
        <v>1333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1357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1292</v>
      </c>
      <c r="D148" s="312"/>
      <c r="E148" s="312"/>
      <c r="F148" s="312" t="s">
        <v>1293</v>
      </c>
      <c r="G148" s="313"/>
      <c r="H148" s="312" t="s">
        <v>54</v>
      </c>
      <c r="I148" s="312" t="s">
        <v>57</v>
      </c>
      <c r="J148" s="312" t="s">
        <v>1294</v>
      </c>
      <c r="K148" s="311"/>
    </row>
    <row r="149" s="1" customFormat="1" ht="17.25" customHeight="1">
      <c r="B149" s="309"/>
      <c r="C149" s="314" t="s">
        <v>1295</v>
      </c>
      <c r="D149" s="314"/>
      <c r="E149" s="314"/>
      <c r="F149" s="315" t="s">
        <v>1296</v>
      </c>
      <c r="G149" s="316"/>
      <c r="H149" s="314"/>
      <c r="I149" s="314"/>
      <c r="J149" s="314" t="s">
        <v>1297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1301</v>
      </c>
      <c r="D151" s="297"/>
      <c r="E151" s="297"/>
      <c r="F151" s="350" t="s">
        <v>1298</v>
      </c>
      <c r="G151" s="297"/>
      <c r="H151" s="349" t="s">
        <v>1338</v>
      </c>
      <c r="I151" s="349" t="s">
        <v>1300</v>
      </c>
      <c r="J151" s="349">
        <v>120</v>
      </c>
      <c r="K151" s="345"/>
    </row>
    <row r="152" s="1" customFormat="1" ht="15" customHeight="1">
      <c r="B152" s="322"/>
      <c r="C152" s="349" t="s">
        <v>1347</v>
      </c>
      <c r="D152" s="297"/>
      <c r="E152" s="297"/>
      <c r="F152" s="350" t="s">
        <v>1298</v>
      </c>
      <c r="G152" s="297"/>
      <c r="H152" s="349" t="s">
        <v>1358</v>
      </c>
      <c r="I152" s="349" t="s">
        <v>1300</v>
      </c>
      <c r="J152" s="349" t="s">
        <v>1349</v>
      </c>
      <c r="K152" s="345"/>
    </row>
    <row r="153" s="1" customFormat="1" ht="15" customHeight="1">
      <c r="B153" s="322"/>
      <c r="C153" s="349" t="s">
        <v>85</v>
      </c>
      <c r="D153" s="297"/>
      <c r="E153" s="297"/>
      <c r="F153" s="350" t="s">
        <v>1298</v>
      </c>
      <c r="G153" s="297"/>
      <c r="H153" s="349" t="s">
        <v>1359</v>
      </c>
      <c r="I153" s="349" t="s">
        <v>1300</v>
      </c>
      <c r="J153" s="349" t="s">
        <v>1349</v>
      </c>
      <c r="K153" s="345"/>
    </row>
    <row r="154" s="1" customFormat="1" ht="15" customHeight="1">
      <c r="B154" s="322"/>
      <c r="C154" s="349" t="s">
        <v>1303</v>
      </c>
      <c r="D154" s="297"/>
      <c r="E154" s="297"/>
      <c r="F154" s="350" t="s">
        <v>1304</v>
      </c>
      <c r="G154" s="297"/>
      <c r="H154" s="349" t="s">
        <v>1338</v>
      </c>
      <c r="I154" s="349" t="s">
        <v>1300</v>
      </c>
      <c r="J154" s="349">
        <v>50</v>
      </c>
      <c r="K154" s="345"/>
    </row>
    <row r="155" s="1" customFormat="1" ht="15" customHeight="1">
      <c r="B155" s="322"/>
      <c r="C155" s="349" t="s">
        <v>1306</v>
      </c>
      <c r="D155" s="297"/>
      <c r="E155" s="297"/>
      <c r="F155" s="350" t="s">
        <v>1298</v>
      </c>
      <c r="G155" s="297"/>
      <c r="H155" s="349" t="s">
        <v>1338</v>
      </c>
      <c r="I155" s="349" t="s">
        <v>1308</v>
      </c>
      <c r="J155" s="349"/>
      <c r="K155" s="345"/>
    </row>
    <row r="156" s="1" customFormat="1" ht="15" customHeight="1">
      <c r="B156" s="322"/>
      <c r="C156" s="349" t="s">
        <v>1317</v>
      </c>
      <c r="D156" s="297"/>
      <c r="E156" s="297"/>
      <c r="F156" s="350" t="s">
        <v>1304</v>
      </c>
      <c r="G156" s="297"/>
      <c r="H156" s="349" t="s">
        <v>1338</v>
      </c>
      <c r="I156" s="349" t="s">
        <v>1300</v>
      </c>
      <c r="J156" s="349">
        <v>50</v>
      </c>
      <c r="K156" s="345"/>
    </row>
    <row r="157" s="1" customFormat="1" ht="15" customHeight="1">
      <c r="B157" s="322"/>
      <c r="C157" s="349" t="s">
        <v>1325</v>
      </c>
      <c r="D157" s="297"/>
      <c r="E157" s="297"/>
      <c r="F157" s="350" t="s">
        <v>1304</v>
      </c>
      <c r="G157" s="297"/>
      <c r="H157" s="349" t="s">
        <v>1338</v>
      </c>
      <c r="I157" s="349" t="s">
        <v>1300</v>
      </c>
      <c r="J157" s="349">
        <v>50</v>
      </c>
      <c r="K157" s="345"/>
    </row>
    <row r="158" s="1" customFormat="1" ht="15" customHeight="1">
      <c r="B158" s="322"/>
      <c r="C158" s="349" t="s">
        <v>1323</v>
      </c>
      <c r="D158" s="297"/>
      <c r="E158" s="297"/>
      <c r="F158" s="350" t="s">
        <v>1304</v>
      </c>
      <c r="G158" s="297"/>
      <c r="H158" s="349" t="s">
        <v>1338</v>
      </c>
      <c r="I158" s="349" t="s">
        <v>1300</v>
      </c>
      <c r="J158" s="349">
        <v>50</v>
      </c>
      <c r="K158" s="345"/>
    </row>
    <row r="159" s="1" customFormat="1" ht="15" customHeight="1">
      <c r="B159" s="322"/>
      <c r="C159" s="349" t="s">
        <v>105</v>
      </c>
      <c r="D159" s="297"/>
      <c r="E159" s="297"/>
      <c r="F159" s="350" t="s">
        <v>1298</v>
      </c>
      <c r="G159" s="297"/>
      <c r="H159" s="349" t="s">
        <v>1360</v>
      </c>
      <c r="I159" s="349" t="s">
        <v>1300</v>
      </c>
      <c r="J159" s="349" t="s">
        <v>1361</v>
      </c>
      <c r="K159" s="345"/>
    </row>
    <row r="160" s="1" customFormat="1" ht="15" customHeight="1">
      <c r="B160" s="322"/>
      <c r="C160" s="349" t="s">
        <v>1362</v>
      </c>
      <c r="D160" s="297"/>
      <c r="E160" s="297"/>
      <c r="F160" s="350" t="s">
        <v>1298</v>
      </c>
      <c r="G160" s="297"/>
      <c r="H160" s="349" t="s">
        <v>1363</v>
      </c>
      <c r="I160" s="349" t="s">
        <v>1333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1364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1292</v>
      </c>
      <c r="D166" s="312"/>
      <c r="E166" s="312"/>
      <c r="F166" s="312" t="s">
        <v>1293</v>
      </c>
      <c r="G166" s="354"/>
      <c r="H166" s="355" t="s">
        <v>54</v>
      </c>
      <c r="I166" s="355" t="s">
        <v>57</v>
      </c>
      <c r="J166" s="312" t="s">
        <v>1294</v>
      </c>
      <c r="K166" s="289"/>
    </row>
    <row r="167" s="1" customFormat="1" ht="17.25" customHeight="1">
      <c r="B167" s="290"/>
      <c r="C167" s="314" t="s">
        <v>1295</v>
      </c>
      <c r="D167" s="314"/>
      <c r="E167" s="314"/>
      <c r="F167" s="315" t="s">
        <v>1296</v>
      </c>
      <c r="G167" s="356"/>
      <c r="H167" s="357"/>
      <c r="I167" s="357"/>
      <c r="J167" s="314" t="s">
        <v>1297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1301</v>
      </c>
      <c r="D169" s="297"/>
      <c r="E169" s="297"/>
      <c r="F169" s="320" t="s">
        <v>1298</v>
      </c>
      <c r="G169" s="297"/>
      <c r="H169" s="297" t="s">
        <v>1338</v>
      </c>
      <c r="I169" s="297" t="s">
        <v>1300</v>
      </c>
      <c r="J169" s="297">
        <v>120</v>
      </c>
      <c r="K169" s="345"/>
    </row>
    <row r="170" s="1" customFormat="1" ht="15" customHeight="1">
      <c r="B170" s="322"/>
      <c r="C170" s="297" t="s">
        <v>1347</v>
      </c>
      <c r="D170" s="297"/>
      <c r="E170" s="297"/>
      <c r="F170" s="320" t="s">
        <v>1298</v>
      </c>
      <c r="G170" s="297"/>
      <c r="H170" s="297" t="s">
        <v>1348</v>
      </c>
      <c r="I170" s="297" t="s">
        <v>1300</v>
      </c>
      <c r="J170" s="297" t="s">
        <v>1349</v>
      </c>
      <c r="K170" s="345"/>
    </row>
    <row r="171" s="1" customFormat="1" ht="15" customHeight="1">
      <c r="B171" s="322"/>
      <c r="C171" s="297" t="s">
        <v>85</v>
      </c>
      <c r="D171" s="297"/>
      <c r="E171" s="297"/>
      <c r="F171" s="320" t="s">
        <v>1298</v>
      </c>
      <c r="G171" s="297"/>
      <c r="H171" s="297" t="s">
        <v>1365</v>
      </c>
      <c r="I171" s="297" t="s">
        <v>1300</v>
      </c>
      <c r="J171" s="297" t="s">
        <v>1349</v>
      </c>
      <c r="K171" s="345"/>
    </row>
    <row r="172" s="1" customFormat="1" ht="15" customHeight="1">
      <c r="B172" s="322"/>
      <c r="C172" s="297" t="s">
        <v>1303</v>
      </c>
      <c r="D172" s="297"/>
      <c r="E172" s="297"/>
      <c r="F172" s="320" t="s">
        <v>1304</v>
      </c>
      <c r="G172" s="297"/>
      <c r="H172" s="297" t="s">
        <v>1365</v>
      </c>
      <c r="I172" s="297" t="s">
        <v>1300</v>
      </c>
      <c r="J172" s="297">
        <v>50</v>
      </c>
      <c r="K172" s="345"/>
    </row>
    <row r="173" s="1" customFormat="1" ht="15" customHeight="1">
      <c r="B173" s="322"/>
      <c r="C173" s="297" t="s">
        <v>1306</v>
      </c>
      <c r="D173" s="297"/>
      <c r="E173" s="297"/>
      <c r="F173" s="320" t="s">
        <v>1298</v>
      </c>
      <c r="G173" s="297"/>
      <c r="H173" s="297" t="s">
        <v>1365</v>
      </c>
      <c r="I173" s="297" t="s">
        <v>1308</v>
      </c>
      <c r="J173" s="297"/>
      <c r="K173" s="345"/>
    </row>
    <row r="174" s="1" customFormat="1" ht="15" customHeight="1">
      <c r="B174" s="322"/>
      <c r="C174" s="297" t="s">
        <v>1317</v>
      </c>
      <c r="D174" s="297"/>
      <c r="E174" s="297"/>
      <c r="F174" s="320" t="s">
        <v>1304</v>
      </c>
      <c r="G174" s="297"/>
      <c r="H174" s="297" t="s">
        <v>1365</v>
      </c>
      <c r="I174" s="297" t="s">
        <v>1300</v>
      </c>
      <c r="J174" s="297">
        <v>50</v>
      </c>
      <c r="K174" s="345"/>
    </row>
    <row r="175" s="1" customFormat="1" ht="15" customHeight="1">
      <c r="B175" s="322"/>
      <c r="C175" s="297" t="s">
        <v>1325</v>
      </c>
      <c r="D175" s="297"/>
      <c r="E175" s="297"/>
      <c r="F175" s="320" t="s">
        <v>1304</v>
      </c>
      <c r="G175" s="297"/>
      <c r="H175" s="297" t="s">
        <v>1365</v>
      </c>
      <c r="I175" s="297" t="s">
        <v>1300</v>
      </c>
      <c r="J175" s="297">
        <v>50</v>
      </c>
      <c r="K175" s="345"/>
    </row>
    <row r="176" s="1" customFormat="1" ht="15" customHeight="1">
      <c r="B176" s="322"/>
      <c r="C176" s="297" t="s">
        <v>1323</v>
      </c>
      <c r="D176" s="297"/>
      <c r="E176" s="297"/>
      <c r="F176" s="320" t="s">
        <v>1304</v>
      </c>
      <c r="G176" s="297"/>
      <c r="H176" s="297" t="s">
        <v>1365</v>
      </c>
      <c r="I176" s="297" t="s">
        <v>1300</v>
      </c>
      <c r="J176" s="297">
        <v>50</v>
      </c>
      <c r="K176" s="345"/>
    </row>
    <row r="177" s="1" customFormat="1" ht="15" customHeight="1">
      <c r="B177" s="322"/>
      <c r="C177" s="297" t="s">
        <v>115</v>
      </c>
      <c r="D177" s="297"/>
      <c r="E177" s="297"/>
      <c r="F177" s="320" t="s">
        <v>1298</v>
      </c>
      <c r="G177" s="297"/>
      <c r="H177" s="297" t="s">
        <v>1366</v>
      </c>
      <c r="I177" s="297" t="s">
        <v>1367</v>
      </c>
      <c r="J177" s="297"/>
      <c r="K177" s="345"/>
    </row>
    <row r="178" s="1" customFormat="1" ht="15" customHeight="1">
      <c r="B178" s="322"/>
      <c r="C178" s="297" t="s">
        <v>57</v>
      </c>
      <c r="D178" s="297"/>
      <c r="E178" s="297"/>
      <c r="F178" s="320" t="s">
        <v>1298</v>
      </c>
      <c r="G178" s="297"/>
      <c r="H178" s="297" t="s">
        <v>1368</v>
      </c>
      <c r="I178" s="297" t="s">
        <v>1369</v>
      </c>
      <c r="J178" s="297">
        <v>1</v>
      </c>
      <c r="K178" s="345"/>
    </row>
    <row r="179" s="1" customFormat="1" ht="15" customHeight="1">
      <c r="B179" s="322"/>
      <c r="C179" s="297" t="s">
        <v>53</v>
      </c>
      <c r="D179" s="297"/>
      <c r="E179" s="297"/>
      <c r="F179" s="320" t="s">
        <v>1298</v>
      </c>
      <c r="G179" s="297"/>
      <c r="H179" s="297" t="s">
        <v>1370</v>
      </c>
      <c r="I179" s="297" t="s">
        <v>1300</v>
      </c>
      <c r="J179" s="297">
        <v>20</v>
      </c>
      <c r="K179" s="345"/>
    </row>
    <row r="180" s="1" customFormat="1" ht="15" customHeight="1">
      <c r="B180" s="322"/>
      <c r="C180" s="297" t="s">
        <v>54</v>
      </c>
      <c r="D180" s="297"/>
      <c r="E180" s="297"/>
      <c r="F180" s="320" t="s">
        <v>1298</v>
      </c>
      <c r="G180" s="297"/>
      <c r="H180" s="297" t="s">
        <v>1371</v>
      </c>
      <c r="I180" s="297" t="s">
        <v>1300</v>
      </c>
      <c r="J180" s="297">
        <v>255</v>
      </c>
      <c r="K180" s="345"/>
    </row>
    <row r="181" s="1" customFormat="1" ht="15" customHeight="1">
      <c r="B181" s="322"/>
      <c r="C181" s="297" t="s">
        <v>116</v>
      </c>
      <c r="D181" s="297"/>
      <c r="E181" s="297"/>
      <c r="F181" s="320" t="s">
        <v>1298</v>
      </c>
      <c r="G181" s="297"/>
      <c r="H181" s="297" t="s">
        <v>1262</v>
      </c>
      <c r="I181" s="297" t="s">
        <v>1300</v>
      </c>
      <c r="J181" s="297">
        <v>10</v>
      </c>
      <c r="K181" s="345"/>
    </row>
    <row r="182" s="1" customFormat="1" ht="15" customHeight="1">
      <c r="B182" s="322"/>
      <c r="C182" s="297" t="s">
        <v>117</v>
      </c>
      <c r="D182" s="297"/>
      <c r="E182" s="297"/>
      <c r="F182" s="320" t="s">
        <v>1298</v>
      </c>
      <c r="G182" s="297"/>
      <c r="H182" s="297" t="s">
        <v>1372</v>
      </c>
      <c r="I182" s="297" t="s">
        <v>1333</v>
      </c>
      <c r="J182" s="297"/>
      <c r="K182" s="345"/>
    </row>
    <row r="183" s="1" customFormat="1" ht="15" customHeight="1">
      <c r="B183" s="322"/>
      <c r="C183" s="297" t="s">
        <v>1373</v>
      </c>
      <c r="D183" s="297"/>
      <c r="E183" s="297"/>
      <c r="F183" s="320" t="s">
        <v>1298</v>
      </c>
      <c r="G183" s="297"/>
      <c r="H183" s="297" t="s">
        <v>1374</v>
      </c>
      <c r="I183" s="297" t="s">
        <v>1333</v>
      </c>
      <c r="J183" s="297"/>
      <c r="K183" s="345"/>
    </row>
    <row r="184" s="1" customFormat="1" ht="15" customHeight="1">
      <c r="B184" s="322"/>
      <c r="C184" s="297" t="s">
        <v>1362</v>
      </c>
      <c r="D184" s="297"/>
      <c r="E184" s="297"/>
      <c r="F184" s="320" t="s">
        <v>1298</v>
      </c>
      <c r="G184" s="297"/>
      <c r="H184" s="297" t="s">
        <v>1375</v>
      </c>
      <c r="I184" s="297" t="s">
        <v>1333</v>
      </c>
      <c r="J184" s="297"/>
      <c r="K184" s="345"/>
    </row>
    <row r="185" s="1" customFormat="1" ht="15" customHeight="1">
      <c r="B185" s="322"/>
      <c r="C185" s="297" t="s">
        <v>119</v>
      </c>
      <c r="D185" s="297"/>
      <c r="E185" s="297"/>
      <c r="F185" s="320" t="s">
        <v>1304</v>
      </c>
      <c r="G185" s="297"/>
      <c r="H185" s="297" t="s">
        <v>1376</v>
      </c>
      <c r="I185" s="297" t="s">
        <v>1300</v>
      </c>
      <c r="J185" s="297">
        <v>50</v>
      </c>
      <c r="K185" s="345"/>
    </row>
    <row r="186" s="1" customFormat="1" ht="15" customHeight="1">
      <c r="B186" s="322"/>
      <c r="C186" s="297" t="s">
        <v>1377</v>
      </c>
      <c r="D186" s="297"/>
      <c r="E186" s="297"/>
      <c r="F186" s="320" t="s">
        <v>1304</v>
      </c>
      <c r="G186" s="297"/>
      <c r="H186" s="297" t="s">
        <v>1378</v>
      </c>
      <c r="I186" s="297" t="s">
        <v>1379</v>
      </c>
      <c r="J186" s="297"/>
      <c r="K186" s="345"/>
    </row>
    <row r="187" s="1" customFormat="1" ht="15" customHeight="1">
      <c r="B187" s="322"/>
      <c r="C187" s="297" t="s">
        <v>1380</v>
      </c>
      <c r="D187" s="297"/>
      <c r="E187" s="297"/>
      <c r="F187" s="320" t="s">
        <v>1304</v>
      </c>
      <c r="G187" s="297"/>
      <c r="H187" s="297" t="s">
        <v>1381</v>
      </c>
      <c r="I187" s="297" t="s">
        <v>1379</v>
      </c>
      <c r="J187" s="297"/>
      <c r="K187" s="345"/>
    </row>
    <row r="188" s="1" customFormat="1" ht="15" customHeight="1">
      <c r="B188" s="322"/>
      <c r="C188" s="297" t="s">
        <v>1382</v>
      </c>
      <c r="D188" s="297"/>
      <c r="E188" s="297"/>
      <c r="F188" s="320" t="s">
        <v>1304</v>
      </c>
      <c r="G188" s="297"/>
      <c r="H188" s="297" t="s">
        <v>1383</v>
      </c>
      <c r="I188" s="297" t="s">
        <v>1379</v>
      </c>
      <c r="J188" s="297"/>
      <c r="K188" s="345"/>
    </row>
    <row r="189" s="1" customFormat="1" ht="15" customHeight="1">
      <c r="B189" s="322"/>
      <c r="C189" s="358" t="s">
        <v>1384</v>
      </c>
      <c r="D189" s="297"/>
      <c r="E189" s="297"/>
      <c r="F189" s="320" t="s">
        <v>1304</v>
      </c>
      <c r="G189" s="297"/>
      <c r="H189" s="297" t="s">
        <v>1385</v>
      </c>
      <c r="I189" s="297" t="s">
        <v>1386</v>
      </c>
      <c r="J189" s="359" t="s">
        <v>1387</v>
      </c>
      <c r="K189" s="345"/>
    </row>
    <row r="190" s="1" customFormat="1" ht="15" customHeight="1">
      <c r="B190" s="322"/>
      <c r="C190" s="358" t="s">
        <v>42</v>
      </c>
      <c r="D190" s="297"/>
      <c r="E190" s="297"/>
      <c r="F190" s="320" t="s">
        <v>1298</v>
      </c>
      <c r="G190" s="297"/>
      <c r="H190" s="294" t="s">
        <v>1388</v>
      </c>
      <c r="I190" s="297" t="s">
        <v>1389</v>
      </c>
      <c r="J190" s="297"/>
      <c r="K190" s="345"/>
    </row>
    <row r="191" s="1" customFormat="1" ht="15" customHeight="1">
      <c r="B191" s="322"/>
      <c r="C191" s="358" t="s">
        <v>1390</v>
      </c>
      <c r="D191" s="297"/>
      <c r="E191" s="297"/>
      <c r="F191" s="320" t="s">
        <v>1298</v>
      </c>
      <c r="G191" s="297"/>
      <c r="H191" s="297" t="s">
        <v>1391</v>
      </c>
      <c r="I191" s="297" t="s">
        <v>1333</v>
      </c>
      <c r="J191" s="297"/>
      <c r="K191" s="345"/>
    </row>
    <row r="192" s="1" customFormat="1" ht="15" customHeight="1">
      <c r="B192" s="322"/>
      <c r="C192" s="358" t="s">
        <v>1392</v>
      </c>
      <c r="D192" s="297"/>
      <c r="E192" s="297"/>
      <c r="F192" s="320" t="s">
        <v>1298</v>
      </c>
      <c r="G192" s="297"/>
      <c r="H192" s="297" t="s">
        <v>1393</v>
      </c>
      <c r="I192" s="297" t="s">
        <v>1333</v>
      </c>
      <c r="J192" s="297"/>
      <c r="K192" s="345"/>
    </row>
    <row r="193" s="1" customFormat="1" ht="15" customHeight="1">
      <c r="B193" s="322"/>
      <c r="C193" s="358" t="s">
        <v>1394</v>
      </c>
      <c r="D193" s="297"/>
      <c r="E193" s="297"/>
      <c r="F193" s="320" t="s">
        <v>1304</v>
      </c>
      <c r="G193" s="297"/>
      <c r="H193" s="297" t="s">
        <v>1395</v>
      </c>
      <c r="I193" s="297" t="s">
        <v>1333</v>
      </c>
      <c r="J193" s="297"/>
      <c r="K193" s="345"/>
    </row>
    <row r="194" s="1" customFormat="1" ht="15" customHeight="1">
      <c r="B194" s="351"/>
      <c r="C194" s="360"/>
      <c r="D194" s="331"/>
      <c r="E194" s="331"/>
      <c r="F194" s="331"/>
      <c r="G194" s="331"/>
      <c r="H194" s="331"/>
      <c r="I194" s="331"/>
      <c r="J194" s="331"/>
      <c r="K194" s="352"/>
    </row>
    <row r="195" s="1" customFormat="1" ht="18.75" customHeight="1">
      <c r="B195" s="333"/>
      <c r="C195" s="343"/>
      <c r="D195" s="343"/>
      <c r="E195" s="343"/>
      <c r="F195" s="353"/>
      <c r="G195" s="343"/>
      <c r="H195" s="343"/>
      <c r="I195" s="343"/>
      <c r="J195" s="343"/>
      <c r="K195" s="333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</row>
    <row r="198" s="1" customFormat="1" ht="13.5">
      <c r="B198" s="284"/>
      <c r="C198" s="285"/>
      <c r="D198" s="285"/>
      <c r="E198" s="285"/>
      <c r="F198" s="285"/>
      <c r="G198" s="285"/>
      <c r="H198" s="285"/>
      <c r="I198" s="285"/>
      <c r="J198" s="285"/>
      <c r="K198" s="286"/>
    </row>
    <row r="199" s="1" customFormat="1" ht="21">
      <c r="B199" s="287"/>
      <c r="C199" s="288" t="s">
        <v>1396</v>
      </c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5.5" customHeight="1">
      <c r="B200" s="287"/>
      <c r="C200" s="361" t="s">
        <v>1397</v>
      </c>
      <c r="D200" s="361"/>
      <c r="E200" s="361"/>
      <c r="F200" s="361" t="s">
        <v>1398</v>
      </c>
      <c r="G200" s="362"/>
      <c r="H200" s="361" t="s">
        <v>1399</v>
      </c>
      <c r="I200" s="361"/>
      <c r="J200" s="361"/>
      <c r="K200" s="289"/>
    </row>
    <row r="201" s="1" customFormat="1" ht="5.25" customHeight="1">
      <c r="B201" s="322"/>
      <c r="C201" s="317"/>
      <c r="D201" s="317"/>
      <c r="E201" s="317"/>
      <c r="F201" s="317"/>
      <c r="G201" s="343"/>
      <c r="H201" s="317"/>
      <c r="I201" s="317"/>
      <c r="J201" s="317"/>
      <c r="K201" s="345"/>
    </row>
    <row r="202" s="1" customFormat="1" ht="15" customHeight="1">
      <c r="B202" s="322"/>
      <c r="C202" s="297" t="s">
        <v>1389</v>
      </c>
      <c r="D202" s="297"/>
      <c r="E202" s="297"/>
      <c r="F202" s="320" t="s">
        <v>43</v>
      </c>
      <c r="G202" s="297"/>
      <c r="H202" s="297" t="s">
        <v>1400</v>
      </c>
      <c r="I202" s="297"/>
      <c r="J202" s="297"/>
      <c r="K202" s="345"/>
    </row>
    <row r="203" s="1" customFormat="1" ht="15" customHeight="1">
      <c r="B203" s="322"/>
      <c r="C203" s="297"/>
      <c r="D203" s="297"/>
      <c r="E203" s="297"/>
      <c r="F203" s="320" t="s">
        <v>44</v>
      </c>
      <c r="G203" s="297"/>
      <c r="H203" s="297" t="s">
        <v>1401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47</v>
      </c>
      <c r="G204" s="297"/>
      <c r="H204" s="297" t="s">
        <v>1402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45</v>
      </c>
      <c r="G205" s="297"/>
      <c r="H205" s="297" t="s">
        <v>1403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46</v>
      </c>
      <c r="G206" s="297"/>
      <c r="H206" s="297" t="s">
        <v>1404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/>
      <c r="G207" s="297"/>
      <c r="H207" s="297"/>
      <c r="I207" s="297"/>
      <c r="J207" s="297"/>
      <c r="K207" s="345"/>
    </row>
    <row r="208" s="1" customFormat="1" ht="15" customHeight="1">
      <c r="B208" s="322"/>
      <c r="C208" s="297" t="s">
        <v>1345</v>
      </c>
      <c r="D208" s="297"/>
      <c r="E208" s="297"/>
      <c r="F208" s="320" t="s">
        <v>78</v>
      </c>
      <c r="G208" s="297"/>
      <c r="H208" s="297" t="s">
        <v>1405</v>
      </c>
      <c r="I208" s="297"/>
      <c r="J208" s="297"/>
      <c r="K208" s="345"/>
    </row>
    <row r="209" s="1" customFormat="1" ht="15" customHeight="1">
      <c r="B209" s="322"/>
      <c r="C209" s="297"/>
      <c r="D209" s="297"/>
      <c r="E209" s="297"/>
      <c r="F209" s="320" t="s">
        <v>1243</v>
      </c>
      <c r="G209" s="297"/>
      <c r="H209" s="297" t="s">
        <v>1244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1241</v>
      </c>
      <c r="G210" s="297"/>
      <c r="H210" s="297" t="s">
        <v>1406</v>
      </c>
      <c r="I210" s="297"/>
      <c r="J210" s="297"/>
      <c r="K210" s="345"/>
    </row>
    <row r="211" s="1" customFormat="1" ht="15" customHeight="1">
      <c r="B211" s="363"/>
      <c r="C211" s="297"/>
      <c r="D211" s="297"/>
      <c r="E211" s="297"/>
      <c r="F211" s="320" t="s">
        <v>96</v>
      </c>
      <c r="G211" s="358"/>
      <c r="H211" s="349" t="s">
        <v>97</v>
      </c>
      <c r="I211" s="349"/>
      <c r="J211" s="349"/>
      <c r="K211" s="364"/>
    </row>
    <row r="212" s="1" customFormat="1" ht="15" customHeight="1">
      <c r="B212" s="363"/>
      <c r="C212" s="297"/>
      <c r="D212" s="297"/>
      <c r="E212" s="297"/>
      <c r="F212" s="320" t="s">
        <v>1245</v>
      </c>
      <c r="G212" s="358"/>
      <c r="H212" s="349" t="s">
        <v>1407</v>
      </c>
      <c r="I212" s="349"/>
      <c r="J212" s="349"/>
      <c r="K212" s="364"/>
    </row>
    <row r="213" s="1" customFormat="1" ht="15" customHeight="1">
      <c r="B213" s="363"/>
      <c r="C213" s="297"/>
      <c r="D213" s="297"/>
      <c r="E213" s="297"/>
      <c r="F213" s="320"/>
      <c r="G213" s="358"/>
      <c r="H213" s="349"/>
      <c r="I213" s="349"/>
      <c r="J213" s="349"/>
      <c r="K213" s="364"/>
    </row>
    <row r="214" s="1" customFormat="1" ht="15" customHeight="1">
      <c r="B214" s="363"/>
      <c r="C214" s="297" t="s">
        <v>1369</v>
      </c>
      <c r="D214" s="297"/>
      <c r="E214" s="297"/>
      <c r="F214" s="320">
        <v>1</v>
      </c>
      <c r="G214" s="358"/>
      <c r="H214" s="349" t="s">
        <v>1408</v>
      </c>
      <c r="I214" s="349"/>
      <c r="J214" s="349"/>
      <c r="K214" s="364"/>
    </row>
    <row r="215" s="1" customFormat="1" ht="15" customHeight="1">
      <c r="B215" s="363"/>
      <c r="C215" s="297"/>
      <c r="D215" s="297"/>
      <c r="E215" s="297"/>
      <c r="F215" s="320">
        <v>2</v>
      </c>
      <c r="G215" s="358"/>
      <c r="H215" s="349" t="s">
        <v>1409</v>
      </c>
      <c r="I215" s="349"/>
      <c r="J215" s="349"/>
      <c r="K215" s="364"/>
    </row>
    <row r="216" s="1" customFormat="1" ht="15" customHeight="1">
      <c r="B216" s="363"/>
      <c r="C216" s="297"/>
      <c r="D216" s="297"/>
      <c r="E216" s="297"/>
      <c r="F216" s="320">
        <v>3</v>
      </c>
      <c r="G216" s="358"/>
      <c r="H216" s="349" t="s">
        <v>1410</v>
      </c>
      <c r="I216" s="349"/>
      <c r="J216" s="349"/>
      <c r="K216" s="364"/>
    </row>
    <row r="217" s="1" customFormat="1" ht="15" customHeight="1">
      <c r="B217" s="363"/>
      <c r="C217" s="297"/>
      <c r="D217" s="297"/>
      <c r="E217" s="297"/>
      <c r="F217" s="320">
        <v>4</v>
      </c>
      <c r="G217" s="358"/>
      <c r="H217" s="349" t="s">
        <v>1411</v>
      </c>
      <c r="I217" s="349"/>
      <c r="J217" s="349"/>
      <c r="K217" s="364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DESKTOP-C4D9MTG\Triline</dc:creator>
  <cp:lastModifiedBy>DESKTOP-C4D9MTG\Triline</cp:lastModifiedBy>
  <dcterms:created xsi:type="dcterms:W3CDTF">2023-07-21T11:15:27Z</dcterms:created>
  <dcterms:modified xsi:type="dcterms:W3CDTF">2023-07-21T11:15:36Z</dcterms:modified>
</cp:coreProperties>
</file>