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vytápění" sheetId="4" r:id="rId4"/>
    <sheet name="04 - silnoproudá elektrot..." sheetId="5" r:id="rId5"/>
    <sheet name="05 - VZT" sheetId="6" r:id="rId6"/>
    <sheet name="VON - Vedlejší a ostatní ...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stavební část'!$C$104:$K$867</definedName>
    <definedName name="_xlnm.Print_Area" localSheetId="1">'01 - stavební část'!$C$4:$J$39,'01 - stavební část'!$C$45:$J$86,'01 - stavební část'!$C$92:$K$867</definedName>
    <definedName name="_xlnm.Print_Titles" localSheetId="1">'01 - stavební část'!$104:$104</definedName>
    <definedName name="_xlnm._FilterDatabase" localSheetId="2" hidden="1">'02 - ZTI'!$C$84:$K$237</definedName>
    <definedName name="_xlnm.Print_Area" localSheetId="2">'02 - ZTI'!$C$4:$J$39,'02 - ZTI'!$C$45:$J$66,'02 - ZTI'!$C$72:$K$237</definedName>
    <definedName name="_xlnm.Print_Titles" localSheetId="2">'02 - ZTI'!$84:$84</definedName>
    <definedName name="_xlnm._FilterDatabase" localSheetId="3" hidden="1">'03 - vytápění'!$C$83:$K$143</definedName>
    <definedName name="_xlnm.Print_Area" localSheetId="3">'03 - vytápění'!$C$4:$J$39,'03 - vytápění'!$C$45:$J$65,'03 - vytápění'!$C$71:$K$143</definedName>
    <definedName name="_xlnm.Print_Titles" localSheetId="3">'03 - vytápění'!$83:$83</definedName>
    <definedName name="_xlnm._FilterDatabase" localSheetId="4" hidden="1">'04 - silnoproudá elektrot...'!$C$110:$K$203</definedName>
    <definedName name="_xlnm.Print_Area" localSheetId="4">'04 - silnoproudá elektrot...'!$C$4:$J$39,'04 - silnoproudá elektrot...'!$C$45:$J$92,'04 - silnoproudá elektrot...'!$C$98:$K$203</definedName>
    <definedName name="_xlnm.Print_Titles" localSheetId="4">'04 - silnoproudá elektrot...'!$110:$110</definedName>
    <definedName name="_xlnm._FilterDatabase" localSheetId="5" hidden="1">'05 - VZT'!$C$80:$K$96</definedName>
    <definedName name="_xlnm.Print_Area" localSheetId="5">'05 - VZT'!$C$4:$J$39,'05 - VZT'!$C$45:$J$62,'05 - VZT'!$C$68:$K$96</definedName>
    <definedName name="_xlnm.Print_Titles" localSheetId="5">'05 - VZT'!$80:$80</definedName>
    <definedName name="_xlnm._FilterDatabase" localSheetId="6" hidden="1">'VON - Vedlejší a ostatní ...'!$C$79:$K$86</definedName>
    <definedName name="_xlnm.Print_Area" localSheetId="6">'VON - Vedlejší a ostatní ...'!$C$4:$J$39,'VON - Vedlejší a ostatní ...'!$C$45:$J$61,'VON - Vedlejší a ostatní ...'!$C$67:$K$86</definedName>
    <definedName name="_xlnm.Print_Titles" localSheetId="6">'VON - Vedlejší a ostatní ...'!$79:$79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74"/>
  <c r="E7"/>
  <c r="E70"/>
  <c i="6" r="J37"/>
  <c r="J36"/>
  <c i="1" r="AY59"/>
  <c i="6" r="J35"/>
  <c i="1" r="AX59"/>
  <c i="6"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5" r="J37"/>
  <c r="J36"/>
  <c i="1" r="AY58"/>
  <c i="5" r="J35"/>
  <c i="1" r="AX58"/>
  <c i="5"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6"/>
  <c r="BH196"/>
  <c r="BG196"/>
  <c r="BF196"/>
  <c r="T196"/>
  <c r="T195"/>
  <c r="R196"/>
  <c r="R195"/>
  <c r="P196"/>
  <c r="P195"/>
  <c r="BI194"/>
  <c r="BH194"/>
  <c r="BG194"/>
  <c r="BF194"/>
  <c r="T194"/>
  <c r="T193"/>
  <c r="R194"/>
  <c r="R193"/>
  <c r="P194"/>
  <c r="P193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J108"/>
  <c r="J107"/>
  <c r="F107"/>
  <c r="F105"/>
  <c r="E103"/>
  <c r="J55"/>
  <c r="J54"/>
  <c r="F54"/>
  <c r="F52"/>
  <c r="E50"/>
  <c r="J18"/>
  <c r="E18"/>
  <c r="F108"/>
  <c r="J17"/>
  <c r="J12"/>
  <c r="J52"/>
  <c r="E7"/>
  <c r="E101"/>
  <c i="4" r="J37"/>
  <c r="J36"/>
  <c i="1" r="AY57"/>
  <c i="4" r="J35"/>
  <c i="1" r="AX57"/>
  <c i="4"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3" r="J37"/>
  <c r="J36"/>
  <c i="1" r="AY56"/>
  <c i="3" r="J35"/>
  <c i="1" r="AX56"/>
  <c i="3"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2" r="J37"/>
  <c r="J36"/>
  <c i="1" r="AY55"/>
  <c i="2" r="J35"/>
  <c i="1" r="AX55"/>
  <c i="2" r="BI867"/>
  <c r="BH867"/>
  <c r="BG867"/>
  <c r="BF867"/>
  <c r="T867"/>
  <c r="T866"/>
  <c r="R867"/>
  <c r="R866"/>
  <c r="P867"/>
  <c r="P866"/>
  <c r="BI846"/>
  <c r="BH846"/>
  <c r="BG846"/>
  <c r="BF846"/>
  <c r="T846"/>
  <c r="R846"/>
  <c r="P846"/>
  <c r="BI844"/>
  <c r="BH844"/>
  <c r="BG844"/>
  <c r="BF844"/>
  <c r="T844"/>
  <c r="R844"/>
  <c r="P844"/>
  <c r="BI824"/>
  <c r="BH824"/>
  <c r="BG824"/>
  <c r="BF824"/>
  <c r="T824"/>
  <c r="R824"/>
  <c r="P824"/>
  <c r="BI822"/>
  <c r="BH822"/>
  <c r="BG822"/>
  <c r="BF822"/>
  <c r="T822"/>
  <c r="R822"/>
  <c r="P822"/>
  <c r="BI809"/>
  <c r="BH809"/>
  <c r="BG809"/>
  <c r="BF809"/>
  <c r="T809"/>
  <c r="R809"/>
  <c r="P809"/>
  <c r="BI804"/>
  <c r="BH804"/>
  <c r="BG804"/>
  <c r="BF804"/>
  <c r="T804"/>
  <c r="R804"/>
  <c r="P804"/>
  <c r="BI800"/>
  <c r="BH800"/>
  <c r="BG800"/>
  <c r="BF800"/>
  <c r="T800"/>
  <c r="R800"/>
  <c r="P800"/>
  <c r="BI793"/>
  <c r="BH793"/>
  <c r="BG793"/>
  <c r="BF793"/>
  <c r="T793"/>
  <c r="R793"/>
  <c r="P793"/>
  <c r="BI790"/>
  <c r="BH790"/>
  <c r="BG790"/>
  <c r="BF790"/>
  <c r="T790"/>
  <c r="R790"/>
  <c r="P790"/>
  <c r="BI783"/>
  <c r="BH783"/>
  <c r="BG783"/>
  <c r="BF783"/>
  <c r="T783"/>
  <c r="R783"/>
  <c r="P783"/>
  <c r="BI776"/>
  <c r="BH776"/>
  <c r="BG776"/>
  <c r="BF776"/>
  <c r="T776"/>
  <c r="R776"/>
  <c r="P776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52"/>
  <c r="BH752"/>
  <c r="BG752"/>
  <c r="BF752"/>
  <c r="T752"/>
  <c r="R752"/>
  <c r="P752"/>
  <c r="BI750"/>
  <c r="BH750"/>
  <c r="BG750"/>
  <c r="BF750"/>
  <c r="T750"/>
  <c r="R750"/>
  <c r="P750"/>
  <c r="BI746"/>
  <c r="BH746"/>
  <c r="BG746"/>
  <c r="BF746"/>
  <c r="T746"/>
  <c r="R746"/>
  <c r="P746"/>
  <c r="BI734"/>
  <c r="BH734"/>
  <c r="BG734"/>
  <c r="BF734"/>
  <c r="T734"/>
  <c r="R734"/>
  <c r="P734"/>
  <c r="BI732"/>
  <c r="BH732"/>
  <c r="BG732"/>
  <c r="BF732"/>
  <c r="T732"/>
  <c r="R732"/>
  <c r="P732"/>
  <c r="BI727"/>
  <c r="BH727"/>
  <c r="BG727"/>
  <c r="BF727"/>
  <c r="T727"/>
  <c r="R727"/>
  <c r="P727"/>
  <c r="BI725"/>
  <c r="BH725"/>
  <c r="BG725"/>
  <c r="BF725"/>
  <c r="T725"/>
  <c r="R725"/>
  <c r="P725"/>
  <c r="BI714"/>
  <c r="BH714"/>
  <c r="BG714"/>
  <c r="BF714"/>
  <c r="T714"/>
  <c r="R714"/>
  <c r="P714"/>
  <c r="BI711"/>
  <c r="BH711"/>
  <c r="BG711"/>
  <c r="BF711"/>
  <c r="T711"/>
  <c r="R711"/>
  <c r="P711"/>
  <c r="BI709"/>
  <c r="BH709"/>
  <c r="BG709"/>
  <c r="BF709"/>
  <c r="T709"/>
  <c r="R709"/>
  <c r="P709"/>
  <c r="BI704"/>
  <c r="BH704"/>
  <c r="BG704"/>
  <c r="BF704"/>
  <c r="T704"/>
  <c r="R704"/>
  <c r="P704"/>
  <c r="BI693"/>
  <c r="BH693"/>
  <c r="BG693"/>
  <c r="BF693"/>
  <c r="T693"/>
  <c r="R693"/>
  <c r="P693"/>
  <c r="BI691"/>
  <c r="BH691"/>
  <c r="BG691"/>
  <c r="BF691"/>
  <c r="T691"/>
  <c r="R691"/>
  <c r="P691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39"/>
  <c r="BH639"/>
  <c r="BG639"/>
  <c r="BF639"/>
  <c r="T639"/>
  <c r="R639"/>
  <c r="P639"/>
  <c r="BI637"/>
  <c r="BH637"/>
  <c r="BG637"/>
  <c r="BF637"/>
  <c r="T637"/>
  <c r="R637"/>
  <c r="P637"/>
  <c r="BI633"/>
  <c r="BH633"/>
  <c r="BG633"/>
  <c r="BF633"/>
  <c r="T633"/>
  <c r="R633"/>
  <c r="P633"/>
  <c r="BI631"/>
  <c r="BH631"/>
  <c r="BG631"/>
  <c r="BF631"/>
  <c r="T631"/>
  <c r="R631"/>
  <c r="P631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5"/>
  <c r="BH595"/>
  <c r="BG595"/>
  <c r="BF595"/>
  <c r="T595"/>
  <c r="R595"/>
  <c r="P595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R583"/>
  <c r="P583"/>
  <c r="BI579"/>
  <c r="BH579"/>
  <c r="BG579"/>
  <c r="BF579"/>
  <c r="T579"/>
  <c r="R579"/>
  <c r="P579"/>
  <c r="BI576"/>
  <c r="BH576"/>
  <c r="BG576"/>
  <c r="BF576"/>
  <c r="T576"/>
  <c r="R576"/>
  <c r="P576"/>
  <c r="BI575"/>
  <c r="BH575"/>
  <c r="BG575"/>
  <c r="BF575"/>
  <c r="T575"/>
  <c r="R575"/>
  <c r="P575"/>
  <c r="BI571"/>
  <c r="BH571"/>
  <c r="BG571"/>
  <c r="BF571"/>
  <c r="T571"/>
  <c r="R571"/>
  <c r="P571"/>
  <c r="BI570"/>
  <c r="BH570"/>
  <c r="BG570"/>
  <c r="BF570"/>
  <c r="T570"/>
  <c r="R570"/>
  <c r="P570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62"/>
  <c r="BH562"/>
  <c r="BG562"/>
  <c r="BF562"/>
  <c r="T562"/>
  <c r="R562"/>
  <c r="P562"/>
  <c r="BI558"/>
  <c r="BH558"/>
  <c r="BG558"/>
  <c r="BF558"/>
  <c r="T558"/>
  <c r="R558"/>
  <c r="P558"/>
  <c r="BI557"/>
  <c r="BH557"/>
  <c r="BG557"/>
  <c r="BF557"/>
  <c r="T557"/>
  <c r="R557"/>
  <c r="P557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38"/>
  <c r="BH538"/>
  <c r="BG538"/>
  <c r="BF538"/>
  <c r="T538"/>
  <c r="R538"/>
  <c r="P538"/>
  <c r="BI527"/>
  <c r="BH527"/>
  <c r="BG527"/>
  <c r="BF527"/>
  <c r="T527"/>
  <c r="R527"/>
  <c r="P527"/>
  <c r="BI525"/>
  <c r="BH525"/>
  <c r="BG525"/>
  <c r="BF525"/>
  <c r="T525"/>
  <c r="R525"/>
  <c r="P525"/>
  <c r="BI516"/>
  <c r="BH516"/>
  <c r="BG516"/>
  <c r="BF516"/>
  <c r="T516"/>
  <c r="R516"/>
  <c r="P516"/>
  <c r="BI507"/>
  <c r="BH507"/>
  <c r="BG507"/>
  <c r="BF507"/>
  <c r="T507"/>
  <c r="R507"/>
  <c r="P507"/>
  <c r="BI503"/>
  <c r="BH503"/>
  <c r="BG503"/>
  <c r="BF503"/>
  <c r="T503"/>
  <c r="R503"/>
  <c r="P503"/>
  <c r="BI501"/>
  <c r="BH501"/>
  <c r="BG501"/>
  <c r="BF501"/>
  <c r="T501"/>
  <c r="R501"/>
  <c r="P501"/>
  <c r="BI496"/>
  <c r="BH496"/>
  <c r="BG496"/>
  <c r="BF496"/>
  <c r="T496"/>
  <c r="R496"/>
  <c r="P496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T484"/>
  <c r="R485"/>
  <c r="R484"/>
  <c r="P485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2"/>
  <c r="BH422"/>
  <c r="BG422"/>
  <c r="BF422"/>
  <c r="T422"/>
  <c r="R422"/>
  <c r="P422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37"/>
  <c r="BH337"/>
  <c r="BG337"/>
  <c r="BF337"/>
  <c r="T337"/>
  <c r="R337"/>
  <c r="P337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4"/>
  <c r="BH214"/>
  <c r="BG214"/>
  <c r="BF214"/>
  <c r="T214"/>
  <c r="R214"/>
  <c r="P214"/>
  <c r="BI202"/>
  <c r="BH202"/>
  <c r="BG202"/>
  <c r="BF202"/>
  <c r="T202"/>
  <c r="R202"/>
  <c r="P202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J102"/>
  <c r="J101"/>
  <c r="F101"/>
  <c r="F99"/>
  <c r="E97"/>
  <c r="J55"/>
  <c r="J54"/>
  <c r="F54"/>
  <c r="F52"/>
  <c r="E50"/>
  <c r="J18"/>
  <c r="E18"/>
  <c r="F102"/>
  <c r="J17"/>
  <c r="J12"/>
  <c r="J52"/>
  <c r="E7"/>
  <c r="E95"/>
  <c i="1" r="L50"/>
  <c r="AM50"/>
  <c r="AM49"/>
  <c r="L49"/>
  <c r="AM47"/>
  <c r="L47"/>
  <c r="L45"/>
  <c r="L44"/>
  <c i="2" r="J725"/>
  <c r="J657"/>
  <c r="J516"/>
  <c r="BK397"/>
  <c r="J262"/>
  <c r="J136"/>
  <c r="BK763"/>
  <c r="J645"/>
  <c r="BK575"/>
  <c r="J431"/>
  <c r="BK344"/>
  <c r="J181"/>
  <c r="J672"/>
  <c r="J547"/>
  <c r="J411"/>
  <c r="BK246"/>
  <c r="BK113"/>
  <c r="BK790"/>
  <c r="J649"/>
  <c r="BK586"/>
  <c r="BK496"/>
  <c r="J389"/>
  <c r="J267"/>
  <c r="BK136"/>
  <c i="3" r="BK202"/>
  <c r="BK118"/>
  <c r="BK190"/>
  <c r="J137"/>
  <c r="BK229"/>
  <c r="BK159"/>
  <c r="BK108"/>
  <c r="BK167"/>
  <c i="4" r="BK111"/>
  <c r="BK118"/>
  <c r="J109"/>
  <c r="BK95"/>
  <c i="5" r="J172"/>
  <c r="BK117"/>
  <c r="BK136"/>
  <c r="J170"/>
  <c r="BK116"/>
  <c r="BK148"/>
  <c i="6" r="J90"/>
  <c i="7" r="J82"/>
  <c i="2" r="BK734"/>
  <c r="BK601"/>
  <c r="BK482"/>
  <c r="BK354"/>
  <c r="BK172"/>
  <c r="J127"/>
  <c r="BK657"/>
  <c r="BK571"/>
  <c r="J441"/>
  <c r="J337"/>
  <c r="J242"/>
  <c r="BK108"/>
  <c r="BK624"/>
  <c r="BK563"/>
  <c r="BK431"/>
  <c r="J250"/>
  <c r="BK117"/>
  <c r="BK645"/>
  <c r="J583"/>
  <c r="J501"/>
  <c r="J397"/>
  <c r="J321"/>
  <c r="BK227"/>
  <c r="BK115"/>
  <c i="3" r="BK161"/>
  <c r="J126"/>
  <c r="BK204"/>
  <c r="BK143"/>
  <c r="J198"/>
  <c r="J167"/>
  <c r="J229"/>
  <c r="BK198"/>
  <c r="BK137"/>
  <c i="4" r="J95"/>
  <c r="J135"/>
  <c r="J113"/>
  <c i="5" r="BK175"/>
  <c r="J140"/>
  <c r="BK187"/>
  <c r="BK157"/>
  <c r="J189"/>
  <c r="J198"/>
  <c r="BK134"/>
  <c i="6" r="BK90"/>
  <c i="2" r="J714"/>
  <c r="BK637"/>
  <c r="J439"/>
  <c r="BK276"/>
  <c r="BK151"/>
  <c r="J773"/>
  <c r="BK648"/>
  <c r="BK566"/>
  <c r="J435"/>
  <c r="BK314"/>
  <c r="BK149"/>
  <c r="J727"/>
  <c r="BK620"/>
  <c r="BK435"/>
  <c r="BK272"/>
  <c r="J172"/>
  <c r="J846"/>
  <c r="J693"/>
  <c r="J615"/>
  <c r="J485"/>
  <c r="BK369"/>
  <c r="BK262"/>
  <c r="BK148"/>
  <c i="3" r="BK216"/>
  <c r="J157"/>
  <c r="BK96"/>
  <c r="BK145"/>
  <c r="J231"/>
  <c r="J161"/>
  <c r="J94"/>
  <c r="BK179"/>
  <c r="J118"/>
  <c i="4" r="BK124"/>
  <c r="J133"/>
  <c r="BK101"/>
  <c i="5" r="J183"/>
  <c r="BK144"/>
  <c r="J116"/>
  <c i="2" r="J231"/>
  <c r="J117"/>
  <c i="3" r="J225"/>
  <c r="BK175"/>
  <c r="J155"/>
  <c r="J124"/>
  <c r="J114"/>
  <c r="BK177"/>
  <c r="BK133"/>
  <c r="J220"/>
  <c r="J131"/>
  <c i="4" r="BK105"/>
  <c r="BK109"/>
  <c r="BK122"/>
  <c i="5" r="J202"/>
  <c r="J159"/>
  <c r="BK118"/>
  <c r="BK184"/>
  <c r="J134"/>
  <c r="BK198"/>
  <c r="BK139"/>
  <c r="J177"/>
  <c r="BK122"/>
  <c i="6" r="BK86"/>
  <c i="7" r="J85"/>
  <c i="2" r="BK676"/>
  <c r="J565"/>
  <c r="BK479"/>
  <c r="BK299"/>
  <c r="BK152"/>
  <c r="BK776"/>
  <c r="BK649"/>
  <c r="J608"/>
  <c r="BK461"/>
  <c r="J304"/>
  <c r="J146"/>
  <c r="BK714"/>
  <c r="J575"/>
  <c r="J365"/>
  <c r="J188"/>
  <c r="J824"/>
  <c r="BK727"/>
  <c r="BK608"/>
  <c r="J527"/>
  <c r="BK401"/>
  <c r="BK242"/>
  <c i="3" r="BK223"/>
  <c r="J159"/>
  <c r="J206"/>
  <c r="BK147"/>
  <c r="J96"/>
  <c r="BK169"/>
  <c r="BK90"/>
  <c r="BK194"/>
  <c r="J133"/>
  <c i="4" r="J101"/>
  <c r="BK89"/>
  <c r="J140"/>
  <c r="J87"/>
  <c i="5" r="BK160"/>
  <c r="J136"/>
  <c r="BK177"/>
  <c r="BK126"/>
  <c r="J162"/>
  <c r="BK173"/>
  <c r="J121"/>
  <c i="6" r="BK84"/>
  <c i="2" r="J790"/>
  <c r="J670"/>
  <c r="J558"/>
  <c r="BK365"/>
  <c r="BK281"/>
  <c r="J149"/>
  <c r="J752"/>
  <c r="J647"/>
  <c r="J489"/>
  <c r="J315"/>
  <c r="J148"/>
  <c r="J732"/>
  <c r="J605"/>
  <c r="BK516"/>
  <c r="J369"/>
  <c r="BK164"/>
  <c r="BK653"/>
  <c r="BK619"/>
  <c r="BK562"/>
  <c r="J482"/>
  <c r="J377"/>
  <c r="BK250"/>
  <c i="3" r="BK218"/>
  <c r="BK173"/>
  <c r="J106"/>
  <c r="BK155"/>
  <c r="BK102"/>
  <c r="BK186"/>
  <c r="BK98"/>
  <c r="J169"/>
  <c r="J92"/>
  <c i="4" r="J126"/>
  <c r="J99"/>
  <c r="J93"/>
  <c i="5" r="J157"/>
  <c r="J119"/>
  <c r="BK141"/>
  <c r="BK172"/>
  <c r="J132"/>
  <c r="J176"/>
  <c r="J118"/>
  <c i="2" r="BK793"/>
  <c r="J663"/>
  <c r="BK538"/>
  <c r="J448"/>
  <c r="J314"/>
  <c r="J164"/>
  <c r="J804"/>
  <c r="J668"/>
  <c r="BK576"/>
  <c r="BK385"/>
  <c r="J295"/>
  <c r="BK190"/>
  <c r="J711"/>
  <c r="BK565"/>
  <c r="BK503"/>
  <c r="BK349"/>
  <c r="BK144"/>
  <c r="J783"/>
  <c r="J648"/>
  <c r="J593"/>
  <c r="BK507"/>
  <c r="J381"/>
  <c r="J223"/>
  <c i="3" r="BK220"/>
  <c r="BK165"/>
  <c r="J194"/>
  <c r="BK153"/>
  <c r="J98"/>
  <c r="J175"/>
  <c r="BK112"/>
  <c r="J200"/>
  <c r="J135"/>
  <c i="4" r="BK107"/>
  <c r="BK99"/>
  <c r="BK97"/>
  <c i="5" r="J200"/>
  <c r="J152"/>
  <c r="J151"/>
  <c r="J164"/>
  <c r="J138"/>
  <c r="J192"/>
  <c r="BK131"/>
  <c i="6" r="BK92"/>
  <c i="7" r="BK85"/>
  <c i="2" r="BK822"/>
  <c r="BK711"/>
  <c r="J612"/>
  <c r="J475"/>
  <c r="J385"/>
  <c r="BK291"/>
  <c r="J160"/>
  <c r="J822"/>
  <c r="BK732"/>
  <c r="J646"/>
  <c r="BK570"/>
  <c r="BK448"/>
  <c r="J362"/>
  <c r="J281"/>
  <c r="BK214"/>
  <c r="BK773"/>
  <c r="BK709"/>
  <c r="J586"/>
  <c r="J507"/>
  <c r="J445"/>
  <c r="J291"/>
  <c r="J152"/>
  <c r="BK844"/>
  <c r="J661"/>
  <c r="BK612"/>
  <c r="J601"/>
  <c r="BK558"/>
  <c r="J494"/>
  <c r="J407"/>
  <c r="BK326"/>
  <c r="BK254"/>
  <c r="BK160"/>
  <c i="3" r="J234"/>
  <c r="BK200"/>
  <c r="BK131"/>
  <c r="J218"/>
  <c r="J147"/>
  <c r="BK227"/>
  <c r="BK192"/>
  <c r="BK104"/>
  <c i="4" r="BK137"/>
  <c r="J97"/>
  <c r="J105"/>
  <c i="5" r="J190"/>
  <c r="BK154"/>
  <c r="J120"/>
  <c r="BK162"/>
  <c r="J115"/>
  <c r="BK183"/>
  <c r="J122"/>
  <c r="J145"/>
  <c r="J117"/>
  <c i="6" r="BK95"/>
  <c i="2" r="J776"/>
  <c r="J619"/>
  <c r="J452"/>
  <c r="BK362"/>
  <c r="BK168"/>
  <c r="J809"/>
  <c r="J746"/>
  <c r="BK557"/>
  <c r="J401"/>
  <c r="J276"/>
  <c r="BK122"/>
  <c r="J734"/>
  <c r="BK593"/>
  <c r="J470"/>
  <c r="BK284"/>
  <c r="J132"/>
  <c r="BK769"/>
  <c r="J639"/>
  <c r="J566"/>
  <c r="BK452"/>
  <c r="J344"/>
  <c r="J190"/>
  <c i="3" r="BK231"/>
  <c r="BK188"/>
  <c r="J110"/>
  <c r="BK157"/>
  <c r="J104"/>
  <c r="J183"/>
  <c r="J116"/>
  <c r="J208"/>
  <c r="J177"/>
  <c r="J108"/>
  <c i="4" r="BK135"/>
  <c r="J131"/>
  <c r="BK126"/>
  <c i="5" r="BK192"/>
  <c r="BK149"/>
  <c r="J126"/>
  <c r="BK155"/>
  <c r="J181"/>
  <c r="J125"/>
  <c r="J184"/>
  <c r="BK138"/>
  <c i="6" r="J87"/>
  <c i="7" r="BK86"/>
  <c i="2" r="BK746"/>
  <c r="BK639"/>
  <c r="BK527"/>
  <c r="J415"/>
  <c r="J254"/>
  <c r="J800"/>
  <c r="J676"/>
  <c r="J624"/>
  <c r="BK470"/>
  <c r="J373"/>
  <c r="J272"/>
  <c r="BK132"/>
  <c r="J704"/>
  <c r="BK583"/>
  <c r="J496"/>
  <c r="BK304"/>
  <c r="BK146"/>
  <c r="BK678"/>
  <c r="BK605"/>
  <c r="BK547"/>
  <c r="BK439"/>
  <c r="J284"/>
  <c r="J176"/>
  <c i="3" r="J227"/>
  <c r="J196"/>
  <c r="BK116"/>
  <c r="J90"/>
  <c r="BK149"/>
  <c r="J216"/>
  <c r="J149"/>
  <c r="J139"/>
  <c r="BK181"/>
  <c i="4" r="J124"/>
  <c r="BK103"/>
  <c r="BK131"/>
  <c i="5" r="J203"/>
  <c r="J167"/>
  <c r="J129"/>
  <c r="J171"/>
  <c r="J196"/>
  <c r="BK146"/>
  <c r="BK189"/>
  <c r="J141"/>
  <c i="6" r="BK89"/>
  <c i="2" r="J767"/>
  <c r="BK615"/>
  <c r="BK494"/>
  <c r="BK389"/>
  <c r="BK176"/>
  <c r="J844"/>
  <c r="BK693"/>
  <c r="J620"/>
  <c r="J465"/>
  <c r="J349"/>
  <c r="BK267"/>
  <c r="BK765"/>
  <c r="BK661"/>
  <c r="J538"/>
  <c r="J479"/>
  <c r="BK309"/>
  <c r="BK867"/>
  <c r="J765"/>
  <c r="J633"/>
  <c r="J553"/>
  <c r="BK422"/>
  <c r="BK331"/>
  <c r="J119"/>
  <c i="3" r="BK206"/>
  <c r="J143"/>
  <c r="J212"/>
  <c r="BK126"/>
  <c r="J214"/>
  <c r="J122"/>
  <c r="BK225"/>
  <c r="J153"/>
  <c i="4" r="J120"/>
  <c r="J116"/>
  <c r="J111"/>
  <c r="BK120"/>
  <c i="5" r="BK176"/>
  <c r="BK132"/>
  <c r="BK196"/>
  <c r="BK165"/>
  <c r="BK129"/>
  <c r="J173"/>
  <c r="BK119"/>
  <c r="BK179"/>
  <c r="J146"/>
  <c r="BK114"/>
  <c i="6" r="J94"/>
  <c i="7" r="J83"/>
  <c r="BK83"/>
  <c i="2" r="BK666"/>
  <c r="J579"/>
  <c r="BK489"/>
  <c r="BK411"/>
  <c r="J310"/>
  <c r="BK258"/>
  <c r="J140"/>
  <c r="J769"/>
  <c r="J653"/>
  <c r="BK595"/>
  <c r="BK475"/>
  <c r="BK393"/>
  <c r="J311"/>
  <c r="BK156"/>
  <c r="BK752"/>
  <c r="BK663"/>
  <c r="J576"/>
  <c r="BK485"/>
  <c r="BK381"/>
  <c r="BK223"/>
  <c r="J867"/>
  <c r="BK771"/>
  <c r="BK704"/>
  <c r="BK631"/>
  <c i="3" r="BK171"/>
  <c r="BK100"/>
  <c r="J192"/>
  <c r="BK114"/>
  <c r="J202"/>
  <c r="J165"/>
  <c i="4" r="J137"/>
  <c r="J122"/>
  <c r="J91"/>
  <c r="BK91"/>
  <c i="5" r="J179"/>
  <c r="J148"/>
  <c r="BK202"/>
  <c r="BK152"/>
  <c r="J114"/>
  <c r="J168"/>
  <c r="BK201"/>
  <c r="BK168"/>
  <c i="6" r="BK94"/>
  <c i="7" r="J84"/>
  <c i="2" r="BK809"/>
  <c r="BK668"/>
  <c r="BK550"/>
  <c r="BK441"/>
  <c r="J214"/>
  <c r="J108"/>
  <c r="BK691"/>
  <c r="J503"/>
  <c r="BK377"/>
  <c r="J235"/>
  <c r="J771"/>
  <c r="BK647"/>
  <c r="BK501"/>
  <c r="BK321"/>
  <c r="J151"/>
  <c r="BK846"/>
  <c r="J674"/>
  <c r="J627"/>
  <c r="BK477"/>
  <c r="BK315"/>
  <c r="J168"/>
  <c i="3" r="BK212"/>
  <c r="BK128"/>
  <c r="BK92"/>
  <c r="BK122"/>
  <c r="J204"/>
  <c r="J141"/>
  <c r="J223"/>
  <c r="BK139"/>
  <c i="4" r="J129"/>
  <c r="J107"/>
  <c r="BK116"/>
  <c i="5" r="BK181"/>
  <c r="J155"/>
  <c r="J201"/>
  <c r="BK163"/>
  <c r="BK145"/>
  <c r="BK194"/>
  <c r="J144"/>
  <c i="6" r="J95"/>
  <c i="7" r="J86"/>
  <c i="2" r="J678"/>
  <c r="J563"/>
  <c r="J461"/>
  <c r="BK311"/>
  <c r="J156"/>
  <c r="BK824"/>
  <c r="J709"/>
  <c r="BK553"/>
  <c r="BK415"/>
  <c r="J299"/>
  <c r="BK188"/>
  <c r="BK767"/>
  <c r="J666"/>
  <c r="BK457"/>
  <c r="J326"/>
  <c r="BK202"/>
  <c i="1" r="AS54"/>
  <c i="2" r="J354"/>
  <c r="BK140"/>
  <c i="3" r="J210"/>
  <c r="J151"/>
  <c r="J186"/>
  <c r="J128"/>
  <c r="BK94"/>
  <c r="J179"/>
  <c r="BK110"/>
  <c r="BK210"/>
  <c r="BK141"/>
  <c r="BK124"/>
  <c i="4" r="BK87"/>
  <c r="BK113"/>
  <c i="5" r="J187"/>
  <c r="BK151"/>
  <c r="BK115"/>
  <c r="BK164"/>
  <c r="J163"/>
  <c r="BK203"/>
  <c r="J154"/>
  <c i="6" r="J84"/>
  <c r="J89"/>
  <c i="2" r="BK674"/>
  <c r="J595"/>
  <c r="J477"/>
  <c r="BK295"/>
  <c r="J122"/>
  <c r="J750"/>
  <c r="J637"/>
  <c r="BK525"/>
  <c r="BK407"/>
  <c r="BK231"/>
  <c r="J793"/>
  <c r="J691"/>
  <c r="BK579"/>
  <c r="BK373"/>
  <c r="J227"/>
  <c r="J115"/>
  <c r="BK804"/>
  <c r="BK672"/>
  <c r="J570"/>
  <c r="BK465"/>
  <c r="BK310"/>
  <c r="BK235"/>
  <c r="J113"/>
  <c i="3" r="J190"/>
  <c r="J112"/>
  <c r="J181"/>
  <c r="BK106"/>
  <c r="J188"/>
  <c r="J145"/>
  <c r="BK234"/>
  <c r="J171"/>
  <c i="4" r="BK140"/>
  <c r="BK93"/>
  <c r="BK133"/>
  <c r="J89"/>
  <c i="5" r="J165"/>
  <c r="BK125"/>
  <c r="J175"/>
  <c r="J160"/>
  <c r="BK121"/>
  <c r="J149"/>
  <c r="BK200"/>
  <c r="BK171"/>
  <c r="BK140"/>
  <c i="6" r="J86"/>
  <c r="J92"/>
  <c i="7" r="BK84"/>
  <c i="2" r="BK750"/>
  <c r="BK633"/>
  <c r="J557"/>
  <c r="BK445"/>
  <c r="BK337"/>
  <c r="J202"/>
  <c r="BK119"/>
  <c r="BK783"/>
  <c r="BK670"/>
  <c r="BK627"/>
  <c r="J550"/>
  <c r="J422"/>
  <c r="J331"/>
  <c r="J246"/>
  <c r="J144"/>
  <c r="BK725"/>
  <c r="J631"/>
  <c r="J562"/>
  <c r="BK358"/>
  <c r="J258"/>
  <c r="BK127"/>
  <c r="BK800"/>
  <c r="J763"/>
  <c r="BK646"/>
  <c r="J571"/>
  <c r="J525"/>
  <c r="J457"/>
  <c r="J393"/>
  <c r="J358"/>
  <c r="J309"/>
  <c r="BK181"/>
  <c i="3" r="BK214"/>
  <c r="J163"/>
  <c r="BK135"/>
  <c r="J102"/>
  <c r="BK88"/>
  <c r="BK196"/>
  <c r="BK183"/>
  <c r="BK151"/>
  <c r="J88"/>
  <c r="BK208"/>
  <c r="BK163"/>
  <c r="J100"/>
  <c r="J173"/>
  <c i="4" r="J118"/>
  <c r="BK129"/>
  <c r="J103"/>
  <c i="5" r="BK170"/>
  <c r="J131"/>
  <c r="BK167"/>
  <c r="BK120"/>
  <c r="J194"/>
  <c r="BK159"/>
  <c r="BK190"/>
  <c r="J139"/>
  <c i="6" r="BK87"/>
  <c i="7" r="BK82"/>
  <c i="2" l="1" r="R107"/>
  <c r="R126"/>
  <c r="R187"/>
  <c r="R241"/>
  <c r="P283"/>
  <c r="P303"/>
  <c r="T313"/>
  <c r="T320"/>
  <c r="R336"/>
  <c r="R474"/>
  <c r="T488"/>
  <c r="R549"/>
  <c r="P578"/>
  <c r="BK585"/>
  <c r="J585"/>
  <c r="J78"/>
  <c r="BK607"/>
  <c r="J607"/>
  <c r="J79"/>
  <c r="P614"/>
  <c r="T665"/>
  <c r="BK713"/>
  <c r="J713"/>
  <c r="J82"/>
  <c r="BK775"/>
  <c r="J775"/>
  <c r="J83"/>
  <c r="P792"/>
  <c i="3" r="R87"/>
  <c r="P130"/>
  <c r="T185"/>
  <c r="T222"/>
  <c i="4" r="P86"/>
  <c r="BK115"/>
  <c r="J115"/>
  <c r="J62"/>
  <c r="BK128"/>
  <c r="J128"/>
  <c r="J63"/>
  <c i="5" r="T113"/>
  <c r="T124"/>
  <c r="R130"/>
  <c r="R127"/>
  <c r="T137"/>
  <c r="P143"/>
  <c r="R147"/>
  <c r="T150"/>
  <c r="P153"/>
  <c r="T158"/>
  <c r="BK166"/>
  <c r="J166"/>
  <c r="J78"/>
  <c r="P169"/>
  <c r="T182"/>
  <c r="T174"/>
  <c r="T188"/>
  <c r="T186"/>
  <c r="T185"/>
  <c r="T199"/>
  <c i="6" r="T83"/>
  <c r="T82"/>
  <c r="T81"/>
  <c i="2" r="P107"/>
  <c r="P126"/>
  <c r="P187"/>
  <c r="BK241"/>
  <c r="J241"/>
  <c r="J65"/>
  <c r="T283"/>
  <c r="T303"/>
  <c r="P313"/>
  <c r="P320"/>
  <c r="T336"/>
  <c r="T474"/>
  <c r="P488"/>
  <c r="T549"/>
  <c r="T578"/>
  <c r="T585"/>
  <c r="T607"/>
  <c r="T614"/>
  <c r="P665"/>
  <c r="T713"/>
  <c r="T775"/>
  <c r="BK792"/>
  <c r="J792"/>
  <c r="J84"/>
  <c i="3" r="P87"/>
  <c r="BK130"/>
  <c r="J130"/>
  <c r="J62"/>
  <c r="BK185"/>
  <c r="J185"/>
  <c r="J63"/>
  <c r="BK222"/>
  <c r="J222"/>
  <c r="J64"/>
  <c i="4" r="T86"/>
  <c r="P115"/>
  <c r="T128"/>
  <c i="5" r="R113"/>
  <c r="R124"/>
  <c r="BK130"/>
  <c r="J130"/>
  <c r="J66"/>
  <c r="P137"/>
  <c r="BK143"/>
  <c r="J143"/>
  <c r="J71"/>
  <c r="BK147"/>
  <c r="J147"/>
  <c r="J72"/>
  <c r="P150"/>
  <c r="BK153"/>
  <c r="J153"/>
  <c r="J74"/>
  <c r="P158"/>
  <c r="P166"/>
  <c r="P161"/>
  <c r="BK169"/>
  <c r="J169"/>
  <c r="J79"/>
  <c r="BK182"/>
  <c r="J182"/>
  <c r="J83"/>
  <c r="BK188"/>
  <c r="J188"/>
  <c r="J86"/>
  <c r="P199"/>
  <c i="6" r="P83"/>
  <c r="P82"/>
  <c r="P81"/>
  <c i="1" r="AU59"/>
  <c i="7" r="P81"/>
  <c r="P80"/>
  <c i="1" r="AU60"/>
  <c i="2" r="BK107"/>
  <c r="J107"/>
  <c r="J61"/>
  <c r="BK126"/>
  <c r="J126"/>
  <c r="J62"/>
  <c r="T187"/>
  <c r="T241"/>
  <c r="R283"/>
  <c r="R303"/>
  <c r="R313"/>
  <c r="R320"/>
  <c r="BK336"/>
  <c r="J336"/>
  <c r="J71"/>
  <c r="BK474"/>
  <c r="J474"/>
  <c r="J72"/>
  <c r="R488"/>
  <c r="BK549"/>
  <c r="J549"/>
  <c r="J76"/>
  <c r="BK578"/>
  <c r="J578"/>
  <c r="J77"/>
  <c r="P585"/>
  <c r="P607"/>
  <c r="R614"/>
  <c r="BK665"/>
  <c r="J665"/>
  <c r="J81"/>
  <c r="R713"/>
  <c r="R775"/>
  <c r="R792"/>
  <c i="3" r="T87"/>
  <c r="R130"/>
  <c r="R185"/>
  <c r="P222"/>
  <c i="4" r="R86"/>
  <c r="T115"/>
  <c r="R128"/>
  <c i="5" r="BK113"/>
  <c r="BK124"/>
  <c r="J124"/>
  <c r="J63"/>
  <c r="T130"/>
  <c r="T127"/>
  <c r="R137"/>
  <c r="R143"/>
  <c r="P147"/>
  <c r="BK150"/>
  <c r="J150"/>
  <c r="J73"/>
  <c r="R153"/>
  <c r="BK158"/>
  <c r="J158"/>
  <c r="J76"/>
  <c r="T166"/>
  <c r="T161"/>
  <c r="T169"/>
  <c r="R182"/>
  <c r="R174"/>
  <c r="P188"/>
  <c r="P186"/>
  <c r="P185"/>
  <c r="BK199"/>
  <c r="J199"/>
  <c r="J91"/>
  <c i="6" r="R83"/>
  <c r="R82"/>
  <c r="R81"/>
  <c i="7" r="R81"/>
  <c r="R80"/>
  <c i="2" r="T107"/>
  <c r="T126"/>
  <c r="BK187"/>
  <c r="J187"/>
  <c r="J64"/>
  <c r="P241"/>
  <c r="BK283"/>
  <c r="J283"/>
  <c r="J66"/>
  <c r="BK303"/>
  <c r="J303"/>
  <c r="J67"/>
  <c r="BK313"/>
  <c r="J313"/>
  <c r="J69"/>
  <c r="BK320"/>
  <c r="J320"/>
  <c r="J70"/>
  <c r="P336"/>
  <c r="P474"/>
  <c r="BK488"/>
  <c r="J488"/>
  <c r="J75"/>
  <c r="P549"/>
  <c r="R578"/>
  <c r="R585"/>
  <c r="R607"/>
  <c r="BK614"/>
  <c r="J614"/>
  <c r="J80"/>
  <c r="R665"/>
  <c r="P713"/>
  <c r="P775"/>
  <c r="T792"/>
  <c i="3" r="BK87"/>
  <c r="J87"/>
  <c r="J61"/>
  <c r="T130"/>
  <c r="P185"/>
  <c r="R222"/>
  <c i="4" r="BK86"/>
  <c r="J86"/>
  <c r="J61"/>
  <c r="R115"/>
  <c r="P128"/>
  <c i="5" r="P113"/>
  <c r="P124"/>
  <c r="P130"/>
  <c r="P127"/>
  <c r="BK137"/>
  <c r="J137"/>
  <c r="J69"/>
  <c r="T143"/>
  <c r="T147"/>
  <c r="R150"/>
  <c r="T153"/>
  <c r="R158"/>
  <c r="R166"/>
  <c r="R161"/>
  <c r="R169"/>
  <c r="P182"/>
  <c r="P174"/>
  <c r="R188"/>
  <c r="R186"/>
  <c r="R185"/>
  <c r="R199"/>
  <c i="6" r="BK83"/>
  <c r="J83"/>
  <c r="J61"/>
  <c i="7" r="BK81"/>
  <c r="J81"/>
  <c r="J60"/>
  <c r="T81"/>
  <c r="T80"/>
  <c i="2" r="BK866"/>
  <c r="J866"/>
  <c r="J85"/>
  <c i="4" r="BK139"/>
  <c r="J139"/>
  <c r="J64"/>
  <c i="5" r="BK133"/>
  <c r="J133"/>
  <c r="J67"/>
  <c r="BK197"/>
  <c r="J197"/>
  <c r="J90"/>
  <c i="3" r="BK233"/>
  <c r="J233"/>
  <c r="J65"/>
  <c i="5" r="BK128"/>
  <c r="J128"/>
  <c r="J65"/>
  <c r="BK135"/>
  <c r="J135"/>
  <c r="J68"/>
  <c r="BK156"/>
  <c r="J156"/>
  <c r="J75"/>
  <c r="BK191"/>
  <c r="J191"/>
  <c r="J87"/>
  <c r="BK193"/>
  <c r="J193"/>
  <c r="J88"/>
  <c i="2" r="BK484"/>
  <c r="J484"/>
  <c r="J73"/>
  <c i="5" r="BK161"/>
  <c r="J161"/>
  <c r="J77"/>
  <c r="BK178"/>
  <c r="J178"/>
  <c r="J81"/>
  <c r="BK180"/>
  <c r="J180"/>
  <c r="J82"/>
  <c r="BK195"/>
  <c r="J195"/>
  <c r="J89"/>
  <c i="6" r="BK82"/>
  <c r="J82"/>
  <c r="J60"/>
  <c i="7" r="E48"/>
  <c r="J52"/>
  <c r="F77"/>
  <c r="BE82"/>
  <c r="BE85"/>
  <c r="BE86"/>
  <c r="BE83"/>
  <c r="BE84"/>
  <c i="6" r="E48"/>
  <c r="F55"/>
  <c r="BE92"/>
  <c r="BE94"/>
  <c i="5" r="J113"/>
  <c r="J61"/>
  <c i="6" r="J52"/>
  <c r="BE87"/>
  <c r="BE89"/>
  <c r="BE90"/>
  <c r="BE84"/>
  <c r="BE86"/>
  <c r="BE95"/>
  <c i="5" r="J105"/>
  <c r="BE119"/>
  <c r="BE134"/>
  <c r="BE144"/>
  <c r="BE152"/>
  <c r="BE154"/>
  <c r="BE155"/>
  <c r="BE157"/>
  <c r="BE159"/>
  <c r="BE160"/>
  <c r="BE164"/>
  <c r="BE165"/>
  <c r="BE173"/>
  <c r="BE187"/>
  <c r="BE196"/>
  <c r="BE202"/>
  <c r="BE203"/>
  <c r="E48"/>
  <c r="F55"/>
  <c r="BE120"/>
  <c r="BE126"/>
  <c r="BE129"/>
  <c r="BE132"/>
  <c r="BE136"/>
  <c r="BE141"/>
  <c r="BE149"/>
  <c r="BE151"/>
  <c r="BE163"/>
  <c r="BE170"/>
  <c r="BE175"/>
  <c r="BE176"/>
  <c r="BE177"/>
  <c r="BE183"/>
  <c r="BE184"/>
  <c r="BE201"/>
  <c r="BE114"/>
  <c r="BE115"/>
  <c r="BE116"/>
  <c r="BE117"/>
  <c r="BE118"/>
  <c r="BE122"/>
  <c r="BE125"/>
  <c r="BE131"/>
  <c r="BE139"/>
  <c r="BE140"/>
  <c r="BE145"/>
  <c r="BE146"/>
  <c r="BE148"/>
  <c r="BE168"/>
  <c r="BE179"/>
  <c r="BE181"/>
  <c r="BE189"/>
  <c r="BE192"/>
  <c r="BE198"/>
  <c r="BE200"/>
  <c r="BE121"/>
  <c r="BE138"/>
  <c r="BE162"/>
  <c r="BE167"/>
  <c r="BE171"/>
  <c r="BE172"/>
  <c r="BE190"/>
  <c r="BE194"/>
  <c i="4" r="E48"/>
  <c r="BE93"/>
  <c r="BE97"/>
  <c r="BE105"/>
  <c r="BE107"/>
  <c r="BE109"/>
  <c r="BE135"/>
  <c r="F55"/>
  <c r="J78"/>
  <c r="BE87"/>
  <c r="BE99"/>
  <c r="BE118"/>
  <c r="BE122"/>
  <c r="BE91"/>
  <c r="BE111"/>
  <c r="BE126"/>
  <c r="BE129"/>
  <c r="BE137"/>
  <c r="BE140"/>
  <c r="BE89"/>
  <c r="BE95"/>
  <c r="BE101"/>
  <c r="BE103"/>
  <c r="BE113"/>
  <c r="BE116"/>
  <c r="BE120"/>
  <c r="BE124"/>
  <c r="BE131"/>
  <c r="BE133"/>
  <c i="3" r="F55"/>
  <c r="J79"/>
  <c r="BE92"/>
  <c r="BE94"/>
  <c r="BE100"/>
  <c r="BE114"/>
  <c r="BE116"/>
  <c r="BE126"/>
  <c r="BE141"/>
  <c r="BE145"/>
  <c r="BE153"/>
  <c r="BE159"/>
  <c r="BE171"/>
  <c r="BE177"/>
  <c r="BE183"/>
  <c r="BE194"/>
  <c r="BE196"/>
  <c r="BE206"/>
  <c r="BE214"/>
  <c r="BE216"/>
  <c r="BE231"/>
  <c i="2" r="BK186"/>
  <c r="J186"/>
  <c r="J63"/>
  <c i="3" r="E48"/>
  <c r="BE102"/>
  <c r="BE104"/>
  <c r="BE106"/>
  <c r="BE122"/>
  <c r="BE124"/>
  <c r="BE128"/>
  <c r="BE135"/>
  <c r="BE149"/>
  <c r="BE151"/>
  <c r="BE188"/>
  <c r="BE200"/>
  <c r="BE202"/>
  <c r="BE204"/>
  <c r="BE208"/>
  <c r="BE210"/>
  <c r="BE220"/>
  <c r="BE223"/>
  <c r="BE227"/>
  <c r="BE234"/>
  <c r="BE88"/>
  <c r="BE90"/>
  <c r="BE108"/>
  <c r="BE110"/>
  <c r="BE133"/>
  <c r="BE155"/>
  <c r="BE157"/>
  <c r="BE161"/>
  <c r="BE163"/>
  <c r="BE165"/>
  <c r="BE167"/>
  <c r="BE173"/>
  <c r="BE175"/>
  <c r="BE186"/>
  <c r="BE190"/>
  <c r="BE192"/>
  <c r="BE198"/>
  <c r="BE212"/>
  <c r="BE218"/>
  <c r="BE225"/>
  <c r="BE96"/>
  <c r="BE98"/>
  <c r="BE112"/>
  <c r="BE118"/>
  <c r="BE131"/>
  <c r="BE137"/>
  <c r="BE139"/>
  <c r="BE143"/>
  <c r="BE147"/>
  <c r="BE169"/>
  <c r="BE179"/>
  <c r="BE181"/>
  <c r="BE229"/>
  <c i="2" r="E48"/>
  <c r="BE144"/>
  <c r="BE149"/>
  <c r="BE151"/>
  <c r="BE152"/>
  <c r="BE156"/>
  <c r="BE164"/>
  <c r="BE190"/>
  <c r="BE214"/>
  <c r="BE276"/>
  <c r="BE362"/>
  <c r="BE373"/>
  <c r="BE385"/>
  <c r="BE389"/>
  <c r="BE411"/>
  <c r="BE445"/>
  <c r="BE470"/>
  <c r="BE563"/>
  <c r="BE576"/>
  <c r="BE633"/>
  <c r="BE637"/>
  <c r="BE647"/>
  <c r="BE663"/>
  <c r="BE666"/>
  <c r="BE678"/>
  <c r="BE732"/>
  <c r="BE734"/>
  <c r="BE750"/>
  <c r="BE773"/>
  <c r="BE793"/>
  <c r="BE804"/>
  <c r="BE822"/>
  <c r="BE844"/>
  <c r="BE846"/>
  <c r="BE867"/>
  <c r="F55"/>
  <c r="J99"/>
  <c r="BE119"/>
  <c r="BE122"/>
  <c r="BE132"/>
  <c r="BE148"/>
  <c r="BE172"/>
  <c r="BE176"/>
  <c r="BE202"/>
  <c r="BE231"/>
  <c r="BE235"/>
  <c r="BE262"/>
  <c r="BE272"/>
  <c r="BE281"/>
  <c r="BE299"/>
  <c r="BE310"/>
  <c r="BE311"/>
  <c r="BE331"/>
  <c r="BE337"/>
  <c r="BE365"/>
  <c r="BE381"/>
  <c r="BE393"/>
  <c r="BE397"/>
  <c r="BE415"/>
  <c r="BE439"/>
  <c r="BE441"/>
  <c r="BE448"/>
  <c r="BE457"/>
  <c r="BE461"/>
  <c r="BE475"/>
  <c r="BE479"/>
  <c r="BE494"/>
  <c r="BE525"/>
  <c r="BE547"/>
  <c r="BE550"/>
  <c r="BE557"/>
  <c r="BE558"/>
  <c r="BE566"/>
  <c r="BE595"/>
  <c r="BE608"/>
  <c r="BE615"/>
  <c r="BE627"/>
  <c r="BE639"/>
  <c r="BE648"/>
  <c r="BE653"/>
  <c r="BE668"/>
  <c r="BE674"/>
  <c r="BE676"/>
  <c r="BE711"/>
  <c r="BE746"/>
  <c r="BE769"/>
  <c r="BE783"/>
  <c r="BE108"/>
  <c r="BE113"/>
  <c r="BE117"/>
  <c r="BE136"/>
  <c r="BE160"/>
  <c r="BE168"/>
  <c r="BE223"/>
  <c r="BE250"/>
  <c r="BE254"/>
  <c r="BE258"/>
  <c r="BE284"/>
  <c r="BE295"/>
  <c r="BE321"/>
  <c r="BE349"/>
  <c r="BE354"/>
  <c r="BE358"/>
  <c r="BE401"/>
  <c r="BE407"/>
  <c r="BE431"/>
  <c r="BE452"/>
  <c r="BE477"/>
  <c r="BE482"/>
  <c r="BE485"/>
  <c r="BE489"/>
  <c r="BE496"/>
  <c r="BE501"/>
  <c r="BE503"/>
  <c r="BE507"/>
  <c r="BE516"/>
  <c r="BE527"/>
  <c r="BE562"/>
  <c r="BE579"/>
  <c r="BE583"/>
  <c r="BE586"/>
  <c r="BE601"/>
  <c r="BE612"/>
  <c r="BE661"/>
  <c r="BE672"/>
  <c r="BE709"/>
  <c r="BE714"/>
  <c r="BE725"/>
  <c r="BE767"/>
  <c r="BE771"/>
  <c r="BE790"/>
  <c r="BE809"/>
  <c r="BE824"/>
  <c r="BE115"/>
  <c r="BE127"/>
  <c r="BE140"/>
  <c r="BE146"/>
  <c r="BE181"/>
  <c r="BE188"/>
  <c r="BE227"/>
  <c r="BE242"/>
  <c r="BE246"/>
  <c r="BE267"/>
  <c r="BE291"/>
  <c r="BE304"/>
  <c r="BE309"/>
  <c r="BE314"/>
  <c r="BE315"/>
  <c r="BE326"/>
  <c r="BE344"/>
  <c r="BE369"/>
  <c r="BE377"/>
  <c r="BE422"/>
  <c r="BE435"/>
  <c r="BE465"/>
  <c r="BE538"/>
  <c r="BE553"/>
  <c r="BE565"/>
  <c r="BE570"/>
  <c r="BE571"/>
  <c r="BE575"/>
  <c r="BE593"/>
  <c r="BE605"/>
  <c r="BE619"/>
  <c r="BE620"/>
  <c r="BE624"/>
  <c r="BE631"/>
  <c r="BE645"/>
  <c r="BE646"/>
  <c r="BE649"/>
  <c r="BE657"/>
  <c r="BE670"/>
  <c r="BE691"/>
  <c r="BE693"/>
  <c r="BE704"/>
  <c r="BE727"/>
  <c r="BE752"/>
  <c r="BE763"/>
  <c r="BE765"/>
  <c r="BE776"/>
  <c r="BE800"/>
  <c r="J34"/>
  <c i="1" r="AW55"/>
  <c i="5" r="F35"/>
  <c i="1" r="BB58"/>
  <c i="5" r="F34"/>
  <c i="1" r="BA58"/>
  <c i="5" r="F37"/>
  <c i="1" r="BD58"/>
  <c i="4" r="F34"/>
  <c i="1" r="BA57"/>
  <c i="4" r="F37"/>
  <c i="1" r="BD57"/>
  <c i="6" r="J34"/>
  <c i="1" r="AW59"/>
  <c i="6" r="F35"/>
  <c i="1" r="BB59"/>
  <c i="3" r="F34"/>
  <c i="1" r="BA56"/>
  <c i="4" r="F36"/>
  <c i="1" r="BC57"/>
  <c i="6" r="F37"/>
  <c i="1" r="BD59"/>
  <c i="7" r="F37"/>
  <c i="1" r="BD60"/>
  <c i="7" r="F36"/>
  <c i="1" r="BC60"/>
  <c i="3" r="J34"/>
  <c i="1" r="AW56"/>
  <c i="4" r="F35"/>
  <c i="1" r="BB57"/>
  <c i="6" r="F34"/>
  <c i="1" r="BA59"/>
  <c i="7" r="F35"/>
  <c i="1" r="BB60"/>
  <c i="7" r="F34"/>
  <c i="1" r="BA60"/>
  <c i="2" r="F36"/>
  <c i="1" r="BC55"/>
  <c i="3" r="F37"/>
  <c i="1" r="BD56"/>
  <c i="6" r="F36"/>
  <c i="1" r="BC59"/>
  <c i="7" r="J34"/>
  <c i="1" r="AW60"/>
  <c i="2" r="F34"/>
  <c i="1" r="BA55"/>
  <c i="3" r="F36"/>
  <c i="1" r="BC56"/>
  <c i="2" r="F37"/>
  <c i="1" r="BD55"/>
  <c i="4" r="J34"/>
  <c i="1" r="AW57"/>
  <c i="5" r="J34"/>
  <c i="1" r="AW58"/>
  <c i="3" r="F35"/>
  <c i="1" r="BB56"/>
  <c i="5" r="F36"/>
  <c i="1" r="BC58"/>
  <c i="2" r="F35"/>
  <c i="1" r="BB55"/>
  <c i="5" l="1" r="R142"/>
  <c i="2" r="R487"/>
  <c r="R312"/>
  <c r="P312"/>
  <c r="T487"/>
  <c r="T186"/>
  <c i="5" r="R123"/>
  <c r="R112"/>
  <c r="R111"/>
  <c i="3" r="P86"/>
  <c r="P85"/>
  <c i="1" r="AU56"/>
  <c i="2" r="P487"/>
  <c r="P186"/>
  <c r="P106"/>
  <c r="P105"/>
  <c i="1" r="AU55"/>
  <c i="3" r="R86"/>
  <c r="R85"/>
  <c i="4" r="T85"/>
  <c r="T84"/>
  <c i="5" r="P142"/>
  <c r="P123"/>
  <c r="P112"/>
  <c r="P111"/>
  <c i="1" r="AU58"/>
  <c i="4" r="P85"/>
  <c r="P84"/>
  <c i="1" r="AU57"/>
  <c i="2" r="R186"/>
  <c r="R106"/>
  <c r="R105"/>
  <c i="5" r="T142"/>
  <c r="T123"/>
  <c r="T112"/>
  <c r="T111"/>
  <c i="4" r="R85"/>
  <c r="R84"/>
  <c i="3" r="T86"/>
  <c r="T85"/>
  <c i="2" r="T312"/>
  <c i="5" r="BK174"/>
  <c r="J174"/>
  <c r="J80"/>
  <c r="BK186"/>
  <c r="J186"/>
  <c r="J85"/>
  <c i="3" r="BK86"/>
  <c r="J86"/>
  <c r="J60"/>
  <c i="4" r="BK85"/>
  <c r="J85"/>
  <c r="J60"/>
  <c i="2" r="BK312"/>
  <c r="J312"/>
  <c r="J68"/>
  <c i="5" r="BK127"/>
  <c r="J127"/>
  <c r="J64"/>
  <c i="2" r="BK487"/>
  <c r="J487"/>
  <c r="J74"/>
  <c i="7" r="BK80"/>
  <c r="J80"/>
  <c r="J59"/>
  <c i="5" r="BK142"/>
  <c r="J142"/>
  <c r="J70"/>
  <c i="6" r="BK81"/>
  <c r="J81"/>
  <c r="J59"/>
  <c i="2" r="BK106"/>
  <c r="J106"/>
  <c r="J60"/>
  <c i="5" r="J33"/>
  <c i="1" r="AV58"/>
  <c r="AT58"/>
  <c i="4" r="F33"/>
  <c i="1" r="AZ57"/>
  <c i="7" r="F33"/>
  <c i="1" r="AZ60"/>
  <c r="BB54"/>
  <c r="W31"/>
  <c i="6" r="J33"/>
  <c i="1" r="AV59"/>
  <c r="AT59"/>
  <c i="7" r="J33"/>
  <c i="1" r="AV60"/>
  <c r="AT60"/>
  <c r="BD54"/>
  <c r="W33"/>
  <c i="3" r="J33"/>
  <c i="1" r="AV56"/>
  <c r="AT56"/>
  <c i="5" r="F33"/>
  <c i="1" r="AZ58"/>
  <c i="2" r="F33"/>
  <c i="1" r="AZ55"/>
  <c i="4" r="J33"/>
  <c i="1" r="AV57"/>
  <c r="AT57"/>
  <c r="BA54"/>
  <c r="AW54"/>
  <c r="AK30"/>
  <c i="2" r="J33"/>
  <c i="1" r="AV55"/>
  <c r="AT55"/>
  <c i="3" r="F33"/>
  <c i="1" r="AZ56"/>
  <c i="6" r="F33"/>
  <c i="1" r="AZ59"/>
  <c r="BC54"/>
  <c r="W32"/>
  <c i="2" l="1" r="T106"/>
  <c r="T105"/>
  <c i="5" r="BK123"/>
  <c r="J123"/>
  <c r="J62"/>
  <c i="3" r="BK85"/>
  <c r="J85"/>
  <c r="J59"/>
  <c i="4" r="BK84"/>
  <c r="J84"/>
  <c r="J59"/>
  <c i="5" r="BK185"/>
  <c r="J185"/>
  <c r="J84"/>
  <c i="2" r="BK105"/>
  <c r="J105"/>
  <c i="1" r="AU54"/>
  <c r="AY54"/>
  <c r="AX54"/>
  <c i="2" r="J30"/>
  <c i="1" r="AG55"/>
  <c i="6" r="J30"/>
  <c i="1" r="AG59"/>
  <c r="AN59"/>
  <c r="W30"/>
  <c i="7" r="J30"/>
  <c i="1" r="AG60"/>
  <c r="AZ54"/>
  <c r="W29"/>
  <c i="7" l="1" r="J39"/>
  <c i="5" r="BK112"/>
  <c r="BK111"/>
  <c r="J111"/>
  <c i="6" r="J39"/>
  <c i="2" r="J39"/>
  <c r="J59"/>
  <c i="1" r="AN55"/>
  <c r="AN60"/>
  <c i="3" r="J30"/>
  <c i="1" r="AG56"/>
  <c i="5" r="J30"/>
  <c i="1" r="AG58"/>
  <c r="AN58"/>
  <c r="AV54"/>
  <c r="AK29"/>
  <c i="4" r="J30"/>
  <c i="1" r="AG57"/>
  <c i="5" l="1" r="J59"/>
  <c i="4" r="J39"/>
  <c i="3" r="J39"/>
  <c i="5" r="J112"/>
  <c r="J60"/>
  <c r="J39"/>
  <c i="1" r="AN57"/>
  <c r="AN56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<sst xmlns="http://schemas.openxmlformats.org/spreadsheetml/2006/main">
  <si>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</si>
  <si>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</si>
  <si>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</si>
  <si>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</si>
  <si>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</si>
  <si>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{dab26a76-ea07-4a8e-83f6-6623cc8638b3}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</si>
  <si>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</si>
  <si>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</si>
  <si>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</si>
  <si>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</si>
  <si>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</si>
  <si>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</si>
  <si>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</si>
  <si>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</si>
  <si>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</si>
  <si>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</si>
  <si>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</si>
  <si>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Březinovy sady 2, Jihlava - oprava soc.zař.v 1.N.P. pro kulturní zázemí</t>
  </si>
  <si>
    <t>KSO:</t>
  </si>
  <si>
    <t/>
  </si>
  <si>
    <t>CC-CZ:</t>
  </si>
  <si>
    <t>Místo:</t>
  </si>
  <si>
    <t>Jihlava</t>
  </si>
  <si>
    <t>Datum:</t>
  </si>
  <si>
    <t>16. 10. 2024</t>
  </si>
  <si>
    <t>Zadavatel:</t>
  </si>
  <si>
    <t>IČ:</t>
  </si>
  <si>
    <t>Statutární město Jihlava, Masarykovo náměstí 97/1</t>
  </si>
  <si>
    <t>DIČ:</t>
  </si>
  <si>
    <t>Uchazeč:</t>
  </si>
  <si>
    <t>Vyplň údaj</t>
  </si>
  <si>
    <t>Projektant:</t>
  </si>
  <si>
    <t>Ing.Petr Šimek, Brněnská 61, Jihlava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</si>
  <si>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</si>
  <si>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</si>
  <si>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</si>
  <si>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</si>
  <si>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</si>
  <si>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</si>
  <si>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</si>
  <si>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</si>
  <si>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</si>
  <si>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</si>
  <si>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</si>
  <si>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</si>
  <si>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</si>
  <si>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</si>
  <si>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</si>
  <si>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</si>
  <si>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</si>
  <si>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</si>
  <si>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</si>
  <si>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</si>
  <si>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</si>
  <si>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</si>
  <si>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</si>
  <si>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</si>
  <si>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</si>
  <si>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</si>
  <si>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</si>
  <si>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</si>
  <si>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</si>
  <si>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</si>
  <si>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</si>
  <si>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</si>
  <si>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</si>
  <si>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</si>
  <si>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</si>
  <si>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</si>
  <si>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</si>
  <si>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</si>
  <si>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</si>
  <si>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</si>
  <si>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</si>
  <si>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</si>
  <si>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</si>
  <si>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</si>
  <si>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</si>
  <si>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</si>
  <si>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</si>
  <si>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</si>
  <si>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{9eb16cf4-e639-4802-a5c2-6dd2d2715df3}</t>
  </si>
  <si>
    <t>2</t>
  </si>
  <si>
    <t>02</t>
  </si>
  <si>
    <t>ZTI</t>
  </si>
  <si>
    <t>{2d258851-3b9d-4526-ada3-c209759f7daf}</t>
  </si>
  <si>
    <t>03</t>
  </si>
  <si>
    <t>vytápění</t>
  </si>
  <si>
    <t>{9485adec-fdd1-4d4b-a8df-335be2eed5da}</t>
  </si>
  <si>
    <t>04</t>
  </si>
  <si>
    <t>silnoproudá elektrotechnika</t>
  </si>
  <si>
    <t>{990fbdbe-9519-4a48-bb97-6bf6878d3d9f}</t>
  </si>
  <si>
    <t>05</t>
  </si>
  <si>
    <t>VZT</t>
  </si>
  <si>
    <t>{49e17428-f64f-474c-afff-d178acc44cb4}</t>
  </si>
  <si>
    <t>VON</t>
  </si>
  <si>
    <t>Vedlejší a ostatní náklady</t>
  </si>
  <si>
    <t>{71124458-a494-42e2-92d9-8c8ec40861d3}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</si>
  <si>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</si>
  <si>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</si>
  <si>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</si>
  <si>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</si>
  <si>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</si>
  <si>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</si>
  <si>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</si>
  <si>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</si>
  <si>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</si>
  <si>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</si>
  <si>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</si>
  <si>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</si>
  <si>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</si>
  <si>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</si>
  <si>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</si>
  <si>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</si>
  <si>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</si>
  <si>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</si>
  <si>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</si>
  <si>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</si>
  <si>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</si>
  <si>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</si>
  <si>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</si>
  <si>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vybavení sociálních zařízení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</si>
  <si>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</si>
  <si>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</si>
  <si>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</si>
  <si>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</si>
  <si>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</si>
  <si>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</si>
  <si>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</si>
  <si>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</si>
  <si>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</si>
  <si>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</si>
  <si>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</si>
  <si>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</si>
  <si>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</si>
  <si>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</si>
  <si>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</si>
  <si>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</si>
  <si>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</si>
  <si>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</si>
  <si>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</si>
  <si>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</si>
  <si>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</si>
  <si>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</si>
  <si>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</si>
  <si>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</si>
  <si>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</si>
  <si>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</si>
  <si>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</si>
  <si>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</si>
  <si>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Vykopávka v uzavřených prostorech ručně v hornině třídy těžitelnosti I skupiny 1 až 3</t>
  </si>
  <si>
    <t>m3</t>
  </si>
  <si>
    <t>CS ÚRS 2024 02</t>
  </si>
  <si>
    <t>4</t>
  </si>
  <si>
    <t>655187674</t>
  </si>
  <si>
    <t>Online PSC</t>
  </si>
  <si>
    <t>https://podminky.urs.cz/item/CS_URS_2024_02/139711111</t>
  </si>
  <si>
    <t>VV</t>
  </si>
  <si>
    <t>výkop pro ležatou kanalizaci ( prům.hl.0,60 m )</t>
  </si>
  <si>
    <t>12,00*0,50*0,60</t>
  </si>
  <si>
    <t>Mezisoučet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</si>
  <si>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</si>
  <si>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</si>
  <si>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</si>
  <si>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-1535248592</t>
  </si>
  <si>
    <t>https://podminky.urs.cz/item/CS_URS_2024_02/162211311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</si>
  <si>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</si>
  <si>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</si>
  <si>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1369622025</t>
  </si>
  <si>
    <t>https://podminky.urs.cz/item/CS_URS_2024_02/162751117</t>
  </si>
  <si>
    <t>171251201</t>
  </si>
  <si>
    <t>Uložení sypaniny na skládky nebo meziskládky bez hutnění s upravením uložené sypaniny do předepsaného tvaru</t>
  </si>
  <si>
    <t>-112915617</t>
  </si>
  <si>
    <t>https://podminky.urs.cz/item/CS_URS_2024_02/171251201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</si>
  <si>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</si>
  <si>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</si>
  <si>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</si>
  <si>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</si>
  <si>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283804026</t>
  </si>
  <si>
    <t>https://podminky.urs.cz/item/CS_URS_2024_02/171201231</t>
  </si>
  <si>
    <t>3,6*1,6 'Přepočtené koeficientem množství</t>
  </si>
  <si>
    <t>6</t>
  </si>
  <si>
    <t>451572111</t>
  </si>
  <si>
    <t>Lože pod potrubí, stoky a drobné objekty v otevřeném výkopu z kameniva drobného těženého 0 až 4 mm</t>
  </si>
  <si>
    <t>1121802061</t>
  </si>
  <si>
    <t>https://podminky.urs.cz/item/CS_URS_2024_02/451572111</t>
  </si>
  <si>
    <t>"ležatá kanalizace - lože + obsyp" 12,00*0,50*0,60</t>
  </si>
  <si>
    <t>Svislé a kompletní konstrukce</t>
  </si>
  <si>
    <t>7</t>
  </si>
  <si>
    <t>342272225</t>
  </si>
  <si>
    <t>Příčky z pórobetonových tvárnic hladkých na tenké maltové lože objemová hmotnost do 500 kg/m3, tloušťka příčky 100 mm</t>
  </si>
  <si>
    <t>m2</t>
  </si>
  <si>
    <t>598671175</t>
  </si>
  <si>
    <t>https://podminky.urs.cz/item/CS_URS_2024_02/342272225</t>
  </si>
  <si>
    <t>(1,80+1,35+1,00+1,70+0,90+3,25+2,90)*3,35-0,70*1,97*4</t>
  </si>
  <si>
    <t>1,30*2*2,55</t>
  </si>
  <si>
    <t>8</t>
  </si>
  <si>
    <t>342272235</t>
  </si>
  <si>
    <t>Příčky z pórobetonových tvárnic hladkých na tenké maltové lože objemová hmotnost do 500 kg/m3, tloušťka příčky 125 mm</t>
  </si>
  <si>
    <t>910644485</t>
  </si>
  <si>
    <t>https://podminky.urs.cz/item/CS_URS_2024_02/342272235</t>
  </si>
  <si>
    <t>1,70*3,35</t>
  </si>
  <si>
    <t>9</t>
  </si>
  <si>
    <t>342291121</t>
  </si>
  <si>
    <t>Ukotvení příček plochými kotvami, do konstrukce cihelné</t>
  </si>
  <si>
    <t>m</t>
  </si>
  <si>
    <t>-285778847</t>
  </si>
  <si>
    <t>https://podminky.urs.cz/item/CS_URS_2024_02/342291121</t>
  </si>
  <si>
    <t>3,35*7+2,55*2</t>
  </si>
  <si>
    <t>10</t>
  </si>
  <si>
    <t>346272236</t>
  </si>
  <si>
    <t>Přizdívky z pórobetonových tvárnic objemová hmotnost do 500 kg/m3, na tenké maltové lože, tloušťka přizdívky 100 mm</t>
  </si>
  <si>
    <t>-2069402736</t>
  </si>
  <si>
    <t>https://podminky.urs.cz/item/CS_URS_2024_02/346272236</t>
  </si>
  <si>
    <t>"geberit" 0,90*1,25*4</t>
  </si>
  <si>
    <t>11</t>
  </si>
  <si>
    <t>317142422</t>
  </si>
  <si>
    <t>Překlady nenosné z pórobetonu osazené do tenkého maltového lože, výšky do 250 mm, šířky překladu 100 mm, délky překladu přes 1000 do 1250 mm</t>
  </si>
  <si>
    <t>kus</t>
  </si>
  <si>
    <t>206524084</t>
  </si>
  <si>
    <t>https://podminky.urs.cz/item/CS_URS_2024_02/317142422</t>
  </si>
  <si>
    <t>317121151</t>
  </si>
  <si>
    <t>Montáž překladů ze železobetonových prefabrikátů dodatečně do připravených rýh, světlosti otvoru do 1050 mm</t>
  </si>
  <si>
    <t>963438547</t>
  </si>
  <si>
    <t>https://podminky.urs.cz/item/CS_URS_2024_02/317121151</t>
  </si>
  <si>
    <t>13</t>
  </si>
  <si>
    <t>M</t>
  </si>
  <si>
    <t>59640010</t>
  </si>
  <si>
    <t>překlad keramický plochý š 145mm dl 1,25m</t>
  </si>
  <si>
    <t>-1064911281</t>
  </si>
  <si>
    <t>14</t>
  </si>
  <si>
    <t>317121251</t>
  </si>
  <si>
    <t>Montáž překladů ze železobetonových prefabrikátů dodatečně do připravených rýh, světlosti otvoru přes 1050 do 1800 mm</t>
  </si>
  <si>
    <t>-1882066040</t>
  </si>
  <si>
    <t>https://podminky.urs.cz/item/CS_URS_2024_02/317121251</t>
  </si>
  <si>
    <t>15</t>
  </si>
  <si>
    <t>59640014</t>
  </si>
  <si>
    <t>překlad keramický plochý š 145mm dl 2,25m</t>
  </si>
  <si>
    <t>825971547</t>
  </si>
  <si>
    <t>16</t>
  </si>
  <si>
    <t>317234410</t>
  </si>
  <si>
    <t>Vyzdívka mezi nosníky a uklínování cihlami pálenými na maltu cementovou</t>
  </si>
  <si>
    <t>2091036008</t>
  </si>
  <si>
    <t>https://podminky.urs.cz/item/CS_URS_2024_02/317234410</t>
  </si>
  <si>
    <t>1,30*0,15*(0,25-0,07)*2+2,30*0,15*(0,25-0,07)</t>
  </si>
  <si>
    <t>17</t>
  </si>
  <si>
    <t>310238411</t>
  </si>
  <si>
    <t>Zazdívka otvorů ve zdivu nadzákladovém cihlami pálenými plochy přes 0,25 m2 do 1 m2 na maltu cementovou</t>
  </si>
  <si>
    <t>-1748459482</t>
  </si>
  <si>
    <t>https://podminky.urs.cz/item/CS_URS_2024_02/310238411</t>
  </si>
  <si>
    <t>"zazdívka po vybouraném okně" 0,60*1,25*0,45</t>
  </si>
  <si>
    <t>18</t>
  </si>
  <si>
    <t>310239411</t>
  </si>
  <si>
    <t>Zazdívka otvorů ve zdivu nadzákladovém cihlami pálenými plochy přes 1 m2 do 4 m2 na maltu cementovou</t>
  </si>
  <si>
    <t>-1899147905</t>
  </si>
  <si>
    <t>https://podminky.urs.cz/item/CS_URS_2024_02/310239411</t>
  </si>
  <si>
    <t>"nadezdívka parapetů" 1,35*0,95*0,45*2</t>
  </si>
  <si>
    <t>19</t>
  </si>
  <si>
    <t>340238212</t>
  </si>
  <si>
    <t>Zazdívka otvorů v příčkách nebo stěnách cihlami pálenými plnými plochy přes 0,25 m2 do 1 m2, tloušťky přes 100 mm</t>
  </si>
  <si>
    <t>-227310691</t>
  </si>
  <si>
    <t>https://podminky.urs.cz/item/CS_URS_2024_02/340238212</t>
  </si>
  <si>
    <t>0,30*2,10</t>
  </si>
  <si>
    <t>20</t>
  </si>
  <si>
    <t>340239211</t>
  </si>
  <si>
    <t>Zazdívka otvorů v příčkách nebo stěnách cihlami pálenými plnými plochy přes 1 m2 do 4 m2, tloušťky do 100 mm</t>
  </si>
  <si>
    <t>888646609</t>
  </si>
  <si>
    <t>https://podminky.urs.cz/item/CS_URS_2024_02/340239211</t>
  </si>
  <si>
    <t>"zazdívka po vybouraných dveřích" 1,00*2,10</t>
  </si>
  <si>
    <t>340239212</t>
  </si>
  <si>
    <t>Zazdívka otvorů v příčkách nebo stěnách cihlami pálenými plnými plochy přes 1 m2 do 4 m2, tloušťky přes 100 mm</t>
  </si>
  <si>
    <t>-172549246</t>
  </si>
  <si>
    <t>https://podminky.urs.cz/item/CS_URS_2024_02/340239212</t>
  </si>
  <si>
    <t>183</t>
  </si>
  <si>
    <t>346244361</t>
  </si>
  <si>
    <t>Zazdívka rýh, potrubí, nik (výklenků) nebo kapes z pálených cihel na maltu tl. 65 mm</t>
  </si>
  <si>
    <t>1095484776</t>
  </si>
  <si>
    <t>https://podminky.urs.cz/item/CS_URS_2024_02/346244361</t>
  </si>
  <si>
    <t>"ZTI" 3,40*0,15+(1,50*3+1,00*3)*0,10</t>
  </si>
  <si>
    <t>"ÚT" (2,60+8,00)*0,15</t>
  </si>
  <si>
    <t>22</t>
  </si>
  <si>
    <t>319201321</t>
  </si>
  <si>
    <t>Vyrovnání nerovného povrchu vnitřního i vnějšího zdiva bez odsekání vadných cihel, maltou (s dodáním hmot) tl. do 30 mm</t>
  </si>
  <si>
    <t>265630243</t>
  </si>
  <si>
    <t>https://podminky.urs.cz/item/CS_URS_2024_02/319201321</t>
  </si>
  <si>
    <t>úprava otvoru pro vybourání oken apod.</t>
  </si>
  <si>
    <t>0,45*(1,35+2,20)*2+0,45*(0,60+1,25)*2*2</t>
  </si>
  <si>
    <t>Úpravy povrchů, podlahy a osazování výplní</t>
  </si>
  <si>
    <t>61</t>
  </si>
  <si>
    <t>Úprava povrchů vnitřních</t>
  </si>
  <si>
    <t>162</t>
  </si>
  <si>
    <t>612131101</t>
  </si>
  <si>
    <t>Podkladní a spojovací vrstva vnitřních omítaných ploch cementový postřik nanášený ručně celoplošně stěn</t>
  </si>
  <si>
    <t>-1168261049</t>
  </si>
  <si>
    <t>https://podminky.urs.cz/item/CS_URS_2024_02/612131101</t>
  </si>
  <si>
    <t>163</t>
  </si>
  <si>
    <t>612321121</t>
  </si>
  <si>
    <t>Omítka vápenocementová vnitřních ploch nanášená ručně jednovrstvá, tloušťky do 10 mm hladká svislých konstrukcí stěn</t>
  </si>
  <si>
    <t>-197916846</t>
  </si>
  <si>
    <t>https://podminky.urs.cz/item/CS_URS_2024_02/612321121</t>
  </si>
  <si>
    <t>pod keramické obklady na zděných konstrukcích</t>
  </si>
  <si>
    <t>"1.01" (1,60+1,80)*2*2,20-0,80*2,00</t>
  </si>
  <si>
    <t>"1.02" (0,90+1,35)*2*2,20-0,70*2,00</t>
  </si>
  <si>
    <t>"1.03" (4,30+3,25)*2*2,20-0,70*2,00*2-1,20*0,80</t>
  </si>
  <si>
    <t>"1.03" (1,60+0,90)*2*2,20+0,90*0,10-0,70*2,00</t>
  </si>
  <si>
    <t>"1.04" (2,90+1,85)*2*2,20-0,70*2,00*4-1,20*0,80</t>
  </si>
  <si>
    <t>"1.04" (0,90+1,30)*2*2,20+0,90*0,10-0,70*2,00</t>
  </si>
  <si>
    <t>164</t>
  </si>
  <si>
    <t>612321141</t>
  </si>
  <si>
    <t>Omítka vápenocementová vnitřních ploch nanášená ručně dvouvrstvá, tloušťky jádrové omítky do 10 mm a tloušťky štuku do 3 mm štuková svislých konstrukcí stěn</t>
  </si>
  <si>
    <t>-353215283</t>
  </si>
  <si>
    <t>https://podminky.urs.cz/item/CS_URS_2024_02/612321141</t>
  </si>
  <si>
    <t>č.m.: 1.01- 1.04</t>
  </si>
  <si>
    <t>(1,60+1,80+4,30+1,60+0,90+2,90*2+1,85+1,30)*2*3,30</t>
  </si>
  <si>
    <t>1,30*4*2,50+0,90*0,10*4</t>
  </si>
  <si>
    <t>-(1,35*1,25*2+0,60*1,25*2)</t>
  </si>
  <si>
    <t>0,20*(1,35+1,25*2)*2+0,25*(0,60+1,25*2)*2</t>
  </si>
  <si>
    <t>-(0,80+0,70*11)*1,97</t>
  </si>
  <si>
    <t>"chodba" 7,50*3,30-(0,80+0,70*3)*1,97</t>
  </si>
  <si>
    <t>"odpočet obkladů" -100,460</t>
  </si>
  <si>
    <t>Součet</t>
  </si>
  <si>
    <t>165</t>
  </si>
  <si>
    <t>612321191</t>
  </si>
  <si>
    <t>Omítka vápenocementová vnitřních ploch nanášená ručně Příplatek k cenám za každých dalších i započatých 5 mm tloušťky omítky přes 10 mm stěn</t>
  </si>
  <si>
    <t>-1737725238</t>
  </si>
  <si>
    <t>https://podminky.urs.cz/item/CS_URS_2024_02/612321191</t>
  </si>
  <si>
    <t>omítky na stávajícím zdivu</t>
  </si>
  <si>
    <t>(7,30+3,25)*2*3,30</t>
  </si>
  <si>
    <t>-(0,80+0,70*3)*2,00</t>
  </si>
  <si>
    <t>"chodba" 7,50*3,30-(0,80+0,70*3)*2,00</t>
  </si>
  <si>
    <t>166</t>
  </si>
  <si>
    <t>612142001</t>
  </si>
  <si>
    <t>Potažení vnitřních ploch pletivem v ploše nebo pruzích, na plném podkladu sklovláknitým vtlačením do tmelu stěn</t>
  </si>
  <si>
    <t>-1763710748</t>
  </si>
  <si>
    <t>https://podminky.urs.cz/item/CS_URS_2024_02/612142001</t>
  </si>
  <si>
    <t>39,797</t>
  </si>
  <si>
    <t>176</t>
  </si>
  <si>
    <t>612315225</t>
  </si>
  <si>
    <t>Vápenná omítka jednotlivých malých ploch štuková dvouvrstvá na stěnách, plochy jednotlivě přes 1,0 do 4 m2</t>
  </si>
  <si>
    <t>-1986192296</t>
  </si>
  <si>
    <t>https://podminky.urs.cz/item/CS_URS_2024_02/612315225</t>
  </si>
  <si>
    <t>"zazdívka dveří - ze strany pokoje vedle WC" 1</t>
  </si>
  <si>
    <t>177</t>
  </si>
  <si>
    <t>612325121</t>
  </si>
  <si>
    <t>Vápenocementová omítka rýh štuková dvouvrstvá ve stěnách, šířky rýhy do 150 mm</t>
  </si>
  <si>
    <t>-1670270877</t>
  </si>
  <si>
    <t>https://podminky.urs.cz/item/CS_URS_2024_02/612325121</t>
  </si>
  <si>
    <t>"chodba - po vybourané příčce" 3,30*0,15</t>
  </si>
  <si>
    <t>175</t>
  </si>
  <si>
    <t>619995001</t>
  </si>
  <si>
    <t>Začištění omítek (s dodáním hmot) kolem oken, dveří, podlah, obkladů apod.</t>
  </si>
  <si>
    <t>151094959</t>
  </si>
  <si>
    <t>https://podminky.urs.cz/item/CS_URS_2024_02/619995001</t>
  </si>
  <si>
    <t>napojení na stávající omítky</t>
  </si>
  <si>
    <t>"chodba" 7,50+3,30*2</t>
  </si>
  <si>
    <t>"místnost vedle WC" 1,00+2,10*2</t>
  </si>
  <si>
    <t>62</t>
  </si>
  <si>
    <t>Úprava povrchů vnějších</t>
  </si>
  <si>
    <t>23</t>
  </si>
  <si>
    <t>1777760101</t>
  </si>
  <si>
    <t>"nová okna ve fasádě" (1,35+1,25)*2*2+(0,60+1,25)*2*2</t>
  </si>
  <si>
    <t>24</t>
  </si>
  <si>
    <t>612315211</t>
  </si>
  <si>
    <t>Vápenná omítka jednotlivých malých ploch hladká na stěnách, plochy jednotlivě do 0,09 m2</t>
  </si>
  <si>
    <t>480364180</t>
  </si>
  <si>
    <t>https://podminky.urs.cz/item/CS_URS_2024_02/612315211</t>
  </si>
  <si>
    <t>"větrací otvory" 3</t>
  </si>
  <si>
    <t>25</t>
  </si>
  <si>
    <t>622385101</t>
  </si>
  <si>
    <t>Omítka tenkovrstvá minerální jednotlivých malých ploch stěn, plochy jednotlivě do 0,1 m2</t>
  </si>
  <si>
    <t>-1848047412</t>
  </si>
  <si>
    <t>https://podminky.urs.cz/item/CS_URS_2024_02/622385101</t>
  </si>
  <si>
    <t>26</t>
  </si>
  <si>
    <t>612315213</t>
  </si>
  <si>
    <t>Vápenná omítka jednotlivých malých ploch hladká na stěnách, plochy jednotlivě přes 0,25 do 1 m2</t>
  </si>
  <si>
    <t>-1462766396</t>
  </si>
  <si>
    <t>https://podminky.urs.cz/item/CS_URS_2024_02/612315213</t>
  </si>
  <si>
    <t>"zazdívka okna 60×125" 1</t>
  </si>
  <si>
    <t>27</t>
  </si>
  <si>
    <t>622385104</t>
  </si>
  <si>
    <t>Omítka tenkovrstvá minerální jednotlivých malých ploch stěn, plochy jednotlivě přes 0,5 do 1,0 m2</t>
  </si>
  <si>
    <t>-1238405310</t>
  </si>
  <si>
    <t>https://podminky.urs.cz/item/CS_URS_2024_02/622385104</t>
  </si>
  <si>
    <t>28</t>
  </si>
  <si>
    <t>612315215</t>
  </si>
  <si>
    <t>Vápenná omítka jednotlivých malých ploch hladká na stěnách, plochy jednotlivě přes 1,0 do 4 m2</t>
  </si>
  <si>
    <t>866500036</t>
  </si>
  <si>
    <t>https://podminky.urs.cz/item/CS_URS_2024_02/612315215</t>
  </si>
  <si>
    <t>nadezdívka parapetů</t>
  </si>
  <si>
    <t>1+1</t>
  </si>
  <si>
    <t>29</t>
  </si>
  <si>
    <t>622385105</t>
  </si>
  <si>
    <t>Omítka tenkovrstvá minerální jednotlivých malých ploch stěn, plochy jednotlivě přes 1,0 do 4,0 m2</t>
  </si>
  <si>
    <t>-2136632456</t>
  </si>
  <si>
    <t>https://podminky.urs.cz/item/CS_URS_2024_02/622385105</t>
  </si>
  <si>
    <t>30</t>
  </si>
  <si>
    <t>629135101</t>
  </si>
  <si>
    <t>Vyrovnávací vrstva z cementové malty pod klempířskými prvky šířky do 150 mm</t>
  </si>
  <si>
    <t>-1031216114</t>
  </si>
  <si>
    <t>https://podminky.urs.cz/item/CS_URS_2024_02/629135101</t>
  </si>
  <si>
    <t>"vyrovnání pod vnější parapety" 1,20*2+0,65*2</t>
  </si>
  <si>
    <t>160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</si>
  <si>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</si>
  <si>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</si>
  <si>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150252651</t>
  </si>
  <si>
    <t>https://podminky.urs.cz/item/CS_URS_2024_02/622143004</t>
  </si>
  <si>
    <t>"vnější APU lišty" (1,35+1,25*2)*2+(0,60+1,25*2)*2</t>
  </si>
  <si>
    <t>"vnitřní APU lišty" (1,35+1,25*2)*2+(0,60+1,25*2)*2</t>
  </si>
  <si>
    <t>161</t>
  </si>
  <si>
    <t>59051476</t>
  </si>
  <si>
    <t>profil napojovací okenní PVC s výztužnou tkaninou 9mm</t>
  </si>
  <si>
    <t>1193477543</t>
  </si>
  <si>
    <t>27,8*1,05 'Přepočtené koeficientem množství</t>
  </si>
  <si>
    <t>63</t>
  </si>
  <si>
    <t>Podlahy a podlahové konstrukce</t>
  </si>
  <si>
    <t>31</t>
  </si>
  <si>
    <t>631312141</t>
  </si>
  <si>
    <t>Doplnění dosavadních mazanin prostým betonem s dodáním hmot, bez potěru, plochy jednotlivě rýh v dosavadních mazaninách</t>
  </si>
  <si>
    <t>1549258768</t>
  </si>
  <si>
    <t>https://podminky.urs.cz/item/CS_URS_2024_02/631312141</t>
  </si>
  <si>
    <t>doplnění podkladní betonové mazaniny</t>
  </si>
  <si>
    <t>12,00*0,60*0,10*1,10</t>
  </si>
  <si>
    <t>doplnění vrchní betonové mazaniny na izolaci proti vodě</t>
  </si>
  <si>
    <t>12,00*0,60*0,10</t>
  </si>
  <si>
    <t>32</t>
  </si>
  <si>
    <t>631319173</t>
  </si>
  <si>
    <t>Příplatek k cenám mazanin za stržení povrchu spodní vrstvy mazaniny latí před vložením výztuže nebo pletiva pro tl. obou vrstev mazaniny přes 80 do 120 mm</t>
  </si>
  <si>
    <t>1593846758</t>
  </si>
  <si>
    <t>https://podminky.urs.cz/item/CS_URS_2024_02/631319173</t>
  </si>
  <si>
    <t>33</t>
  </si>
  <si>
    <t>631362021</t>
  </si>
  <si>
    <t>Výztuž mazanin ze svařovaných sítí z drátů typu KARI</t>
  </si>
  <si>
    <t>-1885614904</t>
  </si>
  <si>
    <t>https://podminky.urs.cz/item/CS_URS_2024_02/631362021</t>
  </si>
  <si>
    <t>"Kari síť 100×100 d=6 mm" 12,00*0,60*4,44*1,31*0,001</t>
  </si>
  <si>
    <t>34</t>
  </si>
  <si>
    <t>632451021</t>
  </si>
  <si>
    <t>Potěr cementový vyrovnávací z malty (MC-15) v pásu o průměrné (střední) tl. od 10 do 20 mm</t>
  </si>
  <si>
    <t>-249700435</t>
  </si>
  <si>
    <t>https://podminky.urs.cz/item/CS_URS_2024_02/632451021</t>
  </si>
  <si>
    <t>"vyrovnání pod vnitřní parapety" (1,35*2+0,60*2)*0,20</t>
  </si>
  <si>
    <t>64</t>
  </si>
  <si>
    <t>Osazování výplní otvorů</t>
  </si>
  <si>
    <t>35</t>
  </si>
  <si>
    <t>642942111</t>
  </si>
  <si>
    <t>Osazování zárubní nebo rámů kovových dveřních lisovaných nebo z úhelníků bez dveřních křídel na cementovou maltu, plochy otvoru do 2,5 m2</t>
  </si>
  <si>
    <t>-717556353</t>
  </si>
  <si>
    <t>https://podminky.urs.cz/item/CS_URS_2024_02/642942111</t>
  </si>
  <si>
    <t>"70×197" 7</t>
  </si>
  <si>
    <t>"80×197" 1</t>
  </si>
  <si>
    <t>36</t>
  </si>
  <si>
    <t>55331481</t>
  </si>
  <si>
    <t>zárubeň jednokřídlá ocelová pro zdění tl stěny 75-100mm rozměru 700/1970, 2100mm</t>
  </si>
  <si>
    <t>-1980082410</t>
  </si>
  <si>
    <t>37</t>
  </si>
  <si>
    <t>55331486</t>
  </si>
  <si>
    <t>zárubeň jednokřídlá ocelová pro zdění tl stěny 110-150mm rozměru 700/1970, 2100mm</t>
  </si>
  <si>
    <t>60495750</t>
  </si>
  <si>
    <t>38</t>
  </si>
  <si>
    <t>55331487</t>
  </si>
  <si>
    <t>zárubeň jednokřídlá ocelová pro zdění tl stěny 110-150mm rozměru 800/1970, 2100mm</t>
  </si>
  <si>
    <t>826747823</t>
  </si>
  <si>
    <t>Ostatní konstrukce a práce, bourání</t>
  </si>
  <si>
    <t>94</t>
  </si>
  <si>
    <t>Lešení a stavební výtahy</t>
  </si>
  <si>
    <t>39</t>
  </si>
  <si>
    <t>949 R_001</t>
  </si>
  <si>
    <t>Montáž, příplatek za každý další den použití, demontáž - lešení lehkého kozového dílcového o výšce lešeňové podlahy do 1,90 m ( vnější úpravy povrchů )</t>
  </si>
  <si>
    <t>sada</t>
  </si>
  <si>
    <t>702784886</t>
  </si>
  <si>
    <t>40</t>
  </si>
  <si>
    <t>949101111</t>
  </si>
  <si>
    <t>Lešení pomocné pracovní pro objekty pozemních staveb pro zatížení do 150 kg/m2, o výšce lešeňové podlahy do 1,9 m</t>
  </si>
  <si>
    <t>-63930247</t>
  </si>
  <si>
    <t>https://podminky.urs.cz/item/CS_URS_2024_02/949101111</t>
  </si>
  <si>
    <t>"dotčené prostory" (4,30+2,90)*3,25+5,00</t>
  </si>
  <si>
    <t>"chodba" 8,00*1,40</t>
  </si>
  <si>
    <t>95</t>
  </si>
  <si>
    <t>Různé dokončovací konstrukce a práce pozemních staveb</t>
  </si>
  <si>
    <t>41</t>
  </si>
  <si>
    <t>952901111</t>
  </si>
  <si>
    <t>Vyčištění budov nebo objektů před předáním do užívání budov bytové nebo občanské výstavby, světlé výšky podlaží do 4 m</t>
  </si>
  <si>
    <t>60523683</t>
  </si>
  <si>
    <t>https://podminky.urs.cz/item/CS_URS_2024_02/952901111</t>
  </si>
  <si>
    <t>"1.01 - 1.04" 7,40*3,40+5,00</t>
  </si>
  <si>
    <t>42</t>
  </si>
  <si>
    <t>950 R_001</t>
  </si>
  <si>
    <t>Zazdívka a utěsnění prostupů zdivem po osazení instalací</t>
  </si>
  <si>
    <t>-180739810</t>
  </si>
  <si>
    <t>"ZTI" 1</t>
  </si>
  <si>
    <t>"ÚT" 1</t>
  </si>
  <si>
    <t>"VZT" 3+3</t>
  </si>
  <si>
    <t>43</t>
  </si>
  <si>
    <t>619996117</t>
  </si>
  <si>
    <t>Ochrana stavebních konstrukcí a samostatných prvků včetně pozdějšího odstranění obedněním z OSB desek podlahy</t>
  </si>
  <si>
    <t>1828807166</t>
  </si>
  <si>
    <t>https://podminky.urs.cz/item/CS_URS_2024_02/619996117</t>
  </si>
  <si>
    <t>"místnost vedle WC" 5,00*1</t>
  </si>
  <si>
    <t>96</t>
  </si>
  <si>
    <t>Bourání konstrukcí</t>
  </si>
  <si>
    <t>44</t>
  </si>
  <si>
    <t>977311111</t>
  </si>
  <si>
    <t>Řezání stávajících betonových mazanin bez vyztužení hloubky do 50 mm</t>
  </si>
  <si>
    <t>707471629</t>
  </si>
  <si>
    <t>https://podminky.urs.cz/item/CS_URS_2024_02/977311111</t>
  </si>
  <si>
    <t>pro zapuštění nových příček do stávajících podlah</t>
  </si>
  <si>
    <t>1,70+1,60+1,925+1,80+1,00+1,45+0,90+1,35</t>
  </si>
  <si>
    <t>1,70+1,60+1,00+0,90+3,25*2+2,90*2+2,90*2</t>
  </si>
  <si>
    <t>1,30*4+0,90*4</t>
  </si>
  <si>
    <t>45</t>
  </si>
  <si>
    <t>974042533</t>
  </si>
  <si>
    <t>Vysekání rýh v betonové nebo jiné monolitické dlažbě s betonovým podkladem do hl. 50 mm a šířky do 100 mm</t>
  </si>
  <si>
    <t>-103518837</t>
  </si>
  <si>
    <t>https://podminky.urs.cz/item/CS_URS_2024_02/974042533</t>
  </si>
  <si>
    <t>1,80+1,00+1,35+1,70+0,90+3,25+2,90+1,30*2+0,90*4</t>
  </si>
  <si>
    <t>46</t>
  </si>
  <si>
    <t>974042534</t>
  </si>
  <si>
    <t>Vysekání rýh v betonové nebo jiné monolitické dlažbě s betonovým podkladem do hl. 50 mm a šířky do 150 mm</t>
  </si>
  <si>
    <t>-1374044154</t>
  </si>
  <si>
    <t>https://podminky.urs.cz/item/CS_URS_2024_02/974042534</t>
  </si>
  <si>
    <t>1,700</t>
  </si>
  <si>
    <t>47</t>
  </si>
  <si>
    <t>977312114</t>
  </si>
  <si>
    <t>Řezání stávajících betonových mazanin s vyztužením hloubky přes 150 do 200 mm</t>
  </si>
  <si>
    <t>-624471607</t>
  </si>
  <si>
    <t>https://podminky.urs.cz/item/CS_URS_2024_02/977312114</t>
  </si>
  <si>
    <t>12,00*2</t>
  </si>
  <si>
    <t>48</t>
  </si>
  <si>
    <t>974042577</t>
  </si>
  <si>
    <t>Vysekání rýh v betonové nebo jiné monolitické dlažbě s betonovým podkladem do hl. 200 mm a šířky do 300 mm</t>
  </si>
  <si>
    <t>596293851</t>
  </si>
  <si>
    <t>https://podminky.urs.cz/item/CS_URS_2024_02/974042577</t>
  </si>
  <si>
    <t>"pro ležatou kanalizaci" 12,000</t>
  </si>
  <si>
    <t>49</t>
  </si>
  <si>
    <t>974042579</t>
  </si>
  <si>
    <t>Vysekání rýh v betonové nebo jiné monolitické dlažbě s betonovým podkladem do hl. 200 mm a šířky Příplatek k ceně -2577 za každých dalších 100 mm šířky, rýhy hl. do 200 mm</t>
  </si>
  <si>
    <t>2050488103</t>
  </si>
  <si>
    <t>https://podminky.urs.cz/item/CS_URS_2024_02/974042579</t>
  </si>
  <si>
    <t>12*3 'Přepočtené koeficientem množství</t>
  </si>
  <si>
    <t>50</t>
  </si>
  <si>
    <t>974031666</t>
  </si>
  <si>
    <t>Vysekání rýh ve zdivu cihelném na maltu vápennou nebo vápenocementovou pro vtahování nosníků do zdí, před vybouráním otvoru do hl. 150 mm, při v. nosníku do 250 mm</t>
  </si>
  <si>
    <t>1966040311</t>
  </si>
  <si>
    <t>https://podminky.urs.cz/item/CS_URS_2024_02/974031666</t>
  </si>
  <si>
    <t>1,30*2+2,30*1</t>
  </si>
  <si>
    <t>51</t>
  </si>
  <si>
    <t>975022241</t>
  </si>
  <si>
    <t>Podchycení nadzákladového zdiva dřevěnou výztuhou v. podchycení do 3 m, při tl. zdiva do 450 mm a délce podchycení do 3 m</t>
  </si>
  <si>
    <t>1499327932</t>
  </si>
  <si>
    <t>https://podminky.urs.cz/item/CS_URS_2024_02/975022241</t>
  </si>
  <si>
    <t>2,00+1,50*2</t>
  </si>
  <si>
    <t>52</t>
  </si>
  <si>
    <t>764002851</t>
  </si>
  <si>
    <t>Demontáž klempířských konstrukcí oplechování parapetů do suti</t>
  </si>
  <si>
    <t>619621476</t>
  </si>
  <si>
    <t>https://podminky.urs.cz/item/CS_URS_2024_02/764002851</t>
  </si>
  <si>
    <t>1,20*2+0,65*3</t>
  </si>
  <si>
    <t>53</t>
  </si>
  <si>
    <t>766691811</t>
  </si>
  <si>
    <t>Demontáž parapetních desek šířky do 300 mm</t>
  </si>
  <si>
    <t>-127484530</t>
  </si>
  <si>
    <t>https://podminky.urs.cz/item/CS_URS_2024_02/766691811</t>
  </si>
  <si>
    <t>1,40*2+0,60*3</t>
  </si>
  <si>
    <t>54</t>
  </si>
  <si>
    <t>968062374</t>
  </si>
  <si>
    <t>Vybourání dřevěných rámů oken s křídly, dveřních zárubní, vrat, stěn, ostění nebo obkladů rámů oken s křídly zdvojených, plochy do 1 m2</t>
  </si>
  <si>
    <t>237547624</t>
  </si>
  <si>
    <t>https://podminky.urs.cz/item/CS_URS_2024_02/968062374</t>
  </si>
  <si>
    <t>0,60*1,25*3</t>
  </si>
  <si>
    <t>55</t>
  </si>
  <si>
    <t>968062376</t>
  </si>
  <si>
    <t>Vybourání dřevěných rámů oken s křídly, dveřních zárubní, vrat, stěn, ostění nebo obkladů rámů oken s křídly zdvojených, plochy do 4 m2</t>
  </si>
  <si>
    <t>106871543</t>
  </si>
  <si>
    <t>https://podminky.urs.cz/item/CS_URS_2024_02/968062376</t>
  </si>
  <si>
    <t>1,35*2,20*2</t>
  </si>
  <si>
    <t>56</t>
  </si>
  <si>
    <t>968072455</t>
  </si>
  <si>
    <t>Vybourání kovových rámů oken s křídly, dveřních zárubní, vrat, stěn, ostění nebo obkladů dveřních zárubní, plochy do 2 m2</t>
  </si>
  <si>
    <t>657278837</t>
  </si>
  <si>
    <t>https://podminky.urs.cz/item/CS_URS_2024_02/968072455</t>
  </si>
  <si>
    <t>0,60*2,00*2+0,7*2,00+0,80*2,00</t>
  </si>
  <si>
    <t>57</t>
  </si>
  <si>
    <t>968072456</t>
  </si>
  <si>
    <t>Vybourání kovových rámů oken s křídly, dveřních zárubní, vrat, stěn, ostění nebo obkladů dveřních zárubní, plochy přes 2 m2</t>
  </si>
  <si>
    <t>-1821747160</t>
  </si>
  <si>
    <t>https://podminky.urs.cz/item/CS_URS_2024_02/968072456</t>
  </si>
  <si>
    <t>1,20*2,00</t>
  </si>
  <si>
    <t>58</t>
  </si>
  <si>
    <t>971033631</t>
  </si>
  <si>
    <t>Vybourání otvorů ve zdivu základovém nebo nadzákladovém z cihel, tvárnic, příčkovek z cihel pálených na maltu vápennou nebo vápenocementovou plochy do 4 m2, tl. do 150 mm</t>
  </si>
  <si>
    <t>-5224712</t>
  </si>
  <si>
    <t>https://podminky.urs.cz/item/CS_URS_2024_02/971033631</t>
  </si>
  <si>
    <t>1,00*2,10+0,90*2,10+1,90*2,10</t>
  </si>
  <si>
    <t>59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</si>
  <si>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</si>
  <si>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</si>
  <si>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2141099201</t>
  </si>
  <si>
    <t>https://podminky.urs.cz/item/CS_URS_2024_02/967031132</t>
  </si>
  <si>
    <t>0,45*(1,35+2,20)*2+0,45*(0,60+1,25)*2*3</t>
  </si>
  <si>
    <t>0,15*(1,00+2,10*2)+0,15*(0,90+2,10*2)+0,15*(1,90+2,10*2)</t>
  </si>
  <si>
    <t>60</t>
  </si>
  <si>
    <t>962031132</t>
  </si>
  <si>
    <t>Bourání příček nebo přizdívek z cihel pálených plných nebo dutých, tl. do 100 mm</t>
  </si>
  <si>
    <t>-1163532106</t>
  </si>
  <si>
    <t>https://podminky.urs.cz/item/CS_URS_2024_02/962031132</t>
  </si>
  <si>
    <t>(1,90+1,40)*3,50-0,60*1,97*2+1,40*3,50-1,20*1,97</t>
  </si>
  <si>
    <t>962031133</t>
  </si>
  <si>
    <t>Bourání příček nebo přizdívek z cihel pálených plných nebo dutých, tl. přes 100 do 150 mm</t>
  </si>
  <si>
    <t>-222619064</t>
  </si>
  <si>
    <t>https://podminky.urs.cz/item/CS_URS_2024_02/962031133</t>
  </si>
  <si>
    <t>3,25*3,50</t>
  </si>
  <si>
    <t>174</t>
  </si>
  <si>
    <t>781471810</t>
  </si>
  <si>
    <t>Demontáž obkladů z dlaždic keramických kladených do malty</t>
  </si>
  <si>
    <t>-1470695432</t>
  </si>
  <si>
    <t>https://podminky.urs.cz/item/CS_URS_2024_02/781471810</t>
  </si>
  <si>
    <t>odstranění obkladů na zůstávajícím zdivu</t>
  </si>
  <si>
    <t>(0,90+1,90)*2*2,00-0,60*2,00</t>
  </si>
  <si>
    <t>(1,90+1,85)*2*1,80-(0,60*2+0,70)*1,80</t>
  </si>
  <si>
    <t>169</t>
  </si>
  <si>
    <t>978013191</t>
  </si>
  <si>
    <t>Otlučení vápenných nebo vápenocementových omítek vnitřních ploch stěn s vyškrabáním spar, s očištěním zdiva, v rozsahu přes 50 do 100 %</t>
  </si>
  <si>
    <t>1051254125</t>
  </si>
  <si>
    <t>https://podminky.urs.cz/item/CS_URS_2024_02/978013191</t>
  </si>
  <si>
    <t>otlučení omítek na stávajícím zdivu</t>
  </si>
  <si>
    <t>168</t>
  </si>
  <si>
    <t>776201811</t>
  </si>
  <si>
    <t>Demontáž povlakových podlahovin lepených ručně bez podložky</t>
  </si>
  <si>
    <t>-166970565</t>
  </si>
  <si>
    <t>https://podminky.urs.cz/item/CS_URS_2024_02/776201811</t>
  </si>
  <si>
    <t>5,00*3,25</t>
  </si>
  <si>
    <t>170</t>
  </si>
  <si>
    <t>776410811</t>
  </si>
  <si>
    <t>Demontáž soklíků nebo lišt pryžových nebo plastových</t>
  </si>
  <si>
    <t>-424471310</t>
  </si>
  <si>
    <t>https://podminky.urs.cz/item/CS_URS_2024_02/776410811</t>
  </si>
  <si>
    <t>(5,00+3,25)*2-0,80</t>
  </si>
  <si>
    <t>171</t>
  </si>
  <si>
    <t>762526811</t>
  </si>
  <si>
    <t>Demontáž podlah z desek dřevotřískových, překližkových, sololitových tl. do 20 mm bez polštářů</t>
  </si>
  <si>
    <t>386226875</t>
  </si>
  <si>
    <t>https://podminky.urs.cz/item/CS_URS_2024_02/762526811</t>
  </si>
  <si>
    <t>172</t>
  </si>
  <si>
    <t>965046111</t>
  </si>
  <si>
    <t>Broušení stávajících betonových podlah úběr do 3 mm</t>
  </si>
  <si>
    <t>487284245</t>
  </si>
  <si>
    <t>https://podminky.urs.cz/item/CS_URS_2024_02/965046111</t>
  </si>
  <si>
    <t>173</t>
  </si>
  <si>
    <t>965046119</t>
  </si>
  <si>
    <t>Broušení stávajících betonových podlah Příplatek k ceně za každý další 1 mm úběru</t>
  </si>
  <si>
    <t>1044878852</t>
  </si>
  <si>
    <t>https://podminky.urs.cz/item/CS_URS_2024_02/965046119</t>
  </si>
  <si>
    <t>16,25*2 'Přepočtené koeficientem množství</t>
  </si>
  <si>
    <t>167</t>
  </si>
  <si>
    <t>771471810</t>
  </si>
  <si>
    <t>Demontáž soklíků z dlaždic keramických kladených do malty rovných</t>
  </si>
  <si>
    <t>-501448878</t>
  </si>
  <si>
    <t>https://podminky.urs.cz/item/CS_URS_2024_02/771471810</t>
  </si>
  <si>
    <t>"chodba" 7,50-0,70</t>
  </si>
  <si>
    <t>181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</si>
  <si>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</si>
  <si>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</si>
  <si>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537257355</t>
  </si>
  <si>
    <t>https://podminky.urs.cz/item/CS_URS_2024_02/971033231</t>
  </si>
  <si>
    <t>180</t>
  </si>
  <si>
    <t>973031334</t>
  </si>
  <si>
    <t>Vysekání výklenků nebo kapes ve zdivu z cihel na maltu vápennou nebo vápenocementovou kapes, plochy do 0,16 m2, hl. do 150 mm</t>
  </si>
  <si>
    <t>1723887241</t>
  </si>
  <si>
    <t>https://podminky.urs.cz/item/CS_URS_2024_02/973031334</t>
  </si>
  <si>
    <t>"NIKA ZTI" 1</t>
  </si>
  <si>
    <t>179</t>
  </si>
  <si>
    <t>974031153</t>
  </si>
  <si>
    <t>Vysekání rýh ve zdivu cihelném na maltu vápennou nebo vápenocementovou do hl. 100 mm a šířky do 100 mm</t>
  </si>
  <si>
    <t>524136805</t>
  </si>
  <si>
    <t>https://podminky.urs.cz/item/CS_URS_2024_02/974031153</t>
  </si>
  <si>
    <t>"ZTI" 1,50*3+1,00*3</t>
  </si>
  <si>
    <t>178</t>
  </si>
  <si>
    <t>974031154</t>
  </si>
  <si>
    <t>Vysekání rýh ve zdivu cihelném na maltu vápennou nebo vápenocementovou do hl. 100 mm a šířky do 150 mm</t>
  </si>
  <si>
    <t>1282385065</t>
  </si>
  <si>
    <t>https://podminky.urs.cz/item/CS_URS_2024_02/974031154</t>
  </si>
  <si>
    <t>"ÚT" 8,00+2,60</t>
  </si>
  <si>
    <t>"ZTI" 3,400</t>
  </si>
  <si>
    <t>182</t>
  </si>
  <si>
    <t>977151119</t>
  </si>
  <si>
    <t>Jádrové vrty diamantovými korunkami do stavebních materiálů (železobetonu, betonu, cihel, obkladů, dlažeb, kamene) průměru přes 100 do 110 mm</t>
  </si>
  <si>
    <t>-412671295</t>
  </si>
  <si>
    <t>https://podminky.urs.cz/item/CS_URS_2024_02/977151119</t>
  </si>
  <si>
    <t>"VZT" 0,45*3+0,125+0,10*2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</si>
  <si>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</si>
  <si>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</si>
  <si>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</si>
  <si>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</si>
  <si>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-939497361</t>
  </si>
  <si>
    <t>https://podminky.urs.cz/item/CS_URS_2024_02/997013211</t>
  </si>
  <si>
    <t>997013501</t>
  </si>
  <si>
    <t>Odvoz suti a vybouraných hmot na skládku nebo meziskládku se složením, na vzdálenost do 1 km</t>
  </si>
  <si>
    <t>1890613132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</si>
  <si>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</si>
  <si>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</si>
  <si>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</si>
  <si>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-1747077758</t>
  </si>
  <si>
    <t>https://podminky.urs.cz/item/CS_URS_2024_02/997013509</t>
  </si>
  <si>
    <t>20,253*9 'Přepočtené koeficientem množství</t>
  </si>
  <si>
    <t>65</t>
  </si>
  <si>
    <t>997013871</t>
  </si>
  <si>
    <t>Poplatek za uložení stavebního odpadu na recyklační skládce (skládkovné) směsného stavebního a demoličního zatříděného do Katalogu odpadů pod kódem 17 09 04</t>
  </si>
  <si>
    <t>1716418125</t>
  </si>
  <si>
    <t>https://podminky.urs.cz/item/CS_URS_2024_02/997013871</t>
  </si>
  <si>
    <t>998</t>
  </si>
  <si>
    <t>Přesun hmot</t>
  </si>
  <si>
    <t>66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</si>
  <si>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</si>
  <si>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</si>
  <si>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-1893251297</t>
  </si>
  <si>
    <t>https://podminky.urs.cz/item/CS_URS_2024_02/998018001</t>
  </si>
  <si>
    <t>PSV</t>
  </si>
  <si>
    <t>Práce a dodávky PSV</t>
  </si>
  <si>
    <t>711</t>
  </si>
  <si>
    <t>Izolace proti vodě, vlhkosti a plynům</t>
  </si>
  <si>
    <t>67</t>
  </si>
  <si>
    <t>711111001</t>
  </si>
  <si>
    <t>Provedení izolace proti zemní vlhkosti natěradly a tmely za studena na ploše vodorovné V nátěrem penetračním</t>
  </si>
  <si>
    <t>1690061534</t>
  </si>
  <si>
    <t>https://podminky.urs.cz/item/CS_URS_2024_02/711111001</t>
  </si>
  <si>
    <t>doplnění izolace - po provedení ležaté kanalizace</t>
  </si>
  <si>
    <t>12,00*0,60*1,10</t>
  </si>
  <si>
    <t>68</t>
  </si>
  <si>
    <t>11163150</t>
  </si>
  <si>
    <t>lak penetrační asfaltový</t>
  </si>
  <si>
    <t>-136848549</t>
  </si>
  <si>
    <t>7,92*0,0003 'Přepočtené koeficientem množství</t>
  </si>
  <si>
    <t>69</t>
  </si>
  <si>
    <t>711141559</t>
  </si>
  <si>
    <t>Provedení izolace proti zemní vlhkosti pásy přitavením NAIP na ploše vodorovné V</t>
  </si>
  <si>
    <t>604874969</t>
  </si>
  <si>
    <t>https://podminky.urs.cz/item/CS_URS_2024_02/711141559</t>
  </si>
  <si>
    <t>70</t>
  </si>
  <si>
    <t>62853004</t>
  </si>
  <si>
    <t>pás asfaltový natavitelný modifikovaný SBS s vložkou ze skleněné tkaniny a spalitelnou PE fólií nebo jemnozrnným minerálním posypem na horním povrchu tl 4,0mm</t>
  </si>
  <si>
    <t>537344398</t>
  </si>
  <si>
    <t>7,92*1,1655 'Přepočtené koeficientem množství</t>
  </si>
  <si>
    <t>71</t>
  </si>
  <si>
    <t>711493111</t>
  </si>
  <si>
    <t>Izolace proti podpovrchové a tlakové vodě - ostatní na ploše vodorovné V dvousložkovou na bázi cementu</t>
  </si>
  <si>
    <t>1741103638</t>
  </si>
  <si>
    <t>https://podminky.urs.cz/item/CS_URS_2024_02/711493111</t>
  </si>
  <si>
    <t>"skladba P 1 a P 2" 13,463+9,235</t>
  </si>
  <si>
    <t>72</t>
  </si>
  <si>
    <t>711493121</t>
  </si>
  <si>
    <t>Izolace proti podpovrchové a tlakové vodě - ostatní na ploše svislé S dvousložkovou na bázi cementu</t>
  </si>
  <si>
    <t>-1705504975</t>
  </si>
  <si>
    <t>https://podminky.urs.cz/item/CS_URS_2024_02/711493121</t>
  </si>
  <si>
    <t>"1.01" (1,60+1,80)*2*0,20</t>
  </si>
  <si>
    <t>"1.02" (0,90+1,35)*2*0,20</t>
  </si>
  <si>
    <t>"1.03" (4,30+3,25)*2*0,20+(2,60+1,00*2)*1,30</t>
  </si>
  <si>
    <t>"1.03" (1,60+0,90)*2*0,20</t>
  </si>
  <si>
    <t>"1.04" (2,90+1,85)*2*0,20</t>
  </si>
  <si>
    <t>"1.04" (0,90+1,30)*2*0,20*3</t>
  </si>
  <si>
    <t>73</t>
  </si>
  <si>
    <t>771591162</t>
  </si>
  <si>
    <t>Příprava podkladu před provedením dlažby montáž profilu dilatační spáry koutové (při styku podlahy se stěnou)</t>
  </si>
  <si>
    <t>-254286482</t>
  </si>
  <si>
    <t>https://podminky.urs.cz/item/CS_URS_2024_02/771591162</t>
  </si>
  <si>
    <t>"1.01" (1,60+1,80)*2+0,20*4</t>
  </si>
  <si>
    <t>"1.02" (0,90+1,35)*2+0,20*4</t>
  </si>
  <si>
    <t>"1.03" (4,30+3,25)*2+0,20*8+1,50*2</t>
  </si>
  <si>
    <t>"1.03" (1,60+0,90)*2*0,20*4</t>
  </si>
  <si>
    <t>"1.04" (2,90+1,85)*2+0,20*4</t>
  </si>
  <si>
    <t>"1.04" (0,90+1,30)*2+0,20*6+((0,90+1,30)*2+0,20*4)*2</t>
  </si>
  <si>
    <t>74</t>
  </si>
  <si>
    <t>28355200</t>
  </si>
  <si>
    <t>páska pružná těsnící hydroizolační š do 125mm</t>
  </si>
  <si>
    <t>-1729580557</t>
  </si>
  <si>
    <t>62,9*1,1 'Přepočtené koeficientem množství</t>
  </si>
  <si>
    <t>75</t>
  </si>
  <si>
    <t>771591115</t>
  </si>
  <si>
    <t>Podlahy - dokončovací práce spárování silikonem</t>
  </si>
  <si>
    <t>-1842467120</t>
  </si>
  <si>
    <t>https://podminky.urs.cz/item/CS_URS_2024_02/771591115</t>
  </si>
  <si>
    <t>v místnostech s keramickými / keramický sokl / keramický obklad</t>
  </si>
  <si>
    <t>"1.01" (1,60+1,80)*2</t>
  </si>
  <si>
    <t>"1.02" (0,90+1,35)*2</t>
  </si>
  <si>
    <t>"1.03" (4,30+3,25)*2</t>
  </si>
  <si>
    <t>"1.03" (1,60+0,90)*2</t>
  </si>
  <si>
    <t>"1.04" (2,90+1,85)*2</t>
  </si>
  <si>
    <t>"1.04" (0,90+1,30)*2*3</t>
  </si>
  <si>
    <t>"chodba" 7,50*1</t>
  </si>
  <si>
    <t>76</t>
  </si>
  <si>
    <t>781495115</t>
  </si>
  <si>
    <t>Obklad - dokončující práce ostatní práce spárování silikonem</t>
  </si>
  <si>
    <t>-1848875768</t>
  </si>
  <si>
    <t>https://podminky.urs.cz/item/CS_URS_2024_02/781495115</t>
  </si>
  <si>
    <t>"1.01" 0,20*4</t>
  </si>
  <si>
    <t>"1.02" 0,20*4</t>
  </si>
  <si>
    <t>"1.03" 0,20*8+1,50*2</t>
  </si>
  <si>
    <t>"1.03" 0,20*4</t>
  </si>
  <si>
    <t>"1.04" 0,20*4</t>
  </si>
  <si>
    <t>"1.04" 0,20*6+0,20*4*2</t>
  </si>
  <si>
    <t>77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</si>
  <si>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</si>
  <si>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</si>
  <si>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2129503976</t>
  </si>
  <si>
    <t>https://podminky.urs.cz/item/CS_URS_2024_02/998711121</t>
  </si>
  <si>
    <t>725</t>
  </si>
  <si>
    <t>Zdravotechnika - vybavení sociálních zařízení</t>
  </si>
  <si>
    <t>78</t>
  </si>
  <si>
    <t>725 R_001</t>
  </si>
  <si>
    <t>Montáž a dodávka - sklopné nerezové zrcadlo - dle PSV ozn.Z_x000d_
- pro tělesně postižené_x000d_
- antivandalové provedení_x000d_
- možnost plynulého naklápění zrcadla_x000d_
- rozměry 600 x 450 x 7 mm_x000d_
- povrch vysoce lesklý</t>
  </si>
  <si>
    <t>-54497568</t>
  </si>
  <si>
    <t>"ozn.Z" 1</t>
  </si>
  <si>
    <t>79</t>
  </si>
  <si>
    <t>725291652</t>
  </si>
  <si>
    <t>Montáž doplňků zařízení koupelen a záchodů dávkovače tekutého mýdla</t>
  </si>
  <si>
    <t>271167541</t>
  </si>
  <si>
    <t>https://podminky.urs.cz/item/CS_URS_2024_02/725291652</t>
  </si>
  <si>
    <t>"ozn.M" 5</t>
  </si>
  <si>
    <t>80</t>
  </si>
  <si>
    <t>55431097</t>
  </si>
  <si>
    <t>dávkovač tekutého mýdla 1,2L nerez mat</t>
  </si>
  <si>
    <t>1555792685</t>
  </si>
  <si>
    <t>81</t>
  </si>
  <si>
    <t>725291653</t>
  </si>
  <si>
    <t>Montáž doplňků zařízení koupelen a záchodů zásobníku toaletních papírů</t>
  </si>
  <si>
    <t>-505634370</t>
  </si>
  <si>
    <t>https://podminky.urs.cz/item/CS_URS_2024_02/725291653</t>
  </si>
  <si>
    <t>"ozn.ZP" 5</t>
  </si>
  <si>
    <t>82</t>
  </si>
  <si>
    <t>55431091</t>
  </si>
  <si>
    <t>zásobník toaletních papírů nerez D 220mm</t>
  </si>
  <si>
    <t>1734025312</t>
  </si>
  <si>
    <t>83</t>
  </si>
  <si>
    <t>725291666</t>
  </si>
  <si>
    <t>Montáž doplňků zařízení koupelen a záchodů háčku</t>
  </si>
  <si>
    <t>-1488139319</t>
  </si>
  <si>
    <t>https://podminky.urs.cz/item/CS_URS_2024_02/725291666</t>
  </si>
  <si>
    <t>84</t>
  </si>
  <si>
    <t>55441011</t>
  </si>
  <si>
    <t>háček koupelnový</t>
  </si>
  <si>
    <t>913896286</t>
  </si>
  <si>
    <t>85</t>
  </si>
  <si>
    <t>725291669</t>
  </si>
  <si>
    <t>Montáž doplňků zařízení koupelen a záchodů madla invalidního krakorcového</t>
  </si>
  <si>
    <t>1626334888</t>
  </si>
  <si>
    <t>https://podminky.urs.cz/item/CS_URS_2024_02/725291669</t>
  </si>
  <si>
    <t>"ozn.MP" 1</t>
  </si>
  <si>
    <t>86</t>
  </si>
  <si>
    <t>55147103</t>
  </si>
  <si>
    <t>madlo invalidní krakorcové nerez mat 900mm</t>
  </si>
  <si>
    <t>1287906389</t>
  </si>
  <si>
    <t>87</t>
  </si>
  <si>
    <t>725291670</t>
  </si>
  <si>
    <t>Montáž doplňků zařízení koupelen a záchodů madla invalidního krakorcového sklopného</t>
  </si>
  <si>
    <t>1858974340</t>
  </si>
  <si>
    <t>https://podminky.urs.cz/item/CS_URS_2024_02/725291670</t>
  </si>
  <si>
    <t>"ozn.MS" 1</t>
  </si>
  <si>
    <t>88</t>
  </si>
  <si>
    <t>55147117</t>
  </si>
  <si>
    <t>madlo invalidní krakorcové sklopné nerez mat 813mm</t>
  </si>
  <si>
    <t>1604680937</t>
  </si>
  <si>
    <t>89</t>
  </si>
  <si>
    <t>998725121</t>
  </si>
  <si>
    <t>Přesun hmot pro zařizovací předměty stanovený z hmotnosti přesunovaného materiálu vodorovná dopravní vzdálenost do 50 m ruční (bez užití mechanizace) v objektech výšky do 6 m</t>
  </si>
  <si>
    <t>1542198174</t>
  </si>
  <si>
    <t>https://podminky.urs.cz/item/CS_URS_2024_02/998725121</t>
  </si>
  <si>
    <t>761</t>
  </si>
  <si>
    <t>Konstrukce prosvětlovací</t>
  </si>
  <si>
    <t>90</t>
  </si>
  <si>
    <t>761614113</t>
  </si>
  <si>
    <t>Okna ze skleněných tvárnic zděné rozměr 190 x 190 x 100 mm bezbarvé lesklé dezén vlna</t>
  </si>
  <si>
    <t>-719216959</t>
  </si>
  <si>
    <t>https://podminky.urs.cz/item/CS_URS_2024_02/761614113</t>
  </si>
  <si>
    <t>2,80*0,40+1,40*0,40*2+0,80*0,40</t>
  </si>
  <si>
    <t>91</t>
  </si>
  <si>
    <t>998761121</t>
  </si>
  <si>
    <t>Přesun hmot pro konstrukce prosvětlovací stanovený z hmotnosti přesunovaného materiálu vodorovná dopravní vzdálenost do 50 m ruční (bez užití mechanizace) v objektech výšky do 6 m</t>
  </si>
  <si>
    <t>791818088</t>
  </si>
  <si>
    <t>https://podminky.urs.cz/item/CS_URS_2024_02/998761121</t>
  </si>
  <si>
    <t>763</t>
  </si>
  <si>
    <t>Konstrukce suché výstavby</t>
  </si>
  <si>
    <t>92</t>
  </si>
  <si>
    <t>763131451</t>
  </si>
  <si>
    <t>Podhled ze sádrokartonových desek dvouvrstvá zavěšená spodní konstrukce z ocelových profilů CD, UD jednoduše opláštěná deskou impregnovanou H2, tl. 12,5 mm, bez izolace</t>
  </si>
  <si>
    <t>1968976994</t>
  </si>
  <si>
    <t>https://podminky.urs.cz/item/CS_URS_2024_02/763131451</t>
  </si>
  <si>
    <t>"1.01" 1,60*1,80</t>
  </si>
  <si>
    <t>"1.02" 0,90*1,35</t>
  </si>
  <si>
    <t>"1.03" 1,70*1,325+0,90*1,90+0,10*0,80+1,60*2,25+1,60*0,90</t>
  </si>
  <si>
    <t>"1.04" 2,90*1,85+2,90*1,30</t>
  </si>
  <si>
    <t>93</t>
  </si>
  <si>
    <t>763131714</t>
  </si>
  <si>
    <t>Podhled ze sádrokartonových desek ostatní práce a konstrukce na podhledech ze sádrokartonových desek základní penetrační nátěr</t>
  </si>
  <si>
    <t>-1613574838</t>
  </si>
  <si>
    <t>https://podminky.urs.cz/item/CS_URS_2024_02/763131714</t>
  </si>
  <si>
    <t>763131761</t>
  </si>
  <si>
    <t>Podhled ze sádrokartonových desek Příplatek k cenám za plochu do 3 m2 jednotlivě</t>
  </si>
  <si>
    <t>-1638832249</t>
  </si>
  <si>
    <t>https://podminky.urs.cz/item/CS_URS_2024_02/763131761</t>
  </si>
  <si>
    <t>"1.03" 1,60*0,90</t>
  </si>
  <si>
    <t>763164525</t>
  </si>
  <si>
    <t>Obklad konstrukcí sádrokartonovými deskami včetně ochranných úhelníků ve tvaru L rozvinuté šíře do 0,4 m, opláštěný deskou protipožární impregnovanou DFH2, tl. 12,5 mm</t>
  </si>
  <si>
    <t>-1907862460</t>
  </si>
  <si>
    <t>https://podminky.urs.cz/item/CS_URS_2024_02/763164525</t>
  </si>
  <si>
    <t>"1.04" 3,500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</si>
  <si>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</si>
  <si>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</si>
  <si>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1125246590</t>
  </si>
  <si>
    <t>https://podminky.urs.cz/item/CS_URS_2024_02/998763331</t>
  </si>
  <si>
    <t>764</t>
  </si>
  <si>
    <t>Konstrukce klempířské</t>
  </si>
  <si>
    <t>97</t>
  </si>
  <si>
    <t>764216603</t>
  </si>
  <si>
    <t>Oplechování parapetů z pozinkovaného plechu s povrchovou úpravou rovných mechanicky kotvené, bez rohů rš 250 mm</t>
  </si>
  <si>
    <t>1993362996</t>
  </si>
  <si>
    <t>https://podminky.urs.cz/item/CS_URS_2024_02/764216603</t>
  </si>
  <si>
    <t>1,20*2+0,65*2</t>
  </si>
  <si>
    <t>98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</si>
  <si>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</si>
  <si>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</si>
  <si>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-311268001</t>
  </si>
  <si>
    <t>https://podminky.urs.cz/item/CS_URS_2024_02/998764121</t>
  </si>
  <si>
    <t>766</t>
  </si>
  <si>
    <t>Konstrukce truhlářské</t>
  </si>
  <si>
    <t>99</t>
  </si>
  <si>
    <t>766622131</t>
  </si>
  <si>
    <t>Montáž oken plastových včetně montáže rámu plochy přes 1 m2 otevíravých do zdiva, výšky do 1,5 m</t>
  </si>
  <si>
    <t>-122594342</t>
  </si>
  <si>
    <t>https://podminky.urs.cz/item/CS_URS_2024_02/766622131</t>
  </si>
  <si>
    <t>"ozn.4" 1,35*1,25*2</t>
  </si>
  <si>
    <t>100</t>
  </si>
  <si>
    <t>61140051</t>
  </si>
  <si>
    <t>okno plastové otevíravé/sklopné dvojsklo přes plochu 1m2 do v. 1,5 m; rozměr 135×125 cm; Uw=1,2 W/m2K; kování; barba bílá/bílá ( podrobná specifikace dle PSV ozn.4 )</t>
  </si>
  <si>
    <t>65036747</t>
  </si>
  <si>
    <t>101</t>
  </si>
  <si>
    <t>766622216</t>
  </si>
  <si>
    <t>Montáž oken plastových plochy do 1 m2 včetně montáže rámu otevíravých do zdiva</t>
  </si>
  <si>
    <t>-852605477</t>
  </si>
  <si>
    <t>https://podminky.urs.cz/item/CS_URS_2024_02/766622216</t>
  </si>
  <si>
    <t>"ozn.5 - 60×125" 1+1</t>
  </si>
  <si>
    <t>102</t>
  </si>
  <si>
    <t>61140049</t>
  </si>
  <si>
    <t>okno plastové otevíravé/sklopné dvojsklo do plochy 1m2; rozměr 60×125 cm; Uw=1,2 W/m2K; kování; barba bílá/bílá ( podrobná specifikace dle PSV ozn.5 )</t>
  </si>
  <si>
    <t>-51306376</t>
  </si>
  <si>
    <t>0,60*1,25*2</t>
  </si>
  <si>
    <t>103</t>
  </si>
  <si>
    <t>766629631</t>
  </si>
  <si>
    <t>Utěsnění připojovací spáry ostění nebo nadpraží komprimační páskou</t>
  </si>
  <si>
    <t>-1772199028</t>
  </si>
  <si>
    <t>https://podminky.urs.cz/item/CS_URS_2024_02/766629631</t>
  </si>
  <si>
    <t>(1,35+1,25*2)*2+(0,60+1,25*2)*2</t>
  </si>
  <si>
    <t>104</t>
  </si>
  <si>
    <t>59071025</t>
  </si>
  <si>
    <t>páska okenní těsnící měkčený pěnový PUR impregnovaná s integrovanou páskou 6-22x58mm</t>
  </si>
  <si>
    <t>-1328084406</t>
  </si>
  <si>
    <t>13,9*1,1 'Přepočtené koeficientem množství</t>
  </si>
  <si>
    <t>105</t>
  </si>
  <si>
    <t>766629639</t>
  </si>
  <si>
    <t>Utěsnění připojovací spáry parapetu těsnící fólií</t>
  </si>
  <si>
    <t>-1729194518</t>
  </si>
  <si>
    <t>https://podminky.urs.cz/item/CS_URS_2024_02/766629639</t>
  </si>
  <si>
    <t>1,35*2+0,60*2</t>
  </si>
  <si>
    <t>106</t>
  </si>
  <si>
    <t>59071091</t>
  </si>
  <si>
    <t>fólie okenní těsnící univerzální klimaticky aktivní omítatelná 50mm s butylem</t>
  </si>
  <si>
    <t>-6435738</t>
  </si>
  <si>
    <t>3,9*1,1 'Přepočtené koeficientem množství</t>
  </si>
  <si>
    <t>110</t>
  </si>
  <si>
    <t>766660171</t>
  </si>
  <si>
    <t>Montáž dveřních křídel dřevěných nebo plastových otevíravých do obložkové zárubně povrchově upravených jednokřídlových, šířky do 800 mm</t>
  </si>
  <si>
    <t>CS ÚRS 2022 01</t>
  </si>
  <si>
    <t>1086221105</t>
  </si>
  <si>
    <t>https://podminky.urs.cz/item/CS_URS_2022_01/766660171</t>
  </si>
  <si>
    <t>"ozn.1/L,P" 4+2</t>
  </si>
  <si>
    <t>"ozn.2,P" 1</t>
  </si>
  <si>
    <t>"ozn.3/P" 1</t>
  </si>
  <si>
    <t>111</t>
  </si>
  <si>
    <t>MSN.0027535.URS</t>
  </si>
  <si>
    <t>dveře interiérové jednokřídlé plné, DTD, HPL laminát, bílé plné, 70x197; kování rozetové nerez, zámek obyčejný ( podrobná specifikace dle PSV ozn.1/L,P )</t>
  </si>
  <si>
    <t>-1995936542</t>
  </si>
  <si>
    <t>112</t>
  </si>
  <si>
    <t>MSN.0027535.URS.1</t>
  </si>
  <si>
    <t>dveře interiérové jednokřídlé plné, DTD, HPL laminát, bílé plné, 70x197; kování rozetové nerez, zámek WC zvenku odjistitelný ( podrobná specifikace dle PSV ozn.1/L,P )</t>
  </si>
  <si>
    <t>-1354928964</t>
  </si>
  <si>
    <t>113</t>
  </si>
  <si>
    <t>MSN.0027535.URS.2</t>
  </si>
  <si>
    <t>dveře interiérové jednokřídlé plné, DTD, HPL laminát, bílé plné, 70x197; kování rozetové nerez, zámek obyčejný; ve spodní části větrací mřížka ( podrobná specifikace dle PSV ozn.2/P )</t>
  </si>
  <si>
    <t>-1959755500</t>
  </si>
  <si>
    <t>114</t>
  </si>
  <si>
    <t>MSN.0027536.URS</t>
  </si>
  <si>
    <t>dveře interiérové jednokřídlé plné, DTD, HPL laminát, bílé plné, 80x197; kování rozetové nerez, zámek WC zvenku odjistitelný; vodorovné madlo z vnitřní strany dle vyhl.398/2009 Sb. ( podrobná specifikace dle PSV ozn.3/P )</t>
  </si>
  <si>
    <t>326815073</t>
  </si>
  <si>
    <t>115</t>
  </si>
  <si>
    <t>766660720</t>
  </si>
  <si>
    <t>Montáž dveřních doplňků větrací mřížky s vyříznutím otvoru</t>
  </si>
  <si>
    <t>866715346</t>
  </si>
  <si>
    <t>https://podminky.urs.cz/item/CS_URS_2024_02/766660720</t>
  </si>
  <si>
    <t>"ozn.2/P" 1</t>
  </si>
  <si>
    <t>116</t>
  </si>
  <si>
    <t>767649194</t>
  </si>
  <si>
    <t>Montáž doplňků dveří - madel</t>
  </si>
  <si>
    <t>-164534320</t>
  </si>
  <si>
    <t>https://podminky.urs.cz/item/CS_URS_2024_02/767649194</t>
  </si>
  <si>
    <t>117</t>
  </si>
  <si>
    <t>776421311</t>
  </si>
  <si>
    <t>Montáž lišt přechodových samolepících</t>
  </si>
  <si>
    <t>-1131552682</t>
  </si>
  <si>
    <t>https://podminky.urs.cz/item/CS_URS_2022_01/776421311</t>
  </si>
  <si>
    <t>"ozn.1/L,P; 2/P; 3/P" 0,70*6+0,70*1+0,80*1</t>
  </si>
  <si>
    <t>118</t>
  </si>
  <si>
    <t>59054130</t>
  </si>
  <si>
    <t>profil přechodový nerezový samolepící 35mm</t>
  </si>
  <si>
    <t>126627811</t>
  </si>
  <si>
    <t>5,7*1,02 'Přepočtené koeficientem množství</t>
  </si>
  <si>
    <t>119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</si>
  <si>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</si>
  <si>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</si>
  <si>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-373987376</t>
  </si>
  <si>
    <t>https://podminky.urs.cz/item/CS_URS_2024_02/998766121</t>
  </si>
  <si>
    <t>771</t>
  </si>
  <si>
    <t>Podlahy z dlaždic</t>
  </si>
  <si>
    <t>120</t>
  </si>
  <si>
    <t>776111115</t>
  </si>
  <si>
    <t>Příprava podkladu - broušení podlah stávajícího podkladu před litím stěrky</t>
  </si>
  <si>
    <t>530521896</t>
  </si>
  <si>
    <t>https://podminky.urs.cz/item/CS_URS_2024_02/776111115</t>
  </si>
  <si>
    <t>121</t>
  </si>
  <si>
    <t>771111011</t>
  </si>
  <si>
    <t>Příprava podkladu před provedením dlažby vysátí podlah</t>
  </si>
  <si>
    <t>619248956</t>
  </si>
  <si>
    <t>https://podminky.urs.cz/item/CS_URS_2024_02/771111011</t>
  </si>
  <si>
    <t>122</t>
  </si>
  <si>
    <t>711191001</t>
  </si>
  <si>
    <t>Provedení nátěru adhezního můstku na ploše vodorovné V</t>
  </si>
  <si>
    <t>741071096</t>
  </si>
  <si>
    <t>https://podminky.urs.cz/item/CS_URS_2024_02/711191001</t>
  </si>
  <si>
    <t>123</t>
  </si>
  <si>
    <t>58581220</t>
  </si>
  <si>
    <t>adhezní můstek pod izolační a vyrovnávací lepící hmoty</t>
  </si>
  <si>
    <t>kg</t>
  </si>
  <si>
    <t>1104619580</t>
  </si>
  <si>
    <t>22,698*0,12075 'Přepočtené koeficientem množství</t>
  </si>
  <si>
    <t>124</t>
  </si>
  <si>
    <t>771121011</t>
  </si>
  <si>
    <t>Příprava podkladu před provedením dlažby nátěr penetrační na podlahu</t>
  </si>
  <si>
    <t>1295704386</t>
  </si>
  <si>
    <t>https://podminky.urs.cz/item/CS_URS_2024_02/771121011</t>
  </si>
  <si>
    <t>125</t>
  </si>
  <si>
    <t>771151026</t>
  </si>
  <si>
    <t>Příprava podkladu před provedením dlažby samonivelační stěrka min. pevnosti 30 MPa, tloušťky přes 12 do 15 mm</t>
  </si>
  <si>
    <t>1274519974</t>
  </si>
  <si>
    <t>https://podminky.urs.cz/item/CS_URS_2024_02/771151026</t>
  </si>
  <si>
    <t>126</t>
  </si>
  <si>
    <t>771574416</t>
  </si>
  <si>
    <t>Montáž podlah z dlaždic keramických lepených cementovým flexibilním lepidlem hladkých, tloušťky do 10 mm přes 9 do 12 ks/m2</t>
  </si>
  <si>
    <t>270647237</t>
  </si>
  <si>
    <t>https://podminky.urs.cz/item/CS_URS_2024_02/771574416</t>
  </si>
  <si>
    <t>skladba P 1</t>
  </si>
  <si>
    <t>"1.01" 1,60*1,80+0,90*0,15</t>
  </si>
  <si>
    <t>"1.02" 0,90*1,35+0,80*0,15</t>
  </si>
  <si>
    <t>"1.03" 1,70*1,325+0,90*1,80+0,10*0,80+1,60*2,25+0,80*0,15</t>
  </si>
  <si>
    <t>skladba P 2</t>
  </si>
  <si>
    <t>"1.04" 2,90*1,85+0,80*0,15</t>
  </si>
  <si>
    <t>"1.04" (0,90*1,30+0,80*0,10)*3</t>
  </si>
  <si>
    <t>127</t>
  </si>
  <si>
    <t>59761127</t>
  </si>
  <si>
    <t>dlažba keramická slinutá mrazuvzdorná R10/B povrch hladký/matný tl do 10mm přes 9 do 12ks/m2</t>
  </si>
  <si>
    <t>646592635</t>
  </si>
  <si>
    <t>22,698*1,1 'Přepočtené koeficientem množství</t>
  </si>
  <si>
    <t>128</t>
  </si>
  <si>
    <t>771577211</t>
  </si>
  <si>
    <t>Montáž podlah z dlaždic keramických lepených cementovým flexibilním lepidlem Příplatek k cenám za plochu do 5 m2 jednotlivě</t>
  </si>
  <si>
    <t>-1621030829</t>
  </si>
  <si>
    <t>https://podminky.urs.cz/item/CS_URS_2024_02/771577211</t>
  </si>
  <si>
    <t>129</t>
  </si>
  <si>
    <t>771474112</t>
  </si>
  <si>
    <t>Montáž soklů z dlaždic keramických lepených cementovým flexibilním lepidlem rovných, výšky přes 65 do 90 mm</t>
  </si>
  <si>
    <t>730760480</t>
  </si>
  <si>
    <t>https://podminky.urs.cz/item/CS_URS_2024_02/771474112</t>
  </si>
  <si>
    <t>"chodba - doplnění soklu" 7,50+0,50-(0,80+0,70*3)</t>
  </si>
  <si>
    <t>"místnost vedle WC - doplnění soklu na zazdívce" 1,50*1</t>
  </si>
  <si>
    <t>130</t>
  </si>
  <si>
    <t>59761184</t>
  </si>
  <si>
    <t>sokl keramický mrazuvzdorný povrch hladký/matný tl do 10mm výšky přes 65 do 90mm</t>
  </si>
  <si>
    <t>1702183282</t>
  </si>
  <si>
    <t>6,6*1,1 'Přepočtené koeficientem množství</t>
  </si>
  <si>
    <t>133</t>
  </si>
  <si>
    <t>998771121</t>
  </si>
  <si>
    <t>Přesun hmot pro podlahy z dlaždic stanovený z hmotnosti přesunovaného materiálu vodorovná dopravní vzdálenost do 50 m ruční (bez užití mechanizace) v objektech výšky do 6 m</t>
  </si>
  <si>
    <t>1656942471</t>
  </si>
  <si>
    <t>https://podminky.urs.cz/item/CS_URS_2024_02/998771121</t>
  </si>
  <si>
    <t>781</t>
  </si>
  <si>
    <t>Dokončovací práce - obklady</t>
  </si>
  <si>
    <t>134</t>
  </si>
  <si>
    <t>781472217</t>
  </si>
  <si>
    <t>Montáž keramických obkladů stěn lepených cementovým flexibilním lepidlem hladkých přes 12 do 19 ks/m2</t>
  </si>
  <si>
    <t>-565674238</t>
  </si>
  <si>
    <t>https://podminky.urs.cz/item/CS_URS_2024_02/781472217</t>
  </si>
  <si>
    <t>135</t>
  </si>
  <si>
    <t>59761711</t>
  </si>
  <si>
    <t>obklad keramický nemrazuvzdorný povrch hladký/matný tl.do 10 mm přes 12 do 19ks/m2 (podrobná specifikace dle v.č.: 205)</t>
  </si>
  <si>
    <t>1406985093</t>
  </si>
  <si>
    <t>100,46*1,1 'Přepočtené koeficientem množství</t>
  </si>
  <si>
    <t>136</t>
  </si>
  <si>
    <t>781491011</t>
  </si>
  <si>
    <t>Montáž zrcadel lepených silikonovým tmelem na podkladní omítku, plochy do 1 m2</t>
  </si>
  <si>
    <t>-1447107389</t>
  </si>
  <si>
    <t>https://podminky.urs.cz/item/CS_URS_2024_02/781491011</t>
  </si>
  <si>
    <t>"1.03" 1,20*0,80</t>
  </si>
  <si>
    <t>"1.04" 1,20*0,80</t>
  </si>
  <si>
    <t>137</t>
  </si>
  <si>
    <t>63465126</t>
  </si>
  <si>
    <t>zrcadlo nemontované čiré tl 5mm max rozměr 3210x2250mm</t>
  </si>
  <si>
    <t>1097879718</t>
  </si>
  <si>
    <t>1,92*1,1 'Přepočtené koeficientem množství</t>
  </si>
  <si>
    <t>138</t>
  </si>
  <si>
    <t>781472291</t>
  </si>
  <si>
    <t>Montáž keramických obkladů stěn lepených cementovým flexibilním lepidlem Příplatek k cenám za plochu do 10 m2 jednotlivě</t>
  </si>
  <si>
    <t>1317831403</t>
  </si>
  <si>
    <t>https://podminky.urs.cz/item/CS_URS_2024_02/781472291</t>
  </si>
  <si>
    <t>139</t>
  </si>
  <si>
    <t>781492211</t>
  </si>
  <si>
    <t>Obklad - dokončující práce montáž profilu lepeného flexibilním cementovým lepidlem rohového</t>
  </si>
  <si>
    <t>-1169964282</t>
  </si>
  <si>
    <t>https://podminky.urs.cz/item/CS_URS_2024_02/781492211</t>
  </si>
  <si>
    <t>2,20*4+1,35*4+1,25*8+0,90*4+0,60*4</t>
  </si>
  <si>
    <t>140</t>
  </si>
  <si>
    <t>19416012</t>
  </si>
  <si>
    <t>lišta ukončovací nerezová 10mm</t>
  </si>
  <si>
    <t>-920699610</t>
  </si>
  <si>
    <t>30,2*1,05 'Přepočtené koeficientem množství</t>
  </si>
  <si>
    <t>141</t>
  </si>
  <si>
    <t>781492251</t>
  </si>
  <si>
    <t>Obklad - dokončující práce montáž profilu lepeného flexibilním cementovým lepidlem ukončovacího</t>
  </si>
  <si>
    <t>-1226342830</t>
  </si>
  <si>
    <t>https://podminky.urs.cz/item/CS_URS_2024_02/781492251</t>
  </si>
  <si>
    <t>"1.03" (4,30+3,25)*2-1,30+0,25*2</t>
  </si>
  <si>
    <t>"1.03" (1,60+0,90)*2-1,30+0,25*2</t>
  </si>
  <si>
    <t>"1.04" (0,90+1,30)*2-0,60+0,25*2</t>
  </si>
  <si>
    <t>142</t>
  </si>
  <si>
    <t>1509054467</t>
  </si>
  <si>
    <t>52,2*1,05 'Přepočtené koeficientem množství</t>
  </si>
  <si>
    <t>143</t>
  </si>
  <si>
    <t>781495111</t>
  </si>
  <si>
    <t>Příprava podkladu před provedením obkladu nátěr penetrační na stěnu</t>
  </si>
  <si>
    <t>228670386</t>
  </si>
  <si>
    <t>https://podminky.urs.cz/item/CS_URS_2024_02/781495111</t>
  </si>
  <si>
    <t>144</t>
  </si>
  <si>
    <t>781495141</t>
  </si>
  <si>
    <t>Obklad - dokončující práce průnik obkladem kruhový, bez izolace do DN 30</t>
  </si>
  <si>
    <t>-2104483230</t>
  </si>
  <si>
    <t>https://podminky.urs.cz/item/CS_URS_2024_02/781495141</t>
  </si>
  <si>
    <t>145</t>
  </si>
  <si>
    <t>781495142</t>
  </si>
  <si>
    <t>Obklad - dokončující práce průnik obkladem kruhový, bez izolace přes DN 30 do DN 90</t>
  </si>
  <si>
    <t>-1502785684</t>
  </si>
  <si>
    <t>https://podminky.urs.cz/item/CS_URS_2024_02/781495142</t>
  </si>
  <si>
    <t>146</t>
  </si>
  <si>
    <t>781495143</t>
  </si>
  <si>
    <t>Obklad - dokončující práce průnik obkladem kruhový, bez izolace přes DN 90</t>
  </si>
  <si>
    <t>-944205186</t>
  </si>
  <si>
    <t>https://podminky.urs.cz/item/CS_URS_2024_02/781495143</t>
  </si>
  <si>
    <t>147</t>
  </si>
  <si>
    <t>998781121</t>
  </si>
  <si>
    <t>Přesun hmot pro obklady keramické stanovený z hmotnosti přesunovaného materiálu vodorovná dopravní vzdálenost do 50 m ruční (bez užití mechanizace) v objektech výšky do 6 m</t>
  </si>
  <si>
    <t>-784604820</t>
  </si>
  <si>
    <t>https://podminky.urs.cz/item/CS_URS_2024_02/998781121</t>
  </si>
  <si>
    <t>783</t>
  </si>
  <si>
    <t>Dokončovací práce - nátěry</t>
  </si>
  <si>
    <t>148</t>
  </si>
  <si>
    <t>783314203</t>
  </si>
  <si>
    <t>Základní antikorozní nátěr zámečnických konstrukcí jednonásobný syntetický samozákladující</t>
  </si>
  <si>
    <t>-2145414340</t>
  </si>
  <si>
    <t>https://podminky.urs.cz/item/CS_URS_2024_02/783314203</t>
  </si>
  <si>
    <t>ocelové zárubně</t>
  </si>
  <si>
    <t>(0,70+1,97*2)*4*0,20</t>
  </si>
  <si>
    <t>(0,70+1,97*2)*3*0,25</t>
  </si>
  <si>
    <t>(0,80+1,97*2)*1*0,25</t>
  </si>
  <si>
    <t>149</t>
  </si>
  <si>
    <t>783315101</t>
  </si>
  <si>
    <t>Mezinátěr zámečnických konstrukcí jednonásobný syntetický standardní</t>
  </si>
  <si>
    <t>476069966</t>
  </si>
  <si>
    <t>https://podminky.urs.cz/item/CS_URS_2024_02/783315101</t>
  </si>
  <si>
    <t>150</t>
  </si>
  <si>
    <t>783317101</t>
  </si>
  <si>
    <t>Krycí nátěr (email) zámečnických konstrukcí jednonásobný syntetický standardní</t>
  </si>
  <si>
    <t>-1903956278</t>
  </si>
  <si>
    <t>https://podminky.urs.cz/item/CS_URS_2024_02/783317101</t>
  </si>
  <si>
    <t>784</t>
  </si>
  <si>
    <t>Dokončovací práce - malby a tapety</t>
  </si>
  <si>
    <t>151</t>
  </si>
  <si>
    <t>619991001</t>
  </si>
  <si>
    <t>Zakrytí vnitřních ploch před znečištěním fólií včetně pozdějšího odkrytí podlah</t>
  </si>
  <si>
    <t>-2038002921</t>
  </si>
  <si>
    <t>https://podminky.urs.cz/item/CS_URS_2024_02/619991001</t>
  </si>
  <si>
    <t>zakrytí podlah</t>
  </si>
  <si>
    <t>"skladba P 1,2" 13,463+9,235</t>
  </si>
  <si>
    <t>"chodba" 10,00*1,40</t>
  </si>
  <si>
    <t>"místnost vedle WC" 2,60*3,25-0,30*0,90</t>
  </si>
  <si>
    <t>152</t>
  </si>
  <si>
    <t>619991011</t>
  </si>
  <si>
    <t>Zakrytí vnitřních ploch před znečištěním fólií včetně pozdějšího odkrytí samostatných konstrukcí a prvků</t>
  </si>
  <si>
    <t>-1697614202</t>
  </si>
  <si>
    <t>https://podminky.urs.cz/item/CS_URS_2024_02/619991011</t>
  </si>
  <si>
    <t>"keramické obklady" 102,380</t>
  </si>
  <si>
    <t>153</t>
  </si>
  <si>
    <t>619991021</t>
  </si>
  <si>
    <t>Zakrytí vnitřních ploch před znečištěním páskou včetně pozdějšího odlepení rámů oken a dveří, keramických soklů</t>
  </si>
  <si>
    <t>-2018794412</t>
  </si>
  <si>
    <t>https://podminky.urs.cz/item/CS_URS_2024_02/619991021</t>
  </si>
  <si>
    <t>"sokl - chodba" (10,00+1,40)*2-(1,20+0,90+0,80*4+0,70*3)</t>
  </si>
  <si>
    <t>"místnost vedle WC" (2,60+3,25)*2-0,80</t>
  </si>
  <si>
    <t>154</t>
  </si>
  <si>
    <t>784171111</t>
  </si>
  <si>
    <t>Zakrytí nemalovaných ploch (materiál ve specifikaci) včetně pozdějšího odkrytí svislých ploch např. stěn, oken, dveří v místnostech výšky do 3,80</t>
  </si>
  <si>
    <t>2093169554</t>
  </si>
  <si>
    <t>https://podminky.urs.cz/item/CS_URS_2024_02/784171111</t>
  </si>
  <si>
    <t>okna</t>
  </si>
  <si>
    <t>1,35*1,25*2+0,60*1,25*2</t>
  </si>
  <si>
    <t>vnitřní parapety</t>
  </si>
  <si>
    <t>(1,35*2+0,60*2)*0,40</t>
  </si>
  <si>
    <t>otopná tělesa</t>
  </si>
  <si>
    <t>1,50+2,00+2,50</t>
  </si>
  <si>
    <t>vnitřní dveře</t>
  </si>
  <si>
    <t>1,00*2,10*2*8+1,30*2,10+1,00*2,10*4</t>
  </si>
  <si>
    <t>zařizovací předměty</t>
  </si>
  <si>
    <t>3,00*14</t>
  </si>
  <si>
    <t>155</t>
  </si>
  <si>
    <t>58124844</t>
  </si>
  <si>
    <t>fólie pro malířské potřeby zakrývací tl 25µ 4x5m</t>
  </si>
  <si>
    <t>-1097518459</t>
  </si>
  <si>
    <t>99,165*1,1 'Přepočtené koeficientem množství</t>
  </si>
  <si>
    <t>156</t>
  </si>
  <si>
    <t>784185001</t>
  </si>
  <si>
    <t>Provedení penetrace podkladu jednonásobné v místnostech výšky do 3,80 m</t>
  </si>
  <si>
    <t>CS ÚRS 2024 01</t>
  </si>
  <si>
    <t>1955360401</t>
  </si>
  <si>
    <t>https://podminky.urs.cz/item/CS_URS_2024_01/784185001</t>
  </si>
  <si>
    <t>stropy SDK</t>
  </si>
  <si>
    <t>stěny 1.01-1.04</t>
  </si>
  <si>
    <t>(1,60+1,80)*2*2,70+(0,90+1,35)*2*2,60</t>
  </si>
  <si>
    <t>(4,30+3,25+1,60+0,90)*2*3,00</t>
  </si>
  <si>
    <t>(2,90*2+1,85+1,30)*2*3,00+1,30*4*2,50</t>
  </si>
  <si>
    <t>"odpočet obkladů" -102,380</t>
  </si>
  <si>
    <t xml:space="preserve">chodba </t>
  </si>
  <si>
    <t>10,00*1,40+(10,00+1,40)*2*3,50</t>
  </si>
  <si>
    <t>místnost vedle WC</t>
  </si>
  <si>
    <t>2,60*3,25-0,30*0,90+(2,60+3,25)*2*3,50</t>
  </si>
  <si>
    <t>157</t>
  </si>
  <si>
    <t>58124965</t>
  </si>
  <si>
    <t>hmota nátěrová akrylátová základní penetrační transparentní</t>
  </si>
  <si>
    <t>litr</t>
  </si>
  <si>
    <t>200887462</t>
  </si>
  <si>
    <t>219,923*0,04 'Přepočtené koeficientem množství</t>
  </si>
  <si>
    <t>158</t>
  </si>
  <si>
    <t>784211101</t>
  </si>
  <si>
    <t>Malby z malířských směsí oděruvzdorných za mokra dvojnásobné, bílé za mokra oděruvzdorné výborně v místnostech výšky do 3,80 m</t>
  </si>
  <si>
    <t>-784166735</t>
  </si>
  <si>
    <t>https://podminky.urs.cz/item/CS_URS_2024_02/784211101</t>
  </si>
  <si>
    <t>HZS</t>
  </si>
  <si>
    <t>Hodinové zúčtovací sazby</t>
  </si>
  <si>
    <t>159</t>
  </si>
  <si>
    <t>HZS2492</t>
  </si>
  <si>
    <t>Hodinové zúčtovací sazby profesí HSV a PSV - ( celkový počet hodin bude odsouhlasen TDS ) položkou lze ocenit práce při rekonstrukci, které nejsou patrny z PD materiál bude dodán samostatně ( počet hodin = odhad )</t>
  </si>
  <si>
    <t>hod</t>
  </si>
  <si>
    <t>512</t>
  </si>
  <si>
    <t>1474605782</t>
  </si>
  <si>
    <t>02 - ZTI</t>
  </si>
  <si>
    <t>Ing.Lubomír Jonáš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</si>
  <si>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</si>
  <si>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</si>
  <si>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</si>
  <si>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</si>
  <si>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</si>
  <si>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</si>
  <si>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721110802</t>
  </si>
  <si>
    <t>Demontáž potrubí z kameninových trub normálních nebo kyselinovzdorných do DN 100</t>
  </si>
  <si>
    <t>-160060191</t>
  </si>
  <si>
    <t>https://podminky.urs.cz/item/CS_URS_2024_02/721110802</t>
  </si>
  <si>
    <t>721110962</t>
  </si>
  <si>
    <t>Opravy odpadního potrubí kameninového propojení dosavadního potrubí DN 125</t>
  </si>
  <si>
    <t>1711465741</t>
  </si>
  <si>
    <t>https://podminky.urs.cz/item/CS_URS_2024_02/721110962</t>
  </si>
  <si>
    <t>721110972</t>
  </si>
  <si>
    <t>Opravy odpadního potrubí kameninového krácení trub DN 125</t>
  </si>
  <si>
    <t>-380586735</t>
  </si>
  <si>
    <t>https://podminky.urs.cz/item/CS_URS_2024_02/721110972</t>
  </si>
  <si>
    <t>721140802</t>
  </si>
  <si>
    <t>Demontáž potrubí z litinových trub odpadních nebo dešťových do DN 100</t>
  </si>
  <si>
    <t>-358765829</t>
  </si>
  <si>
    <t>https://podminky.urs.cz/item/CS_URS_2024_02/721140802</t>
  </si>
  <si>
    <t>721160802</t>
  </si>
  <si>
    <t>Demontáž potrubí z vláknocementových trub odpadních nebo ventilačních do DN 100</t>
  </si>
  <si>
    <t>1156489809</t>
  </si>
  <si>
    <t>https://podminky.urs.cz/item/CS_URS_2024_02/721160802</t>
  </si>
  <si>
    <t>721171803</t>
  </si>
  <si>
    <t>Demontáž potrubí z novodurových trub odpadních nebo připojovacích do D 75</t>
  </si>
  <si>
    <t>893193804</t>
  </si>
  <si>
    <t>https://podminky.urs.cz/item/CS_URS_2024_02/721171803</t>
  </si>
  <si>
    <t>721173401</t>
  </si>
  <si>
    <t>Potrubí z trub PVC SN4 svodné (ležaté) DN 110</t>
  </si>
  <si>
    <t>1566604574</t>
  </si>
  <si>
    <t>https://podminky.urs.cz/item/CS_URS_2024_02/721173401</t>
  </si>
  <si>
    <t>721173402</t>
  </si>
  <si>
    <t>Potrubí z trub PVC SN4 svodné (ležaté) DN 125</t>
  </si>
  <si>
    <t>-253518523</t>
  </si>
  <si>
    <t>https://podminky.urs.cz/item/CS_URS_2024_02/721173402</t>
  </si>
  <si>
    <t>721174004</t>
  </si>
  <si>
    <t>Potrubí z trub polypropylenových svodné (ležaté) DN 75</t>
  </si>
  <si>
    <t>-766345644</t>
  </si>
  <si>
    <t>https://podminky.urs.cz/item/CS_URS_2024_02/721174004</t>
  </si>
  <si>
    <t>721174042</t>
  </si>
  <si>
    <t>Potrubí z trub polypropylenových připojovací DN 40</t>
  </si>
  <si>
    <t>1678886559</t>
  </si>
  <si>
    <t>https://podminky.urs.cz/item/CS_URS_2024_02/721174042</t>
  </si>
  <si>
    <t>721174043</t>
  </si>
  <si>
    <t>Potrubí z trub polypropylenových připojovací DN 50</t>
  </si>
  <si>
    <t>-1279619415</t>
  </si>
  <si>
    <t>https://podminky.urs.cz/item/CS_URS_2024_02/721174043</t>
  </si>
  <si>
    <t>721174063</t>
  </si>
  <si>
    <t>Potrubí z trub polypropylenových větrací DN 110</t>
  </si>
  <si>
    <t>295829717</t>
  </si>
  <si>
    <t>https://podminky.urs.cz/item/CS_URS_2024_02/721174063</t>
  </si>
  <si>
    <t>721194104</t>
  </si>
  <si>
    <t>Vyměření přípojek na potrubí vyvedení a upevnění odpadních výpustek DN 40</t>
  </si>
  <si>
    <t>-1752603064</t>
  </si>
  <si>
    <t>https://podminky.urs.cz/item/CS_URS_2024_02/721194104</t>
  </si>
  <si>
    <t>721194109</t>
  </si>
  <si>
    <t>Vyměření přípojek na potrubí vyvedení a upevnění odpadních výpustek DN 110</t>
  </si>
  <si>
    <t>-512071186</t>
  </si>
  <si>
    <t>https://podminky.urs.cz/item/CS_URS_2024_02/721194109</t>
  </si>
  <si>
    <t>721220801</t>
  </si>
  <si>
    <t>Demontáž zápachových uzávěrek do DN 70</t>
  </si>
  <si>
    <t>1457171586</t>
  </si>
  <si>
    <t>https://podminky.urs.cz/item/CS_URS_2024_02/721220801</t>
  </si>
  <si>
    <t>721226511</t>
  </si>
  <si>
    <t>Zápachové uzávěrky podomítkové (Pe) s krycí deskou pro pračku a myčku DN 40</t>
  </si>
  <si>
    <t>-317940402</t>
  </si>
  <si>
    <t>https://podminky.urs.cz/item/CS_URS_2024_02/721226511</t>
  </si>
  <si>
    <t>"odvod pojist. ventilu od bojleru"</t>
  </si>
  <si>
    <t>721273153</t>
  </si>
  <si>
    <t>Ventilační hlavice z polypropylenu (PP) DN 110</t>
  </si>
  <si>
    <t>-692728379</t>
  </si>
  <si>
    <t>https://podminky.urs.cz/item/CS_URS_2024_02/721273153</t>
  </si>
  <si>
    <t>721290111</t>
  </si>
  <si>
    <t>Zkouška těsnosti kanalizace v objektech vodou do DN 125</t>
  </si>
  <si>
    <t>123451228</t>
  </si>
  <si>
    <t>https://podminky.urs.cz/item/CS_URS_2024_02/721290111</t>
  </si>
  <si>
    <t>721910922</t>
  </si>
  <si>
    <t>Pročištění ležatých svodů do DN 300</t>
  </si>
  <si>
    <t>-1496497405</t>
  </si>
  <si>
    <t>https://podminky.urs.cz/item/CS_URS_2024_02/721910922</t>
  </si>
  <si>
    <t>998721121</t>
  </si>
  <si>
    <t>Přesun hmot pro vnitřní kanalizaci stanovený z hmotnosti přesunovaného materiálu vodorovná dopravní vzdálenost do 50 m ruční (bez užití mechanizace) v objektech výšky do 6 m</t>
  </si>
  <si>
    <t>556569882</t>
  </si>
  <si>
    <t>https://podminky.urs.cz/item/CS_URS_2024_02/998721121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</si>
  <si>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</si>
  <si>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</si>
  <si>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</si>
  <si>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</si>
  <si>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-1113194793</t>
  </si>
  <si>
    <t>https://podminky.urs.cz/item/CS_URS_2024_02/722130104</t>
  </si>
  <si>
    <t>722130801</t>
  </si>
  <si>
    <t>Demontáž potrubí z ocelových trubek pozinkovaných závitových do DN 25</t>
  </si>
  <si>
    <t>-1401611780</t>
  </si>
  <si>
    <t>https://podminky.urs.cz/item/CS_URS_2024_02/722130801</t>
  </si>
  <si>
    <t>722130802</t>
  </si>
  <si>
    <t>Demontáž potrubí z ocelových trubek pozinkovaných závitových přes 25 do DN 40</t>
  </si>
  <si>
    <t>-1440376126</t>
  </si>
  <si>
    <t>https://podminky.urs.cz/item/CS_URS_2024_02/722130802</t>
  </si>
  <si>
    <t>722131933</t>
  </si>
  <si>
    <t>Opravy vodovodního potrubí z ocelových trubek pozinkovaných závitových propojení dosavadního potrubí DN 25</t>
  </si>
  <si>
    <t>408321568</t>
  </si>
  <si>
    <t>https://podminky.urs.cz/item/CS_URS_2024_02/722131933</t>
  </si>
  <si>
    <t>722174002</t>
  </si>
  <si>
    <t>Potrubí z plastových trubek z polypropylenu PPR svařovaných polyfúzně PN 16 (SDR 7,4) D 20 x 2,8</t>
  </si>
  <si>
    <t>797964273</t>
  </si>
  <si>
    <t>https://podminky.urs.cz/item/CS_URS_2024_02/722174002</t>
  </si>
  <si>
    <t>722174003</t>
  </si>
  <si>
    <t>Potrubí z plastových trubek z polypropylenu PPR svařovaných polyfúzně PN 16 (SDR 7,4) D 25 x 3,5</t>
  </si>
  <si>
    <t>-1960500920</t>
  </si>
  <si>
    <t>https://podminky.urs.cz/item/CS_URS_2024_02/722174003</t>
  </si>
  <si>
    <t>722174004</t>
  </si>
  <si>
    <t>Potrubí z plastových trubek z polypropylenu PPR svařovaných polyfúzně PN 16 (SDR 7,4) D 32 x 4,4</t>
  </si>
  <si>
    <t>808361554</t>
  </si>
  <si>
    <t>https://podminky.urs.cz/item/CS_URS_2024_02/722174004</t>
  </si>
  <si>
    <t>722181212</t>
  </si>
  <si>
    <t>Ochrana potrubí termoizolačními trubicemi z pěnového polyetylenu PE přilepenými v příčných a podélných spojích, tloušťky izolace do 6 mm, vnitřního průměru izolace DN přes 22 do 32 mm</t>
  </si>
  <si>
    <t>1624606612</t>
  </si>
  <si>
    <t>https://podminky.urs.cz/item/CS_URS_2024_02/722181212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</si>
  <si>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</si>
  <si>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</si>
  <si>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-2078232964</t>
  </si>
  <si>
    <t>https://podminky.urs.cz/item/CS_URS_2024_02/722181232</t>
  </si>
  <si>
    <t>722182011</t>
  </si>
  <si>
    <t>Podpůrný žlab pro potrubí průměru D 20</t>
  </si>
  <si>
    <t>876243262</t>
  </si>
  <si>
    <t>https://podminky.urs.cz/item/CS_URS_2024_02/722182011</t>
  </si>
  <si>
    <t>722182013</t>
  </si>
  <si>
    <t>Podpůrný žlab pro potrubí průměru D 32</t>
  </si>
  <si>
    <t>1594853640</t>
  </si>
  <si>
    <t>https://podminky.urs.cz/item/CS_URS_2024_02/722182013</t>
  </si>
  <si>
    <t>722190401</t>
  </si>
  <si>
    <t>Zřízení přípojek na potrubí vyvedení a upevnění výpustek do DN 25</t>
  </si>
  <si>
    <t>-990338373</t>
  </si>
  <si>
    <t>https://podminky.urs.cz/item/CS_URS_2024_02/722190401</t>
  </si>
  <si>
    <t>722220111</t>
  </si>
  <si>
    <t>Armatury s jedním závitem nástěnky pro výtokový ventil G 1/2"</t>
  </si>
  <si>
    <t>-417759551</t>
  </si>
  <si>
    <t>https://podminky.urs.cz/item/CS_URS_2024_02/722220111</t>
  </si>
  <si>
    <t>722220112</t>
  </si>
  <si>
    <t>Armatury s jedním závitem nástěnky pro výtokový ventil G 3/4"</t>
  </si>
  <si>
    <t>256749505</t>
  </si>
  <si>
    <t>https://podminky.urs.cz/item/CS_URS_2024_02/722220112</t>
  </si>
  <si>
    <t>722220121</t>
  </si>
  <si>
    <t>Armatury s jedním závitem nástěnky pro baterii G 1/2"</t>
  </si>
  <si>
    <t>pár</t>
  </si>
  <si>
    <t>580618224</t>
  </si>
  <si>
    <t>https://podminky.urs.cz/item/CS_URS_2024_02/722220121</t>
  </si>
  <si>
    <t>722220861</t>
  </si>
  <si>
    <t>Demontáž armatur závitových se dvěma závity do G 3/4</t>
  </si>
  <si>
    <t>-1935133283</t>
  </si>
  <si>
    <t>https://podminky.urs.cz/item/CS_URS_2024_02/722220861</t>
  </si>
  <si>
    <t>722224115</t>
  </si>
  <si>
    <t>Armatury s jedním závitem kohouty plnicí a vypouštěcí PN 10 G 1/2"</t>
  </si>
  <si>
    <t>1846268426</t>
  </si>
  <si>
    <t>https://podminky.urs.cz/item/CS_URS_2024_02/722224115</t>
  </si>
  <si>
    <t>722231221</t>
  </si>
  <si>
    <t>Armatury se dvěma závity ventily pojistné k bojleru mosazné PN 6 do 100°C G 1/2"</t>
  </si>
  <si>
    <t>1054940239</t>
  </si>
  <si>
    <t>https://podminky.urs.cz/item/CS_URS_2024_02/722231221</t>
  </si>
  <si>
    <t>722232062</t>
  </si>
  <si>
    <t>Armatury se dvěma závity kulové kohouty PN 42 do 185 °C přímé vnitřní závit s vypouštěním G 3/4"</t>
  </si>
  <si>
    <t>1275085954</t>
  </si>
  <si>
    <t>https://podminky.urs.cz/item/CS_URS_2024_02/722232062</t>
  </si>
  <si>
    <t>722232063</t>
  </si>
  <si>
    <t>Armatury se dvěma závity kulové kohouty PN 42 do 185 °C přímé vnitřní závit s vypouštěním G 1"</t>
  </si>
  <si>
    <t>-1951806191</t>
  </si>
  <si>
    <t>https://podminky.urs.cz/item/CS_URS_2024_02/722232063</t>
  </si>
  <si>
    <t>722234264</t>
  </si>
  <si>
    <t>Armatury se dvěma závity filtry mosazný PN 20 do 80 °C G 3/4"</t>
  </si>
  <si>
    <t>-1582390931</t>
  </si>
  <si>
    <t>https://podminky.urs.cz/item/CS_URS_2024_02/722234264</t>
  </si>
  <si>
    <t>722260811</t>
  </si>
  <si>
    <t>Demontáž vodoměrů závitových G 1/2</t>
  </si>
  <si>
    <t>439381608</t>
  </si>
  <si>
    <t>https://podminky.urs.cz/item/CS_URS_2024_02/722260811</t>
  </si>
  <si>
    <t>722262211</t>
  </si>
  <si>
    <t>Vodoměry pro vodu do 40°C závitové horizontální jednovtokové suchoběžné G 1/2" x 80 mm Qn 1,5</t>
  </si>
  <si>
    <t>-1667275912</t>
  </si>
  <si>
    <t>https://podminky.urs.cz/item/CS_URS_2024_02/722262211</t>
  </si>
  <si>
    <t>722290226</t>
  </si>
  <si>
    <t>Zkoušky, proplach a desinfekce vodovodního potrubí zkoušky těsnosti vodovodního potrubí závitového do DN 50</t>
  </si>
  <si>
    <t>-1293455748</t>
  </si>
  <si>
    <t>https://podminky.urs.cz/item/CS_URS_2024_02/722290226</t>
  </si>
  <si>
    <t>722290234</t>
  </si>
  <si>
    <t>Zkoušky, proplach a desinfekce vodovodního potrubí proplach a desinfekce vodovodního potrubí do DN 80</t>
  </si>
  <si>
    <t>1605075157</t>
  </si>
  <si>
    <t>https://podminky.urs.cz/item/CS_URS_2024_02/722290234</t>
  </si>
  <si>
    <t>722290246</t>
  </si>
  <si>
    <t>Zkoušky, proplach a desinfekce vodovodního potrubí zkoušky těsnosti vodovodního potrubí plastového do DN 40</t>
  </si>
  <si>
    <t>2124276753</t>
  </si>
  <si>
    <t>https://podminky.urs.cz/item/CS_URS_2024_02/722290246</t>
  </si>
  <si>
    <t>998722121</t>
  </si>
  <si>
    <t>Přesun hmot pro vnitřní vodovod stanovený z hmotnosti přesunovaného materiálu vodorovná dopravní vzdálenost do 50 m ruční (bez užití mechanizace) v objektech výšky do 6 m</t>
  </si>
  <si>
    <t>-565207793</t>
  </si>
  <si>
    <t>https://podminky.urs.cz/item/CS_URS_2024_02/998722121</t>
  </si>
  <si>
    <t>Zdravotechnika - zařizovací předměty</t>
  </si>
  <si>
    <t>725110811</t>
  </si>
  <si>
    <t>Demontáž klozetů splachovacíchch s nádrží nebo tlakovým splachovačem</t>
  </si>
  <si>
    <t>soubor</t>
  </si>
  <si>
    <t>1949573976</t>
  </si>
  <si>
    <t>https://podminky.urs.cz/item/CS_URS_2024_02/725110811</t>
  </si>
  <si>
    <t>725112022</t>
  </si>
  <si>
    <t>Zařízení záchodů klozety keramické závěsné na nosné stěny s hlubokým splachováním odpad vodorovný</t>
  </si>
  <si>
    <t>1185594888</t>
  </si>
  <si>
    <t>https://podminky.urs.cz/item/CS_URS_2024_02/725112022</t>
  </si>
  <si>
    <t>725121521</t>
  </si>
  <si>
    <t>Pisoárové záchodky keramické automatické s infračerveným senzorem</t>
  </si>
  <si>
    <t>748145216</t>
  </si>
  <si>
    <t>https://podminky.urs.cz/item/CS_URS_2024_02/725121521</t>
  </si>
  <si>
    <t>725210821</t>
  </si>
  <si>
    <t>Demontáž umyvadel bez výtokových armatur umyvadel</t>
  </si>
  <si>
    <t>1690650965</t>
  </si>
  <si>
    <t>https://podminky.urs.cz/item/CS_URS_2024_02/725210821</t>
  </si>
  <si>
    <t>725211616</t>
  </si>
  <si>
    <t>Umyvadla keramická bílá bez výtokových armatur připevněná na stěnu šrouby s krytem na sifon (polosloupem), šířka umyvadla 550 mm</t>
  </si>
  <si>
    <t>222090346</t>
  </si>
  <si>
    <t>https://podminky.urs.cz/item/CS_URS_2024_02/725211616</t>
  </si>
  <si>
    <t>725320822</t>
  </si>
  <si>
    <t>Demontáž dřezů dvojitých bez výtokových armatur vestavěných v kuchyňských sestavách</t>
  </si>
  <si>
    <t>95599592</t>
  </si>
  <si>
    <t>https://podminky.urs.cz/item/CS_URS_2024_02/725320822</t>
  </si>
  <si>
    <t>725331111</t>
  </si>
  <si>
    <t>Výlevky bez výtokových armatur a splachovací nádrže keramické se sklopnou plastovou mřížkou stojící, výšky 460 mm</t>
  </si>
  <si>
    <t>-596761770</t>
  </si>
  <si>
    <t>https://podminky.urs.cz/item/CS_URS_2024_02/725331111</t>
  </si>
  <si>
    <t>725530811</t>
  </si>
  <si>
    <t>Demontáž elektrických zásobníkových ohřívačů vody přepadových do 12 l</t>
  </si>
  <si>
    <t>1138849918</t>
  </si>
  <si>
    <t>https://podminky.urs.cz/item/CS_URS_2024_02/725530811</t>
  </si>
  <si>
    <t>725532112</t>
  </si>
  <si>
    <t>Elektrické ohřívače zásobníkové beztlakové přepadové akumulační s pojistným ventilem závěsné svislé objem nádrže (příkon) 50 l (2,0 kW) rychloohřev 220 V</t>
  </si>
  <si>
    <t>-1799553599</t>
  </si>
  <si>
    <t>https://podminky.urs.cz/item/CS_URS_2024_02/725532112</t>
  </si>
  <si>
    <t>725820801</t>
  </si>
  <si>
    <t>Demontáž baterií nástěnných do G 3/4</t>
  </si>
  <si>
    <t>-363125938</t>
  </si>
  <si>
    <t>https://podminky.urs.cz/item/CS_URS_2024_02/725820801</t>
  </si>
  <si>
    <t>725821312</t>
  </si>
  <si>
    <t>Baterie dřezové nástěnné pákové s otáčivým kulatým ústím a délkou ramínka 300 mm</t>
  </si>
  <si>
    <t>1568183136</t>
  </si>
  <si>
    <t>https://podminky.urs.cz/item/CS_URS_2024_02/725821312</t>
  </si>
  <si>
    <t>725822611</t>
  </si>
  <si>
    <t>Baterie umyvadlové stojánkové pákové bez výpusti</t>
  </si>
  <si>
    <t>-155532831</t>
  </si>
  <si>
    <t>https://podminky.urs.cz/item/CS_URS_2024_02/725822611</t>
  </si>
  <si>
    <t>725860811</t>
  </si>
  <si>
    <t>Demontáž zápachových uzávěrek pro zařizovací předměty jednoduchých</t>
  </si>
  <si>
    <t>256980605</t>
  </si>
  <si>
    <t>https://podminky.urs.cz/item/CS_URS_2024_02/725860811</t>
  </si>
  <si>
    <t>725860812</t>
  </si>
  <si>
    <t>Demontáž zápachových uzávěrek pro zařizovací předměty dvojitých</t>
  </si>
  <si>
    <t>-1133897168</t>
  </si>
  <si>
    <t>https://podminky.urs.cz/item/CS_URS_2024_02/725860812</t>
  </si>
  <si>
    <t>725861102</t>
  </si>
  <si>
    <t>Zápachové uzávěrky zařizovacích předmětů pro umyvadla DN 40</t>
  </si>
  <si>
    <t>1415495018</t>
  </si>
  <si>
    <t>https://podminky.urs.cz/item/CS_URS_2024_02/725861102</t>
  </si>
  <si>
    <t>725865411</t>
  </si>
  <si>
    <t>Zápachové uzávěrky zařizovacích předmětů pro pisoáry DN 32/40</t>
  </si>
  <si>
    <t>39043200</t>
  </si>
  <si>
    <t>https://podminky.urs.cz/item/CS_URS_2024_02/725865411</t>
  </si>
  <si>
    <t>725980123</t>
  </si>
  <si>
    <t>Dvířka 30/30</t>
  </si>
  <si>
    <t>1398594624</t>
  </si>
  <si>
    <t>https://podminky.urs.cz/item/CS_URS_2024_02/725980123</t>
  </si>
  <si>
    <t>-1381107318</t>
  </si>
  <si>
    <t>726</t>
  </si>
  <si>
    <t>Zdravotechnika - předstěnové instalace</t>
  </si>
  <si>
    <t>726111021</t>
  </si>
  <si>
    <t>Předstěnové instalační systémy pro zazdění do masivních zděných konstrukcí pro pisoáry, s nastavitelnou hloubkou 80 až 120 mm</t>
  </si>
  <si>
    <t>1334484900</t>
  </si>
  <si>
    <t>https://podminky.urs.cz/item/CS_URS_2024_02/726111021</t>
  </si>
  <si>
    <t>726111031</t>
  </si>
  <si>
    <t>Předstěnové instalační systémy pro zazdění do masivních zděných konstrukcí pro závěsné klozety ovládání zepředu, stavební výška 1080 mm</t>
  </si>
  <si>
    <t>-1844561360</t>
  </si>
  <si>
    <t>https://podminky.urs.cz/item/CS_URS_2024_02/726111031</t>
  </si>
  <si>
    <t>726191001</t>
  </si>
  <si>
    <t>Ostatní příslušenství instalačních systémů zvukoizolační souprava pro WC a bidet</t>
  </si>
  <si>
    <t>844629314</t>
  </si>
  <si>
    <t>https://podminky.urs.cz/item/CS_URS_2024_02/726191001</t>
  </si>
  <si>
    <t>726191011</t>
  </si>
  <si>
    <t>Ostatní příslušenství instalačních systémů montáž ovládacích tlačítek k WC</t>
  </si>
  <si>
    <t>-1186432707</t>
  </si>
  <si>
    <t>https://podminky.urs.cz/item/CS_URS_2024_02/726191011</t>
  </si>
  <si>
    <t>998726131</t>
  </si>
  <si>
    <t>Přesun hmot pro instalační prefabrikáty stanovený z hmotnosti přesunovaného materiálu vodorovná dopravní vzdálenost do 50 m ruční (bez užití mechanizace) v objektech výšky do 6 m</t>
  </si>
  <si>
    <t>-230049438</t>
  </si>
  <si>
    <t>https://podminky.urs.cz/item/CS_URS_2024_02/998726131</t>
  </si>
  <si>
    <t>HZS2212</t>
  </si>
  <si>
    <t>Hodinové zúčtovací sazby profesí PSV provádění stavebních instalací instalatér odborný</t>
  </si>
  <si>
    <t>-1590165846</t>
  </si>
  <si>
    <t>https://podminky.urs.cz/item/CS_URS_2024_02/HZS2212</t>
  </si>
  <si>
    <t>"zajištění stavu přípojky vody a splaškové kanalizace"</t>
  </si>
  <si>
    <t>03 -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</si>
  <si>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</si>
  <si>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</si>
  <si>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</si>
  <si>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733</t>
  </si>
  <si>
    <t>Ústřední vytápění - rozvodné potrubí</t>
  </si>
  <si>
    <t>733110803</t>
  </si>
  <si>
    <t>Demontáž potrubí z trubek ocelových závitových DN do 15</t>
  </si>
  <si>
    <t>334843901</t>
  </si>
  <si>
    <t>https://podminky.urs.cz/item/CS_URS_2024_02/733110803</t>
  </si>
  <si>
    <t>733110806</t>
  </si>
  <si>
    <t>Demontáž potrubí z trubek ocelových závitových DN přes 15 do 32</t>
  </si>
  <si>
    <t>-1598756626</t>
  </si>
  <si>
    <t>https://podminky.urs.cz/item/CS_URS_2024_02/733110806</t>
  </si>
  <si>
    <t>733190801</t>
  </si>
  <si>
    <t>Demontáž příslušenství potrubí odřezání objímek dvojitých DN do 50</t>
  </si>
  <si>
    <t>991020481</t>
  </si>
  <si>
    <t>https://podminky.urs.cz/item/CS_URS_2024_02/733190801</t>
  </si>
  <si>
    <t>733191924</t>
  </si>
  <si>
    <t>Opravy rozvodů potrubí z trubek ocelových závitových normálních i zesílených navaření odbočky na stávající potrubí, odbočka DN 20</t>
  </si>
  <si>
    <t>1314173316</t>
  </si>
  <si>
    <t>https://podminky.urs.cz/item/CS_URS_2024_02/733191924</t>
  </si>
  <si>
    <t>733193810</t>
  </si>
  <si>
    <t>Demontáž příslušenství potrubí rozřezání konzol, podpěr a výložníků pro potrubí z úhelníků L do 50x50x5 mm</t>
  </si>
  <si>
    <t>1143320199</t>
  </si>
  <si>
    <t>https://podminky.urs.cz/item/CS_URS_2024_02/733193810</t>
  </si>
  <si>
    <t>733222302</t>
  </si>
  <si>
    <t>Potrubí z trubek měděných polotvrdých spojovaných lisováním PN 16, T= +110°C Ø 15/1</t>
  </si>
  <si>
    <t>-1871502564</t>
  </si>
  <si>
    <t>https://podminky.urs.cz/item/CS_URS_2024_02/733222302</t>
  </si>
  <si>
    <t>733222303</t>
  </si>
  <si>
    <t>Potrubí z trubek měděných polotvrdých spojovaných lisováním PN 16, T= +110°C Ø 18/1</t>
  </si>
  <si>
    <t>870287976</t>
  </si>
  <si>
    <t>https://podminky.urs.cz/item/CS_URS_2024_02/733222303</t>
  </si>
  <si>
    <t>733224222</t>
  </si>
  <si>
    <t>Potrubí z trubek měděných Příplatek k cenám za zhotovení přípojky z trubek měděných Ø 15/1</t>
  </si>
  <si>
    <t>-1419408262</t>
  </si>
  <si>
    <t>https://podminky.urs.cz/item/CS_URS_2024_02/733224222</t>
  </si>
  <si>
    <t>733224223</t>
  </si>
  <si>
    <t>Potrubí z trubek měděných Příplatek k cenám za zhotovení přípojky z trubek měděných Ø 18/1</t>
  </si>
  <si>
    <t>1406910333</t>
  </si>
  <si>
    <t>https://podminky.urs.cz/item/CS_URS_2024_02/733224223</t>
  </si>
  <si>
    <t>733291101</t>
  </si>
  <si>
    <t>Zkoušky těsnosti potrubí z trubek měděných Ø do 35/1,5</t>
  </si>
  <si>
    <t>-1587283054</t>
  </si>
  <si>
    <t>https://podminky.urs.cz/item/CS_URS_2024_02/733291101</t>
  </si>
  <si>
    <t>733291903</t>
  </si>
  <si>
    <t>Opravy rozvodů potrubí z trubek měděných propojení potrubí Ø 18/1</t>
  </si>
  <si>
    <t>483738605</t>
  </si>
  <si>
    <t>https://podminky.urs.cz/item/CS_URS_2024_02/733291903</t>
  </si>
  <si>
    <t>733811221</t>
  </si>
  <si>
    <t>Ochrana potrubí termoizolačními trubicemi z pěnového polyetylenu PE přilepenými v příčných a podélných spojích, tloušťky izolace přes 6 do 9 mm, vnitřního průměru izolace DN do 22 mm</t>
  </si>
  <si>
    <t>-620827866</t>
  </si>
  <si>
    <t>https://podminky.urs.cz/item/CS_URS_2024_02/733811221</t>
  </si>
  <si>
    <t>733890101</t>
  </si>
  <si>
    <t>Zmrazení stávajícího potrubí z trubek ocelových, měděných nebo plastových (za provozu) Ø do 22 mm</t>
  </si>
  <si>
    <t>-491663422</t>
  </si>
  <si>
    <t>https://podminky.urs.cz/item/CS_URS_2024_02/733890101</t>
  </si>
  <si>
    <t>998733121</t>
  </si>
  <si>
    <t>Přesun hmot pro rozvody potrubí stanovený z hmotnosti přesunovaného materiálu vodorovná dopravní vzdálenost do 50 m ruční (bez užití mechanizace) v objektech výšky do 6 m</t>
  </si>
  <si>
    <t>1094202498</t>
  </si>
  <si>
    <t>https://podminky.urs.cz/item/CS_URS_2024_02/998733121</t>
  </si>
  <si>
    <t>734</t>
  </si>
  <si>
    <t>Ústřední vytápění - armatury</t>
  </si>
  <si>
    <t>734200821</t>
  </si>
  <si>
    <t>Demontáž armatur závitových se dvěma závity do G 1/2</t>
  </si>
  <si>
    <t>-726680536</t>
  </si>
  <si>
    <t>https://podminky.urs.cz/item/CS_URS_2024_02/734200821</t>
  </si>
  <si>
    <t>734211112</t>
  </si>
  <si>
    <t>Ventily odvzdušňovací závitové otopných těles PN 6 do 120°C G 1/4</t>
  </si>
  <si>
    <t>-1034458639</t>
  </si>
  <si>
    <t>https://podminky.urs.cz/item/CS_URS_2024_02/734211112</t>
  </si>
  <si>
    <t>734261402</t>
  </si>
  <si>
    <t>Šroubení připojovací armatury radiátorů VK PN 10 do 110°C, regulační uzavíratelné rohové G 1/2 x 18</t>
  </si>
  <si>
    <t>-889977446</t>
  </si>
  <si>
    <t>https://podminky.urs.cz/item/CS_URS_2024_02/734261402</t>
  </si>
  <si>
    <t>734291122</t>
  </si>
  <si>
    <t>Ostatní armatury kohouty plnicí a vypouštěcí PN 10 do 90°C G 3/8</t>
  </si>
  <si>
    <t>407737986</t>
  </si>
  <si>
    <t>https://podminky.urs.cz/item/CS_URS_2024_02/734291122</t>
  </si>
  <si>
    <t>734292714</t>
  </si>
  <si>
    <t>Ostatní armatury kulové kohouty PN 42 do 185°C přímé vnitřní závit G 3/4</t>
  </si>
  <si>
    <t>-2016760864</t>
  </si>
  <si>
    <t>https://podminky.urs.cz/item/CS_URS_2024_02/734292714</t>
  </si>
  <si>
    <t>998734121</t>
  </si>
  <si>
    <t>Přesun hmot pro armatury stanovený z hmotnosti přesunovaného materiálu vodorovná dopravní vzdálenost do 50 m ruční (bez užití mechanizace) v objektech výšky do 6 m</t>
  </si>
  <si>
    <t>-1671991495</t>
  </si>
  <si>
    <t>https://podminky.urs.cz/item/CS_URS_2024_02/998734121</t>
  </si>
  <si>
    <t>735</t>
  </si>
  <si>
    <t>Ústřední vytápění - otopná tělesa</t>
  </si>
  <si>
    <t>735111810</t>
  </si>
  <si>
    <t>Demontáž otopných těles litinových článkových</t>
  </si>
  <si>
    <t>-881613845</t>
  </si>
  <si>
    <t>https://podminky.urs.cz/item/CS_URS_2024_02/735111810</t>
  </si>
  <si>
    <t>735152491</t>
  </si>
  <si>
    <t>Otopná tělesa panelová VK dvoudesková PN 1,0 MPa, T do 110°C s jednou přídavnou přestupní plochou výšky tělesa 900 mm stavební délky / výkonu 400 mm / 702 W</t>
  </si>
  <si>
    <t>-2078776669</t>
  </si>
  <si>
    <t>https://podminky.urs.cz/item/CS_URS_2024_02/735152491</t>
  </si>
  <si>
    <t>735152493</t>
  </si>
  <si>
    <t>Otopná tělesa panelová VK dvoudesková PN 1,0 MPa, T do 110°C s jednou přídavnou přestupní plochou výšky tělesa 900 mm stavební délky / výkonu 600 mm / 1052 W</t>
  </si>
  <si>
    <t>-1459373505</t>
  </si>
  <si>
    <t>https://podminky.urs.cz/item/CS_URS_2024_02/735152493</t>
  </si>
  <si>
    <t>735152595</t>
  </si>
  <si>
    <t>Otopná tělesa panelová VK dvoudesková PN 1,0 MPa, T do 110°C se dvěma přídavnými přestupními plochami výšky tělesa 900 mm stavební délky / výkonu 800 mm / 1850 W</t>
  </si>
  <si>
    <t>1471632626</t>
  </si>
  <si>
    <t>https://podminky.urs.cz/item/CS_URS_2024_02/735152595</t>
  </si>
  <si>
    <t>998735121</t>
  </si>
  <si>
    <t>Přesun hmot pro otopná tělesa stanovený z hmotnosti přesunovaného materiálu vodorovná dopravní vzdálenost do 50 m ruční (bez užití mechanizace) v objektech výšky do 6 m</t>
  </si>
  <si>
    <t>-317159209</t>
  </si>
  <si>
    <t>https://podminky.urs.cz/item/CS_URS_2024_02/998735121</t>
  </si>
  <si>
    <t>HZS2222</t>
  </si>
  <si>
    <t>Hodinové zúčtovací sazby profesí PSV provádění stavebních instalací topenář odborný</t>
  </si>
  <si>
    <t>-1421555495</t>
  </si>
  <si>
    <t>https://podminky.urs.cz/item/CS_URS_2024_02/HZS2222</t>
  </si>
  <si>
    <t>"dočasné odstavení a uzavření připojované trubní větve a zpětné zprovoznění"</t>
  </si>
  <si>
    <t>04 - silnoproudá elektrotechnika</t>
  </si>
  <si>
    <t>Ing.Michal Nestrojil</t>
  </si>
  <si>
    <t>Rozpočet a výkaz výměr zpracován v SW ASTRA Zlín - rozpočtování v oboru elektro, aktuální cenová úroveň (2024). Import do KROS4.</t>
  </si>
  <si>
    <t>D1 - Silnoproudá elektrotechnika</t>
  </si>
  <si>
    <t xml:space="preserve">    D2 - Specifikace dodávky Doplnění stávajícího rozvaděče 1NP</t>
  </si>
  <si>
    <t xml:space="preserve">    D3 - Elektromontáže</t>
  </si>
  <si>
    <t xml:space="preserve">      D4 - Elektroinstalační krabice</t>
  </si>
  <si>
    <t xml:space="preserve">      D5 - Vypínače, zásuvky</t>
  </si>
  <si>
    <t xml:space="preserve">        D6 - ZÁSUVKA NN</t>
  </si>
  <si>
    <t xml:space="preserve">        D7 - Pohybový spínač</t>
  </si>
  <si>
    <t xml:space="preserve">        D8 - RÁMEČEK</t>
  </si>
  <si>
    <t xml:space="preserve">        D9 - SPÍNAČ TROJPÓLOVÝ</t>
  </si>
  <si>
    <t xml:space="preserve">      D10 - Svítidla</t>
  </si>
  <si>
    <t xml:space="preserve">      D11 - Kabeláž, úložný materiál</t>
  </si>
  <si>
    <t xml:space="preserve">        D12 - KABEL SILOVÝ,IZOLACE PVC S VODIČEM PE</t>
  </si>
  <si>
    <t xml:space="preserve">        D13 - KABEL SILOVÝ,IZOLACE PVC BEZ VODIČE PE</t>
  </si>
  <si>
    <t xml:space="preserve">        D14 - VODIČ JEDNOŽILOVÝ (CY)</t>
  </si>
  <si>
    <t xml:space="preserve">        D15 - UKONČENÍ  VODIČŮ V ROZVADĚČÍCH</t>
  </si>
  <si>
    <t xml:space="preserve">      D16 - VZT</t>
  </si>
  <si>
    <t xml:space="preserve">      D17 - ZTI</t>
  </si>
  <si>
    <t xml:space="preserve">      D18 - Signalizační systém pro invalidy</t>
  </si>
  <si>
    <t xml:space="preserve">        D19 - RÁMEČEK pro signalizační systém</t>
  </si>
  <si>
    <t xml:space="preserve">        D4 - Elektroinstalační krabice</t>
  </si>
  <si>
    <t xml:space="preserve">      D20 - Koordinace, uvedení zařízení do provozu a ostatní práce spojené s montáží</t>
  </si>
  <si>
    <t xml:space="preserve">        D21 - KOORDINACE POSTUPU PRACI</t>
  </si>
  <si>
    <t xml:space="preserve">        D22 - SPOLUPRACE S DODAVATELEM PRI</t>
  </si>
  <si>
    <t xml:space="preserve">        D23 - PROVEDENI REVIZNICH ZKOUSEK DLE CSN 331500</t>
  </si>
  <si>
    <t xml:space="preserve">    D24 - Drobné stavební práce</t>
  </si>
  <si>
    <t xml:space="preserve">      D25 - VYSEKANI KAPES VE ZDIVU CIHELNÉM PRO KRABICE</t>
  </si>
  <si>
    <t xml:space="preserve">        D26 - VYSEKANI RYH VE ZDIVU CIHELNÉM- HLOUBKA 30 mm</t>
  </si>
  <si>
    <t xml:space="preserve">        D27 - VYSEKANI RYH VE ZDIVU CIHELNÉM- HLOUBKA 50 mm</t>
  </si>
  <si>
    <t xml:space="preserve">        D28 - HRUBA VYPLN RYH MALTOU</t>
  </si>
  <si>
    <t xml:space="preserve">        D29 - LESENI LEHKE PRACOVNI POJIZDNÉ</t>
  </si>
  <si>
    <t xml:space="preserve">    D30 - Poplatky spojené s recyklací materiálů</t>
  </si>
  <si>
    <t xml:space="preserve">    D31 - Ostatní náklady</t>
  </si>
  <si>
    <t>D1</t>
  </si>
  <si>
    <t>Silnoproudá elektrotechnika</t>
  </si>
  <si>
    <t>D2</t>
  </si>
  <si>
    <t>Specifikace dodávky Doplnění stávajícího rozvaděče 1NP</t>
  </si>
  <si>
    <t>Pol1</t>
  </si>
  <si>
    <t>propojné lišty a svorky, ochranná přípojnice</t>
  </si>
  <si>
    <t>sbr</t>
  </si>
  <si>
    <t>Pol2</t>
  </si>
  <si>
    <t>popisny stitek</t>
  </si>
  <si>
    <t>ks</t>
  </si>
  <si>
    <t>Pol3</t>
  </si>
  <si>
    <t>obal na vykresy</t>
  </si>
  <si>
    <t>Pol4</t>
  </si>
  <si>
    <t>Jednofázový vypínač na DIN lištu 20A-1</t>
  </si>
  <si>
    <t>Ks</t>
  </si>
  <si>
    <t>Pol5</t>
  </si>
  <si>
    <t>Proudový chránič s nadproudovou ochranou 1x10A char. B 030A 10kA</t>
  </si>
  <si>
    <t>Pol6</t>
  </si>
  <si>
    <t>Jistič 1x10A char. B 10kA</t>
  </si>
  <si>
    <t>Pol7</t>
  </si>
  <si>
    <t>Jistič 1x16A char. B 10kA</t>
  </si>
  <si>
    <t>Pol8</t>
  </si>
  <si>
    <t>Proudový chránič s nadproudovou ochranou 1x16A char. B 030A 10kA</t>
  </si>
  <si>
    <t>Pol9</t>
  </si>
  <si>
    <t>svorka zapojena RS 6</t>
  </si>
  <si>
    <t>D3</t>
  </si>
  <si>
    <t>Elektromontáže</t>
  </si>
  <si>
    <t>D4</t>
  </si>
  <si>
    <t>Elektroinstalační krabice</t>
  </si>
  <si>
    <t>Pol10</t>
  </si>
  <si>
    <t>KRABICE PŘÍSTROJOVÁ průměr 68</t>
  </si>
  <si>
    <t>Pol11</t>
  </si>
  <si>
    <t>Krabice rozvodná průměr 68 se svorkovnicí, pod omítku,</t>
  </si>
  <si>
    <t>D5</t>
  </si>
  <si>
    <t>Vypínače, zásuvky</t>
  </si>
  <si>
    <t>D6</t>
  </si>
  <si>
    <t>ZÁSUVKA NN</t>
  </si>
  <si>
    <t>Pol12</t>
  </si>
  <si>
    <t>Zásuvka jednonásobná (bezšroubové svorky), s ochranným kolíkem, s clonkami; řazení 2P+PE; b. bílá (do hořl. podkladů B až E)</t>
  </si>
  <si>
    <t>D7</t>
  </si>
  <si>
    <t>Pohybový spínač</t>
  </si>
  <si>
    <t>Pol13</t>
  </si>
  <si>
    <t>Automatický pohybový spínač stropní, oblast detekce 6 m, jednokanálový, třívodičové zapojení, možnost spojení dvou pohybových spínačů, max 300W pro LED, IP 44</t>
  </si>
  <si>
    <t>Pol14</t>
  </si>
  <si>
    <t>Automatický pohybový spínač stropní, oblast detekce 6 m, dvoukanálový, spínání ventilátoru, třívodičové zapojení, možnost spojení dvou pohybových spínačů, max 300W pro LED, IP 44</t>
  </si>
  <si>
    <t>D8</t>
  </si>
  <si>
    <t>RÁMEČEK</t>
  </si>
  <si>
    <t>Pol15</t>
  </si>
  <si>
    <t>Rámeček pro elektroinstalační přístroje, jednonásobný; b. bílá (do hořl. podkladů B až E - při použití bezšroubových přístrojů)</t>
  </si>
  <si>
    <t>D9</t>
  </si>
  <si>
    <t>SPÍNAČ TROJPÓLOVÝ</t>
  </si>
  <si>
    <t>Pol16</t>
  </si>
  <si>
    <t>Spínač stiskací, zapuštěný, se signalizační doutnavkou; řazení 3S; b. bílá / bílá, IP 55</t>
  </si>
  <si>
    <t>D10</t>
  </si>
  <si>
    <t>Svítidla</t>
  </si>
  <si>
    <t>Pol17</t>
  </si>
  <si>
    <t>A1- Přisazené LED svítidlo kruhové, kovová základna, PC difuzor, IP54 (3890 lm; 27.0 W; 4000 K)</t>
  </si>
  <si>
    <t>Pol18</t>
  </si>
  <si>
    <t>A2- Přisazené LED svítidlo kruhové, kovová základna, PC difuzor, IP54 (2110 lm; 14.0 W; 4000 K)</t>
  </si>
  <si>
    <t>Pol19</t>
  </si>
  <si>
    <t>A3- Přisazené LED svítidlo kruhové, kovová základna, PC difuzor, IP54 (5010 lm; 33.0 W; 4000 K)</t>
  </si>
  <si>
    <t>Pol20</t>
  </si>
  <si>
    <t>NP1- Nouzové svítidlo piktogramem, přisazené, 3W, IP65, autonomita 1h</t>
  </si>
  <si>
    <t>D11</t>
  </si>
  <si>
    <t>Kabeláž, úložný materiál</t>
  </si>
  <si>
    <t>D12</t>
  </si>
  <si>
    <t>KABEL SILOVÝ,IZOLACE PVC S VODIČEM PE</t>
  </si>
  <si>
    <t>Pol21</t>
  </si>
  <si>
    <t>CYKY-J 3x2,5 , pevně</t>
  </si>
  <si>
    <t>Pol22</t>
  </si>
  <si>
    <t>CYKY-J 3x1,5 , pevně</t>
  </si>
  <si>
    <t>Pol23</t>
  </si>
  <si>
    <t>CYKY-J 5x1,5 , pevně</t>
  </si>
  <si>
    <t>D13</t>
  </si>
  <si>
    <t>KABEL SILOVÝ,IZOLACE PVC BEZ VODIČE PE</t>
  </si>
  <si>
    <t>Pol24</t>
  </si>
  <si>
    <t>CYKY-O 3x1,5 , pevně</t>
  </si>
  <si>
    <t>Pol25</t>
  </si>
  <si>
    <t>CYKY-O 5x1,5 , pevně</t>
  </si>
  <si>
    <t>D14</t>
  </si>
  <si>
    <t>VODIČ JEDNOŽILOVÝ (CY)</t>
  </si>
  <si>
    <t>Pol26</t>
  </si>
  <si>
    <t>CY 4 ZŽ , pevně</t>
  </si>
  <si>
    <t>Pol27</t>
  </si>
  <si>
    <t>CY 6 ZŽ , pevně</t>
  </si>
  <si>
    <t>D15</t>
  </si>
  <si>
    <t xml:space="preserve">UKONČENÍ  VODIČŮ V ROZVADĚČÍCH</t>
  </si>
  <si>
    <t>Pol28</t>
  </si>
  <si>
    <t>do 2,5 mm2</t>
  </si>
  <si>
    <t>Pol29</t>
  </si>
  <si>
    <t>do 6 mm2</t>
  </si>
  <si>
    <t>D16</t>
  </si>
  <si>
    <t>Pol30</t>
  </si>
  <si>
    <t>Připojení a nastavení ventilátorů</t>
  </si>
  <si>
    <t>D17</t>
  </si>
  <si>
    <t>Pol31</t>
  </si>
  <si>
    <t>Připojení automatického splachování pisoárů</t>
  </si>
  <si>
    <t>Pol32</t>
  </si>
  <si>
    <t>Automatický osoušeč rukou, nástěnný, příkon 1800 W, rozměr cca 240x240x210</t>
  </si>
  <si>
    <t>D18</t>
  </si>
  <si>
    <t>Signalizační systém pro invalidy</t>
  </si>
  <si>
    <t>Pol33</t>
  </si>
  <si>
    <t>Tlačítko signální, tahové;; b. alpská bílá</t>
  </si>
  <si>
    <t>Pol34</t>
  </si>
  <si>
    <t>Tlačítko prosvětlené, signální;; b. alpská bílá</t>
  </si>
  <si>
    <t>Pol35</t>
  </si>
  <si>
    <t>Modul kontrolní, s alarmem; b. alpská bílá</t>
  </si>
  <si>
    <t>Pol36</t>
  </si>
  <si>
    <t>Transformátor pro napájení signalizačního systému; b. alpská bílá</t>
  </si>
  <si>
    <t>D19</t>
  </si>
  <si>
    <t>RÁMEČEK pro signalizační systém</t>
  </si>
  <si>
    <t>Pol37</t>
  </si>
  <si>
    <t>Rámeček pro elektroinstalační přístroje, jednonásobný; b. alpská bílá</t>
  </si>
  <si>
    <t>Pol38</t>
  </si>
  <si>
    <t>Rámeček pro elektroinstalační přístroje, dvojnásobný, pro vodorovnou i svislou montáž; b. alpská bílá</t>
  </si>
  <si>
    <t>Pol39</t>
  </si>
  <si>
    <t>KRABICE UNIVERZÁLNÍ průměr 68 bezhalogenová</t>
  </si>
  <si>
    <t>Pol40</t>
  </si>
  <si>
    <t>IRC 5x1mm2/ LY2Y</t>
  </si>
  <si>
    <t>Pol41</t>
  </si>
  <si>
    <t>JYTY-O 2x1 mm2 , pevně</t>
  </si>
  <si>
    <t>Pol42</t>
  </si>
  <si>
    <t>Trubka ohebná vnitřní průměr 15 mm</t>
  </si>
  <si>
    <t>D20</t>
  </si>
  <si>
    <t>Koordinace, uvedení zařízení do provozu a ostatní práce spojené s montáží</t>
  </si>
  <si>
    <t>Pol43</t>
  </si>
  <si>
    <t>Zabezpeceni pracoviste</t>
  </si>
  <si>
    <t>Pol44</t>
  </si>
  <si>
    <t>Doplňující pospojování</t>
  </si>
  <si>
    <t>Pol45</t>
  </si>
  <si>
    <t>Úprava stávajícího rozvaděče</t>
  </si>
  <si>
    <t>D21</t>
  </si>
  <si>
    <t>KOORDINACE POSTUPU PRACI</t>
  </si>
  <si>
    <t>Pol46</t>
  </si>
  <si>
    <t>S ostatnimi profesemi</t>
  </si>
  <si>
    <t>D22</t>
  </si>
  <si>
    <t>SPOLUPRACE S DODAVATELEM PRI</t>
  </si>
  <si>
    <t>Pol47</t>
  </si>
  <si>
    <t>zapojovani a zkouskach</t>
  </si>
  <si>
    <t>D23</t>
  </si>
  <si>
    <t>PROVEDENI REVIZNICH ZKOUSEK DLE CSN 331500</t>
  </si>
  <si>
    <t>Pol48</t>
  </si>
  <si>
    <t>Revizni technik</t>
  </si>
  <si>
    <t>Pol49</t>
  </si>
  <si>
    <t>Spoluprace s reviz.technikem</t>
  </si>
  <si>
    <t>D24</t>
  </si>
  <si>
    <t>Drobné stavební práce</t>
  </si>
  <si>
    <t>D25</t>
  </si>
  <si>
    <t>VYSEKANI KAPES VE ZDIVU CIHELNÉM PRO KRABICE</t>
  </si>
  <si>
    <t>Pol50</t>
  </si>
  <si>
    <t>100x100x50 mm</t>
  </si>
  <si>
    <t>D26</t>
  </si>
  <si>
    <t>VYSEKANI RYH VE ZDIVU CIHELNÉM- HLOUBKA 30 mm</t>
  </si>
  <si>
    <t>Pol51</t>
  </si>
  <si>
    <t>Sire 30 mm</t>
  </si>
  <si>
    <t>Pol52</t>
  </si>
  <si>
    <t>Sire 70 mm</t>
  </si>
  <si>
    <t>D27</t>
  </si>
  <si>
    <t>VYSEKANI RYH VE ZDIVU CIHELNÉM- HLOUBKA 50 mm</t>
  </si>
  <si>
    <t>Pol53</t>
  </si>
  <si>
    <t>D28</t>
  </si>
  <si>
    <t>HRUBA VYPLN RYH MALTOU</t>
  </si>
  <si>
    <t>Pol54</t>
  </si>
  <si>
    <t>Jakekoliv sire</t>
  </si>
  <si>
    <t>108</t>
  </si>
  <si>
    <t>D29</t>
  </si>
  <si>
    <t>LESENI LEHKE PRACOVNI POJIZDNÉ</t>
  </si>
  <si>
    <t>Pol55</t>
  </si>
  <si>
    <t>Do 3.5 m</t>
  </si>
  <si>
    <t>D30</t>
  </si>
  <si>
    <t>Poplatky spojené s recyklací materiálů</t>
  </si>
  <si>
    <t>Pol56</t>
  </si>
  <si>
    <t>Svítidla+zdroje- u výrobce nových svítidel</t>
  </si>
  <si>
    <t>D31</t>
  </si>
  <si>
    <t>Ostatní náklady</t>
  </si>
  <si>
    <t>Pol57</t>
  </si>
  <si>
    <t>Doprava</t>
  </si>
  <si>
    <t>Pol58</t>
  </si>
  <si>
    <t>Přesun</t>
  </si>
  <si>
    <t>Pol59</t>
  </si>
  <si>
    <t>PPV</t>
  </si>
  <si>
    <t>Pol60</t>
  </si>
  <si>
    <t>Podružný materiál</t>
  </si>
  <si>
    <t>05 - VZT</t>
  </si>
  <si>
    <t xml:space="preserve">    751 - Vzduchotechnika</t>
  </si>
  <si>
    <t>751</t>
  </si>
  <si>
    <t>Vzduchotechnika</t>
  </si>
  <si>
    <t>751111051</t>
  </si>
  <si>
    <t>Montáž ventilátoru axiálního nízkotlakého podhledového, průměru do 100 mm</t>
  </si>
  <si>
    <t>1149818909</t>
  </si>
  <si>
    <t>https://podminky.urs.cz/item/CS_URS_2024_02/751111051</t>
  </si>
  <si>
    <t>42914502</t>
  </si>
  <si>
    <t>ventilátor axiální tichý malý plastový s nastavitelným doběhem IP45 výkon 8-13W D 100mm</t>
  </si>
  <si>
    <t>-535193247</t>
  </si>
  <si>
    <t>751398011</t>
  </si>
  <si>
    <t>Montáž ostatních zařízení větrací mřížky na kruhové potrubí, průměru do 100 mm</t>
  </si>
  <si>
    <t>-1482977112</t>
  </si>
  <si>
    <t>https://podminky.urs.cz/item/CS_URS_2024_02/751398011</t>
  </si>
  <si>
    <t>42972838</t>
  </si>
  <si>
    <t>mřížka větrací kruhová plastová s okapničkou a síťkou D 100mm</t>
  </si>
  <si>
    <t>-1568926343</t>
  </si>
  <si>
    <t>751511181</t>
  </si>
  <si>
    <t>Montáž potrubí plechového skupiny I kruhového bez příruby tloušťky plechu 0,6 mm, průměru do 100 mm</t>
  </si>
  <si>
    <t>-955772802</t>
  </si>
  <si>
    <t>https://podminky.urs.cz/item/CS_URS_2024_02/751511181</t>
  </si>
  <si>
    <t>42981010</t>
  </si>
  <si>
    <t>trouba spirálně vinutá Pz D 100mm, l=3000mm</t>
  </si>
  <si>
    <t>-1884275143</t>
  </si>
  <si>
    <t>7,5*1,2 'Přepočtené koeficientem množství</t>
  </si>
  <si>
    <t>42981080</t>
  </si>
  <si>
    <t>oblouk lisovaný Pz 90° D 100mm</t>
  </si>
  <si>
    <t>316758315</t>
  </si>
  <si>
    <t>998751121</t>
  </si>
  <si>
    <t>Přesun hmot pro vzduchotechniku stanovený z hmotnosti přesunovaného materiálu vodorovná dopravní vzdálenost do 100 m ruční (bez užití mechanizace) v objektech výšky do 12 m</t>
  </si>
  <si>
    <t>673112414</t>
  </si>
  <si>
    <t>https://podminky.urs.cz/item/CS_URS_2024_02/998751121</t>
  </si>
  <si>
    <t>VON - Vedlejší a ostatní náklady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</si>
  <si>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</si>
  <si>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D1 - Vedlejší a ostatní náklady</t>
  </si>
  <si>
    <t>002-004.1</t>
  </si>
  <si>
    <t>Zařízení staveniště - zřízení a odstranění</t>
  </si>
  <si>
    <t>kpl</t>
  </si>
  <si>
    <t>ÚRS</t>
  </si>
  <si>
    <t>1024</t>
  </si>
  <si>
    <t>315473107</t>
  </si>
  <si>
    <t>002-201.1</t>
  </si>
  <si>
    <t>Projektová dokumentace skutečného provedení / Projektová dokumentace skutečného provedení dle vyhl. č. 230/2012Sb. §10 odst. 2 - 4x tištěně a 1x elektronicky na CD nosiči</t>
  </si>
  <si>
    <t>781870040</t>
  </si>
  <si>
    <t>002-301.1</t>
  </si>
  <si>
    <t>Kompletace atestů, certifikátů, revizních zpráv a ostatních dokladů / Kompletace atestů, certifikátů, revizních zpráv, protokolů o kotrolách, dokladů o vlastnostech materiálů, dokladů o likvidaci odpadu a ostatních dokladů potřebných k předání a kolaudaci stavby - 3x tištěně a 1x tištěně na CD nosiči.</t>
  </si>
  <si>
    <t>-634725409</t>
  </si>
  <si>
    <t>002-302</t>
  </si>
  <si>
    <t>Zpracování a předložení harmonogramů. Náklady na vyhotovení a předložení finančního a časového harmonogramu prací</t>
  </si>
  <si>
    <t>-898970176</t>
  </si>
  <si>
    <t>071002000</t>
  </si>
  <si>
    <t>Náklady vyplývající z prací prováděných za provozu ( každodenní úklid dotčených prostor, omezení prašnosti apod.)</t>
  </si>
  <si>
    <t>kpl…</t>
  </si>
  <si>
    <t>-1930405439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</si>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</sst>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9711111" TargetMode="External" /><Relationship Id="rId2" Type="http://schemas.openxmlformats.org/officeDocument/2006/relationships/hyperlink" Target="https://podminky.urs.cz/item/CS_URS_2024_02/16221131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451572111" TargetMode="External" /><Relationship Id="rId7" Type="http://schemas.openxmlformats.org/officeDocument/2006/relationships/hyperlink" Target="https://podminky.urs.cz/item/CS_URS_2024_02/342272225" TargetMode="External" /><Relationship Id="rId8" Type="http://schemas.openxmlformats.org/officeDocument/2006/relationships/hyperlink" Target="https://podminky.urs.cz/item/CS_URS_2024_02/342272235" TargetMode="External" /><Relationship Id="rId9" Type="http://schemas.openxmlformats.org/officeDocument/2006/relationships/hyperlink" Target="https://podminky.urs.cz/item/CS_URS_2024_02/342291121" TargetMode="External" /><Relationship Id="rId10" Type="http://schemas.openxmlformats.org/officeDocument/2006/relationships/hyperlink" Target="https://podminky.urs.cz/item/CS_URS_2024_02/346272236" TargetMode="External" /><Relationship Id="rId11" Type="http://schemas.openxmlformats.org/officeDocument/2006/relationships/hyperlink" Target="https://podminky.urs.cz/item/CS_URS_2024_02/317142422" TargetMode="External" /><Relationship Id="rId12" Type="http://schemas.openxmlformats.org/officeDocument/2006/relationships/hyperlink" Target="https://podminky.urs.cz/item/CS_URS_2024_02/317121151" TargetMode="External" /><Relationship Id="rId13" Type="http://schemas.openxmlformats.org/officeDocument/2006/relationships/hyperlink" Target="https://podminky.urs.cz/item/CS_URS_2024_02/317121251" TargetMode="External" /><Relationship Id="rId14" Type="http://schemas.openxmlformats.org/officeDocument/2006/relationships/hyperlink" Target="https://podminky.urs.cz/item/CS_URS_2024_02/317234410" TargetMode="External" /><Relationship Id="rId15" Type="http://schemas.openxmlformats.org/officeDocument/2006/relationships/hyperlink" Target="https://podminky.urs.cz/item/CS_URS_2024_02/310238411" TargetMode="External" /><Relationship Id="rId16" Type="http://schemas.openxmlformats.org/officeDocument/2006/relationships/hyperlink" Target="https://podminky.urs.cz/item/CS_URS_2024_02/310239411" TargetMode="External" /><Relationship Id="rId17" Type="http://schemas.openxmlformats.org/officeDocument/2006/relationships/hyperlink" Target="https://podminky.urs.cz/item/CS_URS_2024_02/340238212" TargetMode="External" /><Relationship Id="rId18" Type="http://schemas.openxmlformats.org/officeDocument/2006/relationships/hyperlink" Target="https://podminky.urs.cz/item/CS_URS_2024_02/340239211" TargetMode="External" /><Relationship Id="rId19" Type="http://schemas.openxmlformats.org/officeDocument/2006/relationships/hyperlink" Target="https://podminky.urs.cz/item/CS_URS_2024_02/340239212" TargetMode="External" /><Relationship Id="rId20" Type="http://schemas.openxmlformats.org/officeDocument/2006/relationships/hyperlink" Target="https://podminky.urs.cz/item/CS_URS_2024_02/346244361" TargetMode="External" /><Relationship Id="rId21" Type="http://schemas.openxmlformats.org/officeDocument/2006/relationships/hyperlink" Target="https://podminky.urs.cz/item/CS_URS_2024_02/319201321" TargetMode="External" /><Relationship Id="rId22" Type="http://schemas.openxmlformats.org/officeDocument/2006/relationships/hyperlink" Target="https://podminky.urs.cz/item/CS_URS_2024_02/612131101" TargetMode="External" /><Relationship Id="rId23" Type="http://schemas.openxmlformats.org/officeDocument/2006/relationships/hyperlink" Target="https://podminky.urs.cz/item/CS_URS_2024_02/612321121" TargetMode="External" /><Relationship Id="rId24" Type="http://schemas.openxmlformats.org/officeDocument/2006/relationships/hyperlink" Target="https://podminky.urs.cz/item/CS_URS_2024_02/612321141" TargetMode="External" /><Relationship Id="rId25" Type="http://schemas.openxmlformats.org/officeDocument/2006/relationships/hyperlink" Target="https://podminky.urs.cz/item/CS_URS_2024_02/612321191" TargetMode="External" /><Relationship Id="rId26" Type="http://schemas.openxmlformats.org/officeDocument/2006/relationships/hyperlink" Target="https://podminky.urs.cz/item/CS_URS_2024_02/612142001" TargetMode="External" /><Relationship Id="rId27" Type="http://schemas.openxmlformats.org/officeDocument/2006/relationships/hyperlink" Target="https://podminky.urs.cz/item/CS_URS_2024_02/612315225" TargetMode="External" /><Relationship Id="rId28" Type="http://schemas.openxmlformats.org/officeDocument/2006/relationships/hyperlink" Target="https://podminky.urs.cz/item/CS_URS_2024_02/612325121" TargetMode="External" /><Relationship Id="rId29" Type="http://schemas.openxmlformats.org/officeDocument/2006/relationships/hyperlink" Target="https://podminky.urs.cz/item/CS_URS_2024_02/619995001" TargetMode="External" /><Relationship Id="rId30" Type="http://schemas.openxmlformats.org/officeDocument/2006/relationships/hyperlink" Target="https://podminky.urs.cz/item/CS_URS_2024_02/619995001" TargetMode="External" /><Relationship Id="rId31" Type="http://schemas.openxmlformats.org/officeDocument/2006/relationships/hyperlink" Target="https://podminky.urs.cz/item/CS_URS_2024_02/612315211" TargetMode="External" /><Relationship Id="rId32" Type="http://schemas.openxmlformats.org/officeDocument/2006/relationships/hyperlink" Target="https://podminky.urs.cz/item/CS_URS_2024_02/622385101" TargetMode="External" /><Relationship Id="rId33" Type="http://schemas.openxmlformats.org/officeDocument/2006/relationships/hyperlink" Target="https://podminky.urs.cz/item/CS_URS_2024_02/612315213" TargetMode="External" /><Relationship Id="rId34" Type="http://schemas.openxmlformats.org/officeDocument/2006/relationships/hyperlink" Target="https://podminky.urs.cz/item/CS_URS_2024_02/622385104" TargetMode="External" /><Relationship Id="rId35" Type="http://schemas.openxmlformats.org/officeDocument/2006/relationships/hyperlink" Target="https://podminky.urs.cz/item/CS_URS_2024_02/612315215" TargetMode="External" /><Relationship Id="rId36" Type="http://schemas.openxmlformats.org/officeDocument/2006/relationships/hyperlink" Target="https://podminky.urs.cz/item/CS_URS_2024_02/622385105" TargetMode="External" /><Relationship Id="rId37" Type="http://schemas.openxmlformats.org/officeDocument/2006/relationships/hyperlink" Target="https://podminky.urs.cz/item/CS_URS_2024_02/629135101" TargetMode="External" /><Relationship Id="rId38" Type="http://schemas.openxmlformats.org/officeDocument/2006/relationships/hyperlink" Target="https://podminky.urs.cz/item/CS_URS_2024_02/622143004" TargetMode="External" /><Relationship Id="rId39" Type="http://schemas.openxmlformats.org/officeDocument/2006/relationships/hyperlink" Target="https://podminky.urs.cz/item/CS_URS_2024_02/631312141" TargetMode="External" /><Relationship Id="rId40" Type="http://schemas.openxmlformats.org/officeDocument/2006/relationships/hyperlink" Target="https://podminky.urs.cz/item/CS_URS_2024_02/631319173" TargetMode="External" /><Relationship Id="rId41" Type="http://schemas.openxmlformats.org/officeDocument/2006/relationships/hyperlink" Target="https://podminky.urs.cz/item/CS_URS_2024_02/631362021" TargetMode="External" /><Relationship Id="rId42" Type="http://schemas.openxmlformats.org/officeDocument/2006/relationships/hyperlink" Target="https://podminky.urs.cz/item/CS_URS_2024_02/632451021" TargetMode="External" /><Relationship Id="rId43" Type="http://schemas.openxmlformats.org/officeDocument/2006/relationships/hyperlink" Target="https://podminky.urs.cz/item/CS_URS_2024_02/642942111" TargetMode="External" /><Relationship Id="rId44" Type="http://schemas.openxmlformats.org/officeDocument/2006/relationships/hyperlink" Target="https://podminky.urs.cz/item/CS_URS_2024_02/949101111" TargetMode="External" /><Relationship Id="rId45" Type="http://schemas.openxmlformats.org/officeDocument/2006/relationships/hyperlink" Target="https://podminky.urs.cz/item/CS_URS_2024_02/952901111" TargetMode="External" /><Relationship Id="rId46" Type="http://schemas.openxmlformats.org/officeDocument/2006/relationships/hyperlink" Target="https://podminky.urs.cz/item/CS_URS_2024_02/619996117" TargetMode="External" /><Relationship Id="rId47" Type="http://schemas.openxmlformats.org/officeDocument/2006/relationships/hyperlink" Target="https://podminky.urs.cz/item/CS_URS_2024_02/977311111" TargetMode="External" /><Relationship Id="rId48" Type="http://schemas.openxmlformats.org/officeDocument/2006/relationships/hyperlink" Target="https://podminky.urs.cz/item/CS_URS_2024_02/974042533" TargetMode="External" /><Relationship Id="rId49" Type="http://schemas.openxmlformats.org/officeDocument/2006/relationships/hyperlink" Target="https://podminky.urs.cz/item/CS_URS_2024_02/974042534" TargetMode="External" /><Relationship Id="rId50" Type="http://schemas.openxmlformats.org/officeDocument/2006/relationships/hyperlink" Target="https://podminky.urs.cz/item/CS_URS_2024_02/977312114" TargetMode="External" /><Relationship Id="rId51" Type="http://schemas.openxmlformats.org/officeDocument/2006/relationships/hyperlink" Target="https://podminky.urs.cz/item/CS_URS_2024_02/974042577" TargetMode="External" /><Relationship Id="rId52" Type="http://schemas.openxmlformats.org/officeDocument/2006/relationships/hyperlink" Target="https://podminky.urs.cz/item/CS_URS_2024_02/974042579" TargetMode="External" /><Relationship Id="rId53" Type="http://schemas.openxmlformats.org/officeDocument/2006/relationships/hyperlink" Target="https://podminky.urs.cz/item/CS_URS_2024_02/974031666" TargetMode="External" /><Relationship Id="rId54" Type="http://schemas.openxmlformats.org/officeDocument/2006/relationships/hyperlink" Target="https://podminky.urs.cz/item/CS_URS_2024_02/975022241" TargetMode="External" /><Relationship Id="rId55" Type="http://schemas.openxmlformats.org/officeDocument/2006/relationships/hyperlink" Target="https://podminky.urs.cz/item/CS_URS_2024_02/764002851" TargetMode="External" /><Relationship Id="rId56" Type="http://schemas.openxmlformats.org/officeDocument/2006/relationships/hyperlink" Target="https://podminky.urs.cz/item/CS_URS_2024_02/766691811" TargetMode="External" /><Relationship Id="rId57" Type="http://schemas.openxmlformats.org/officeDocument/2006/relationships/hyperlink" Target="https://podminky.urs.cz/item/CS_URS_2024_02/968062374" TargetMode="External" /><Relationship Id="rId58" Type="http://schemas.openxmlformats.org/officeDocument/2006/relationships/hyperlink" Target="https://podminky.urs.cz/item/CS_URS_2024_02/968062376" TargetMode="External" /><Relationship Id="rId59" Type="http://schemas.openxmlformats.org/officeDocument/2006/relationships/hyperlink" Target="https://podminky.urs.cz/item/CS_URS_2024_02/968072455" TargetMode="External" /><Relationship Id="rId60" Type="http://schemas.openxmlformats.org/officeDocument/2006/relationships/hyperlink" Target="https://podminky.urs.cz/item/CS_URS_2024_02/968072456" TargetMode="External" /><Relationship Id="rId61" Type="http://schemas.openxmlformats.org/officeDocument/2006/relationships/hyperlink" Target="https://podminky.urs.cz/item/CS_URS_2024_02/971033631" TargetMode="External" /><Relationship Id="rId62" Type="http://schemas.openxmlformats.org/officeDocument/2006/relationships/hyperlink" Target="https://podminky.urs.cz/item/CS_URS_2024_02/967031132" TargetMode="External" /><Relationship Id="rId63" Type="http://schemas.openxmlformats.org/officeDocument/2006/relationships/hyperlink" Target="https://podminky.urs.cz/item/CS_URS_2024_02/962031132" TargetMode="External" /><Relationship Id="rId64" Type="http://schemas.openxmlformats.org/officeDocument/2006/relationships/hyperlink" Target="https://podminky.urs.cz/item/CS_URS_2024_02/962031133" TargetMode="External" /><Relationship Id="rId65" Type="http://schemas.openxmlformats.org/officeDocument/2006/relationships/hyperlink" Target="https://podminky.urs.cz/item/CS_URS_2024_02/781471810" TargetMode="External" /><Relationship Id="rId66" Type="http://schemas.openxmlformats.org/officeDocument/2006/relationships/hyperlink" Target="https://podminky.urs.cz/item/CS_URS_2024_02/978013191" TargetMode="External" /><Relationship Id="rId67" Type="http://schemas.openxmlformats.org/officeDocument/2006/relationships/hyperlink" Target="https://podminky.urs.cz/item/CS_URS_2024_02/776201811" TargetMode="External" /><Relationship Id="rId68" Type="http://schemas.openxmlformats.org/officeDocument/2006/relationships/hyperlink" Target="https://podminky.urs.cz/item/CS_URS_2024_02/776410811" TargetMode="External" /><Relationship Id="rId69" Type="http://schemas.openxmlformats.org/officeDocument/2006/relationships/hyperlink" Target="https://podminky.urs.cz/item/CS_URS_2024_02/762526811" TargetMode="External" /><Relationship Id="rId70" Type="http://schemas.openxmlformats.org/officeDocument/2006/relationships/hyperlink" Target="https://podminky.urs.cz/item/CS_URS_2024_02/965046111" TargetMode="External" /><Relationship Id="rId71" Type="http://schemas.openxmlformats.org/officeDocument/2006/relationships/hyperlink" Target="https://podminky.urs.cz/item/CS_URS_2024_02/965046119" TargetMode="External" /><Relationship Id="rId72" Type="http://schemas.openxmlformats.org/officeDocument/2006/relationships/hyperlink" Target="https://podminky.urs.cz/item/CS_URS_2024_02/771471810" TargetMode="External" /><Relationship Id="rId73" Type="http://schemas.openxmlformats.org/officeDocument/2006/relationships/hyperlink" Target="https://podminky.urs.cz/item/CS_URS_2024_02/971033231" TargetMode="External" /><Relationship Id="rId74" Type="http://schemas.openxmlformats.org/officeDocument/2006/relationships/hyperlink" Target="https://podminky.urs.cz/item/CS_URS_2024_02/973031334" TargetMode="External" /><Relationship Id="rId75" Type="http://schemas.openxmlformats.org/officeDocument/2006/relationships/hyperlink" Target="https://podminky.urs.cz/item/CS_URS_2024_02/974031153" TargetMode="External" /><Relationship Id="rId76" Type="http://schemas.openxmlformats.org/officeDocument/2006/relationships/hyperlink" Target="https://podminky.urs.cz/item/CS_URS_2024_02/974031154" TargetMode="External" /><Relationship Id="rId77" Type="http://schemas.openxmlformats.org/officeDocument/2006/relationships/hyperlink" Target="https://podminky.urs.cz/item/CS_URS_2024_02/977151119" TargetMode="External" /><Relationship Id="rId78" Type="http://schemas.openxmlformats.org/officeDocument/2006/relationships/hyperlink" Target="https://podminky.urs.cz/item/CS_URS_2024_02/997013211" TargetMode="External" /><Relationship Id="rId79" Type="http://schemas.openxmlformats.org/officeDocument/2006/relationships/hyperlink" Target="https://podminky.urs.cz/item/CS_URS_2024_02/997013501" TargetMode="External" /><Relationship Id="rId80" Type="http://schemas.openxmlformats.org/officeDocument/2006/relationships/hyperlink" Target="https://podminky.urs.cz/item/CS_URS_2024_02/997013509" TargetMode="External" /><Relationship Id="rId81" Type="http://schemas.openxmlformats.org/officeDocument/2006/relationships/hyperlink" Target="https://podminky.urs.cz/item/CS_URS_2024_02/997013871" TargetMode="External" /><Relationship Id="rId82" Type="http://schemas.openxmlformats.org/officeDocument/2006/relationships/hyperlink" Target="https://podminky.urs.cz/item/CS_URS_2024_02/998018001" TargetMode="External" /><Relationship Id="rId83" Type="http://schemas.openxmlformats.org/officeDocument/2006/relationships/hyperlink" Target="https://podminky.urs.cz/item/CS_URS_2024_02/711111001" TargetMode="External" /><Relationship Id="rId84" Type="http://schemas.openxmlformats.org/officeDocument/2006/relationships/hyperlink" Target="https://podminky.urs.cz/item/CS_URS_2024_02/711141559" TargetMode="External" /><Relationship Id="rId85" Type="http://schemas.openxmlformats.org/officeDocument/2006/relationships/hyperlink" Target="https://podminky.urs.cz/item/CS_URS_2024_02/711493111" TargetMode="External" /><Relationship Id="rId86" Type="http://schemas.openxmlformats.org/officeDocument/2006/relationships/hyperlink" Target="https://podminky.urs.cz/item/CS_URS_2024_02/711493121" TargetMode="External" /><Relationship Id="rId87" Type="http://schemas.openxmlformats.org/officeDocument/2006/relationships/hyperlink" Target="https://podminky.urs.cz/item/CS_URS_2024_02/771591162" TargetMode="External" /><Relationship Id="rId88" Type="http://schemas.openxmlformats.org/officeDocument/2006/relationships/hyperlink" Target="https://podminky.urs.cz/item/CS_URS_2024_02/771591115" TargetMode="External" /><Relationship Id="rId89" Type="http://schemas.openxmlformats.org/officeDocument/2006/relationships/hyperlink" Target="https://podminky.urs.cz/item/CS_URS_2024_02/781495115" TargetMode="External" /><Relationship Id="rId90" Type="http://schemas.openxmlformats.org/officeDocument/2006/relationships/hyperlink" Target="https://podminky.urs.cz/item/CS_URS_2024_02/998711121" TargetMode="External" /><Relationship Id="rId91" Type="http://schemas.openxmlformats.org/officeDocument/2006/relationships/hyperlink" Target="https://podminky.urs.cz/item/CS_URS_2024_02/725291652" TargetMode="External" /><Relationship Id="rId92" Type="http://schemas.openxmlformats.org/officeDocument/2006/relationships/hyperlink" Target="https://podminky.urs.cz/item/CS_URS_2024_02/725291653" TargetMode="External" /><Relationship Id="rId93" Type="http://schemas.openxmlformats.org/officeDocument/2006/relationships/hyperlink" Target="https://podminky.urs.cz/item/CS_URS_2024_02/725291666" TargetMode="External" /><Relationship Id="rId94" Type="http://schemas.openxmlformats.org/officeDocument/2006/relationships/hyperlink" Target="https://podminky.urs.cz/item/CS_URS_2024_02/725291669" TargetMode="External" /><Relationship Id="rId95" Type="http://schemas.openxmlformats.org/officeDocument/2006/relationships/hyperlink" Target="https://podminky.urs.cz/item/CS_URS_2024_02/725291670" TargetMode="External" /><Relationship Id="rId96" Type="http://schemas.openxmlformats.org/officeDocument/2006/relationships/hyperlink" Target="https://podminky.urs.cz/item/CS_URS_2024_02/998725121" TargetMode="External" /><Relationship Id="rId97" Type="http://schemas.openxmlformats.org/officeDocument/2006/relationships/hyperlink" Target="https://podminky.urs.cz/item/CS_URS_2024_02/761614113" TargetMode="External" /><Relationship Id="rId98" Type="http://schemas.openxmlformats.org/officeDocument/2006/relationships/hyperlink" Target="https://podminky.urs.cz/item/CS_URS_2024_02/998761121" TargetMode="External" /><Relationship Id="rId99" Type="http://schemas.openxmlformats.org/officeDocument/2006/relationships/hyperlink" Target="https://podminky.urs.cz/item/CS_URS_2024_02/763131451" TargetMode="External" /><Relationship Id="rId100" Type="http://schemas.openxmlformats.org/officeDocument/2006/relationships/hyperlink" Target="https://podminky.urs.cz/item/CS_URS_2024_02/763131714" TargetMode="External" /><Relationship Id="rId101" Type="http://schemas.openxmlformats.org/officeDocument/2006/relationships/hyperlink" Target="https://podminky.urs.cz/item/CS_URS_2024_02/763131761" TargetMode="External" /><Relationship Id="rId102" Type="http://schemas.openxmlformats.org/officeDocument/2006/relationships/hyperlink" Target="https://podminky.urs.cz/item/CS_URS_2024_02/763164525" TargetMode="External" /><Relationship Id="rId103" Type="http://schemas.openxmlformats.org/officeDocument/2006/relationships/hyperlink" Target="https://podminky.urs.cz/item/CS_URS_2024_02/998763331" TargetMode="External" /><Relationship Id="rId104" Type="http://schemas.openxmlformats.org/officeDocument/2006/relationships/hyperlink" Target="https://podminky.urs.cz/item/CS_URS_2024_02/764216603" TargetMode="External" /><Relationship Id="rId105" Type="http://schemas.openxmlformats.org/officeDocument/2006/relationships/hyperlink" Target="https://podminky.urs.cz/item/CS_URS_2024_02/998764121" TargetMode="External" /><Relationship Id="rId106" Type="http://schemas.openxmlformats.org/officeDocument/2006/relationships/hyperlink" Target="https://podminky.urs.cz/item/CS_URS_2024_02/766622131" TargetMode="External" /><Relationship Id="rId107" Type="http://schemas.openxmlformats.org/officeDocument/2006/relationships/hyperlink" Target="https://podminky.urs.cz/item/CS_URS_2024_02/766622216" TargetMode="External" /><Relationship Id="rId108" Type="http://schemas.openxmlformats.org/officeDocument/2006/relationships/hyperlink" Target="https://podminky.urs.cz/item/CS_URS_2024_02/766629631" TargetMode="External" /><Relationship Id="rId109" Type="http://schemas.openxmlformats.org/officeDocument/2006/relationships/hyperlink" Target="https://podminky.urs.cz/item/CS_URS_2024_02/766629639" TargetMode="External" /><Relationship Id="rId110" Type="http://schemas.openxmlformats.org/officeDocument/2006/relationships/hyperlink" Target="https://podminky.urs.cz/item/CS_URS_2022_01/766660171" TargetMode="External" /><Relationship Id="rId111" Type="http://schemas.openxmlformats.org/officeDocument/2006/relationships/hyperlink" Target="https://podminky.urs.cz/item/CS_URS_2024_02/766660720" TargetMode="External" /><Relationship Id="rId112" Type="http://schemas.openxmlformats.org/officeDocument/2006/relationships/hyperlink" Target="https://podminky.urs.cz/item/CS_URS_2024_02/767649194" TargetMode="External" /><Relationship Id="rId113" Type="http://schemas.openxmlformats.org/officeDocument/2006/relationships/hyperlink" Target="https://podminky.urs.cz/item/CS_URS_2022_01/776421311" TargetMode="External" /><Relationship Id="rId114" Type="http://schemas.openxmlformats.org/officeDocument/2006/relationships/hyperlink" Target="https://podminky.urs.cz/item/CS_URS_2024_02/998766121" TargetMode="External" /><Relationship Id="rId115" Type="http://schemas.openxmlformats.org/officeDocument/2006/relationships/hyperlink" Target="https://podminky.urs.cz/item/CS_URS_2024_02/776111115" TargetMode="External" /><Relationship Id="rId116" Type="http://schemas.openxmlformats.org/officeDocument/2006/relationships/hyperlink" Target="https://podminky.urs.cz/item/CS_URS_2024_02/771111011" TargetMode="External" /><Relationship Id="rId117" Type="http://schemas.openxmlformats.org/officeDocument/2006/relationships/hyperlink" Target="https://podminky.urs.cz/item/CS_URS_2024_02/711191001" TargetMode="External" /><Relationship Id="rId118" Type="http://schemas.openxmlformats.org/officeDocument/2006/relationships/hyperlink" Target="https://podminky.urs.cz/item/CS_URS_2024_02/771121011" TargetMode="External" /><Relationship Id="rId119" Type="http://schemas.openxmlformats.org/officeDocument/2006/relationships/hyperlink" Target="https://podminky.urs.cz/item/CS_URS_2024_02/771151026" TargetMode="External" /><Relationship Id="rId120" Type="http://schemas.openxmlformats.org/officeDocument/2006/relationships/hyperlink" Target="https://podminky.urs.cz/item/CS_URS_2024_02/771574416" TargetMode="External" /><Relationship Id="rId121" Type="http://schemas.openxmlformats.org/officeDocument/2006/relationships/hyperlink" Target="https://podminky.urs.cz/item/CS_URS_2024_02/771577211" TargetMode="External" /><Relationship Id="rId122" Type="http://schemas.openxmlformats.org/officeDocument/2006/relationships/hyperlink" Target="https://podminky.urs.cz/item/CS_URS_2024_02/771474112" TargetMode="External" /><Relationship Id="rId123" Type="http://schemas.openxmlformats.org/officeDocument/2006/relationships/hyperlink" Target="https://podminky.urs.cz/item/CS_URS_2024_02/998771121" TargetMode="External" /><Relationship Id="rId124" Type="http://schemas.openxmlformats.org/officeDocument/2006/relationships/hyperlink" Target="https://podminky.urs.cz/item/CS_URS_2024_02/781472217" TargetMode="External" /><Relationship Id="rId125" Type="http://schemas.openxmlformats.org/officeDocument/2006/relationships/hyperlink" Target="https://podminky.urs.cz/item/CS_URS_2024_02/781491011" TargetMode="External" /><Relationship Id="rId126" Type="http://schemas.openxmlformats.org/officeDocument/2006/relationships/hyperlink" Target="https://podminky.urs.cz/item/CS_URS_2024_02/781472291" TargetMode="External" /><Relationship Id="rId127" Type="http://schemas.openxmlformats.org/officeDocument/2006/relationships/hyperlink" Target="https://podminky.urs.cz/item/CS_URS_2024_02/781492211" TargetMode="External" /><Relationship Id="rId128" Type="http://schemas.openxmlformats.org/officeDocument/2006/relationships/hyperlink" Target="https://podminky.urs.cz/item/CS_URS_2024_02/781492251" TargetMode="External" /><Relationship Id="rId129" Type="http://schemas.openxmlformats.org/officeDocument/2006/relationships/hyperlink" Target="https://podminky.urs.cz/item/CS_URS_2024_02/781495111" TargetMode="External" /><Relationship Id="rId130" Type="http://schemas.openxmlformats.org/officeDocument/2006/relationships/hyperlink" Target="https://podminky.urs.cz/item/CS_URS_2024_02/781495141" TargetMode="External" /><Relationship Id="rId131" Type="http://schemas.openxmlformats.org/officeDocument/2006/relationships/hyperlink" Target="https://podminky.urs.cz/item/CS_URS_2024_02/781495142" TargetMode="External" /><Relationship Id="rId132" Type="http://schemas.openxmlformats.org/officeDocument/2006/relationships/hyperlink" Target="https://podminky.urs.cz/item/CS_URS_2024_02/781495143" TargetMode="External" /><Relationship Id="rId133" Type="http://schemas.openxmlformats.org/officeDocument/2006/relationships/hyperlink" Target="https://podminky.urs.cz/item/CS_URS_2024_02/998781121" TargetMode="External" /><Relationship Id="rId134" Type="http://schemas.openxmlformats.org/officeDocument/2006/relationships/hyperlink" Target="https://podminky.urs.cz/item/CS_URS_2024_02/783314203" TargetMode="External" /><Relationship Id="rId135" Type="http://schemas.openxmlformats.org/officeDocument/2006/relationships/hyperlink" Target="https://podminky.urs.cz/item/CS_URS_2024_02/783315101" TargetMode="External" /><Relationship Id="rId136" Type="http://schemas.openxmlformats.org/officeDocument/2006/relationships/hyperlink" Target="https://podminky.urs.cz/item/CS_URS_2024_02/783317101" TargetMode="External" /><Relationship Id="rId137" Type="http://schemas.openxmlformats.org/officeDocument/2006/relationships/hyperlink" Target="https://podminky.urs.cz/item/CS_URS_2024_02/619991001" TargetMode="External" /><Relationship Id="rId138" Type="http://schemas.openxmlformats.org/officeDocument/2006/relationships/hyperlink" Target="https://podminky.urs.cz/item/CS_URS_2024_02/619991011" TargetMode="External" /><Relationship Id="rId139" Type="http://schemas.openxmlformats.org/officeDocument/2006/relationships/hyperlink" Target="https://podminky.urs.cz/item/CS_URS_2024_02/619991021" TargetMode="External" /><Relationship Id="rId140" Type="http://schemas.openxmlformats.org/officeDocument/2006/relationships/hyperlink" Target="https://podminky.urs.cz/item/CS_URS_2024_02/784171111" TargetMode="External" /><Relationship Id="rId141" Type="http://schemas.openxmlformats.org/officeDocument/2006/relationships/hyperlink" Target="https://podminky.urs.cz/item/CS_URS_2024_01/784185001" TargetMode="External" /><Relationship Id="rId142" Type="http://schemas.openxmlformats.org/officeDocument/2006/relationships/hyperlink" Target="https://podminky.urs.cz/item/CS_URS_2024_02/784211101" TargetMode="External" /><Relationship Id="rId1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1110802" TargetMode="External" /><Relationship Id="rId2" Type="http://schemas.openxmlformats.org/officeDocument/2006/relationships/hyperlink" Target="https://podminky.urs.cz/item/CS_URS_2024_02/721110962" TargetMode="External" /><Relationship Id="rId3" Type="http://schemas.openxmlformats.org/officeDocument/2006/relationships/hyperlink" Target="https://podminky.urs.cz/item/CS_URS_2024_02/721110972" TargetMode="External" /><Relationship Id="rId4" Type="http://schemas.openxmlformats.org/officeDocument/2006/relationships/hyperlink" Target="https://podminky.urs.cz/item/CS_URS_2024_02/721140802" TargetMode="External" /><Relationship Id="rId5" Type="http://schemas.openxmlformats.org/officeDocument/2006/relationships/hyperlink" Target="https://podminky.urs.cz/item/CS_URS_2024_02/721160802" TargetMode="External" /><Relationship Id="rId6" Type="http://schemas.openxmlformats.org/officeDocument/2006/relationships/hyperlink" Target="https://podminky.urs.cz/item/CS_URS_2024_02/721171803" TargetMode="External" /><Relationship Id="rId7" Type="http://schemas.openxmlformats.org/officeDocument/2006/relationships/hyperlink" Target="https://podminky.urs.cz/item/CS_URS_2024_02/721173401" TargetMode="External" /><Relationship Id="rId8" Type="http://schemas.openxmlformats.org/officeDocument/2006/relationships/hyperlink" Target="https://podminky.urs.cz/item/CS_URS_2024_02/721173402" TargetMode="External" /><Relationship Id="rId9" Type="http://schemas.openxmlformats.org/officeDocument/2006/relationships/hyperlink" Target="https://podminky.urs.cz/item/CS_URS_2024_02/721174004" TargetMode="External" /><Relationship Id="rId10" Type="http://schemas.openxmlformats.org/officeDocument/2006/relationships/hyperlink" Target="https://podminky.urs.cz/item/CS_URS_2024_02/721174042" TargetMode="External" /><Relationship Id="rId11" Type="http://schemas.openxmlformats.org/officeDocument/2006/relationships/hyperlink" Target="https://podminky.urs.cz/item/CS_URS_2024_02/721174043" TargetMode="External" /><Relationship Id="rId12" Type="http://schemas.openxmlformats.org/officeDocument/2006/relationships/hyperlink" Target="https://podminky.urs.cz/item/CS_URS_2024_02/721174063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9" TargetMode="External" /><Relationship Id="rId15" Type="http://schemas.openxmlformats.org/officeDocument/2006/relationships/hyperlink" Target="https://podminky.urs.cz/item/CS_URS_2024_02/721220801" TargetMode="External" /><Relationship Id="rId16" Type="http://schemas.openxmlformats.org/officeDocument/2006/relationships/hyperlink" Target="https://podminky.urs.cz/item/CS_URS_2024_02/721226511" TargetMode="External" /><Relationship Id="rId17" Type="http://schemas.openxmlformats.org/officeDocument/2006/relationships/hyperlink" Target="https://podminky.urs.cz/item/CS_URS_2024_02/721273153" TargetMode="External" /><Relationship Id="rId18" Type="http://schemas.openxmlformats.org/officeDocument/2006/relationships/hyperlink" Target="https://podminky.urs.cz/item/CS_URS_2024_02/721290111" TargetMode="External" /><Relationship Id="rId19" Type="http://schemas.openxmlformats.org/officeDocument/2006/relationships/hyperlink" Target="https://podminky.urs.cz/item/CS_URS_2024_02/721910922" TargetMode="External" /><Relationship Id="rId20" Type="http://schemas.openxmlformats.org/officeDocument/2006/relationships/hyperlink" Target="https://podminky.urs.cz/item/CS_URS_2024_02/998721121" TargetMode="External" /><Relationship Id="rId21" Type="http://schemas.openxmlformats.org/officeDocument/2006/relationships/hyperlink" Target="https://podminky.urs.cz/item/CS_URS_2024_02/722130104" TargetMode="External" /><Relationship Id="rId22" Type="http://schemas.openxmlformats.org/officeDocument/2006/relationships/hyperlink" Target="https://podminky.urs.cz/item/CS_URS_2024_02/722130801" TargetMode="External" /><Relationship Id="rId23" Type="http://schemas.openxmlformats.org/officeDocument/2006/relationships/hyperlink" Target="https://podminky.urs.cz/item/CS_URS_2024_02/722130802" TargetMode="External" /><Relationship Id="rId24" Type="http://schemas.openxmlformats.org/officeDocument/2006/relationships/hyperlink" Target="https://podminky.urs.cz/item/CS_URS_2024_02/722131933" TargetMode="External" /><Relationship Id="rId25" Type="http://schemas.openxmlformats.org/officeDocument/2006/relationships/hyperlink" Target="https://podminky.urs.cz/item/CS_URS_2024_02/722174002" TargetMode="External" /><Relationship Id="rId26" Type="http://schemas.openxmlformats.org/officeDocument/2006/relationships/hyperlink" Target="https://podminky.urs.cz/item/CS_URS_2024_02/722174003" TargetMode="External" /><Relationship Id="rId27" Type="http://schemas.openxmlformats.org/officeDocument/2006/relationships/hyperlink" Target="https://podminky.urs.cz/item/CS_URS_2024_02/722174004" TargetMode="External" /><Relationship Id="rId28" Type="http://schemas.openxmlformats.org/officeDocument/2006/relationships/hyperlink" Target="https://podminky.urs.cz/item/CS_URS_2024_02/722181212" TargetMode="External" /><Relationship Id="rId29" Type="http://schemas.openxmlformats.org/officeDocument/2006/relationships/hyperlink" Target="https://podminky.urs.cz/item/CS_URS_2024_02/722181232" TargetMode="External" /><Relationship Id="rId30" Type="http://schemas.openxmlformats.org/officeDocument/2006/relationships/hyperlink" Target="https://podminky.urs.cz/item/CS_URS_2024_02/722182011" TargetMode="External" /><Relationship Id="rId31" Type="http://schemas.openxmlformats.org/officeDocument/2006/relationships/hyperlink" Target="https://podminky.urs.cz/item/CS_URS_2024_02/722182013" TargetMode="External" /><Relationship Id="rId32" Type="http://schemas.openxmlformats.org/officeDocument/2006/relationships/hyperlink" Target="https://podminky.urs.cz/item/CS_URS_2024_02/722190401" TargetMode="External" /><Relationship Id="rId33" Type="http://schemas.openxmlformats.org/officeDocument/2006/relationships/hyperlink" Target="https://podminky.urs.cz/item/CS_URS_2024_02/722220111" TargetMode="External" /><Relationship Id="rId34" Type="http://schemas.openxmlformats.org/officeDocument/2006/relationships/hyperlink" Target="https://podminky.urs.cz/item/CS_URS_2024_02/722220112" TargetMode="External" /><Relationship Id="rId35" Type="http://schemas.openxmlformats.org/officeDocument/2006/relationships/hyperlink" Target="https://podminky.urs.cz/item/CS_URS_2024_02/722220121" TargetMode="External" /><Relationship Id="rId36" Type="http://schemas.openxmlformats.org/officeDocument/2006/relationships/hyperlink" Target="https://podminky.urs.cz/item/CS_URS_2024_02/722220861" TargetMode="External" /><Relationship Id="rId37" Type="http://schemas.openxmlformats.org/officeDocument/2006/relationships/hyperlink" Target="https://podminky.urs.cz/item/CS_URS_2024_02/722224115" TargetMode="External" /><Relationship Id="rId38" Type="http://schemas.openxmlformats.org/officeDocument/2006/relationships/hyperlink" Target="https://podminky.urs.cz/item/CS_URS_2024_02/722231221" TargetMode="External" /><Relationship Id="rId39" Type="http://schemas.openxmlformats.org/officeDocument/2006/relationships/hyperlink" Target="https://podminky.urs.cz/item/CS_URS_2024_02/722232062" TargetMode="External" /><Relationship Id="rId40" Type="http://schemas.openxmlformats.org/officeDocument/2006/relationships/hyperlink" Target="https://podminky.urs.cz/item/CS_URS_2024_02/722232063" TargetMode="External" /><Relationship Id="rId41" Type="http://schemas.openxmlformats.org/officeDocument/2006/relationships/hyperlink" Target="https://podminky.urs.cz/item/CS_URS_2024_02/722234264" TargetMode="External" /><Relationship Id="rId42" Type="http://schemas.openxmlformats.org/officeDocument/2006/relationships/hyperlink" Target="https://podminky.urs.cz/item/CS_URS_2024_02/722260811" TargetMode="External" /><Relationship Id="rId43" Type="http://schemas.openxmlformats.org/officeDocument/2006/relationships/hyperlink" Target="https://podminky.urs.cz/item/CS_URS_2024_02/722262211" TargetMode="External" /><Relationship Id="rId44" Type="http://schemas.openxmlformats.org/officeDocument/2006/relationships/hyperlink" Target="https://podminky.urs.cz/item/CS_URS_2024_02/722290226" TargetMode="External" /><Relationship Id="rId45" Type="http://schemas.openxmlformats.org/officeDocument/2006/relationships/hyperlink" Target="https://podminky.urs.cz/item/CS_URS_2024_02/722290234" TargetMode="External" /><Relationship Id="rId46" Type="http://schemas.openxmlformats.org/officeDocument/2006/relationships/hyperlink" Target="https://podminky.urs.cz/item/CS_URS_2024_02/722290246" TargetMode="External" /><Relationship Id="rId47" Type="http://schemas.openxmlformats.org/officeDocument/2006/relationships/hyperlink" Target="https://podminky.urs.cz/item/CS_URS_2024_02/998722121" TargetMode="External" /><Relationship Id="rId48" Type="http://schemas.openxmlformats.org/officeDocument/2006/relationships/hyperlink" Target="https://podminky.urs.cz/item/CS_URS_2024_02/725110811" TargetMode="External" /><Relationship Id="rId49" Type="http://schemas.openxmlformats.org/officeDocument/2006/relationships/hyperlink" Target="https://podminky.urs.cz/item/CS_URS_2024_02/725112022" TargetMode="External" /><Relationship Id="rId50" Type="http://schemas.openxmlformats.org/officeDocument/2006/relationships/hyperlink" Target="https://podminky.urs.cz/item/CS_URS_2024_02/725121521" TargetMode="External" /><Relationship Id="rId51" Type="http://schemas.openxmlformats.org/officeDocument/2006/relationships/hyperlink" Target="https://podminky.urs.cz/item/CS_URS_2024_02/725210821" TargetMode="External" /><Relationship Id="rId52" Type="http://schemas.openxmlformats.org/officeDocument/2006/relationships/hyperlink" Target="https://podminky.urs.cz/item/CS_URS_2024_02/725211616" TargetMode="External" /><Relationship Id="rId53" Type="http://schemas.openxmlformats.org/officeDocument/2006/relationships/hyperlink" Target="https://podminky.urs.cz/item/CS_URS_2024_02/725320822" TargetMode="External" /><Relationship Id="rId54" Type="http://schemas.openxmlformats.org/officeDocument/2006/relationships/hyperlink" Target="https://podminky.urs.cz/item/CS_URS_2024_02/725331111" TargetMode="External" /><Relationship Id="rId55" Type="http://schemas.openxmlformats.org/officeDocument/2006/relationships/hyperlink" Target="https://podminky.urs.cz/item/CS_URS_2024_02/725530811" TargetMode="External" /><Relationship Id="rId56" Type="http://schemas.openxmlformats.org/officeDocument/2006/relationships/hyperlink" Target="https://podminky.urs.cz/item/CS_URS_2024_02/725532112" TargetMode="External" /><Relationship Id="rId57" Type="http://schemas.openxmlformats.org/officeDocument/2006/relationships/hyperlink" Target="https://podminky.urs.cz/item/CS_URS_2024_02/725820801" TargetMode="External" /><Relationship Id="rId58" Type="http://schemas.openxmlformats.org/officeDocument/2006/relationships/hyperlink" Target="https://podminky.urs.cz/item/CS_URS_2024_02/725821312" TargetMode="External" /><Relationship Id="rId59" Type="http://schemas.openxmlformats.org/officeDocument/2006/relationships/hyperlink" Target="https://podminky.urs.cz/item/CS_URS_2024_02/725822611" TargetMode="External" /><Relationship Id="rId60" Type="http://schemas.openxmlformats.org/officeDocument/2006/relationships/hyperlink" Target="https://podminky.urs.cz/item/CS_URS_2024_02/725860811" TargetMode="External" /><Relationship Id="rId61" Type="http://schemas.openxmlformats.org/officeDocument/2006/relationships/hyperlink" Target="https://podminky.urs.cz/item/CS_URS_2024_02/725860812" TargetMode="External" /><Relationship Id="rId62" Type="http://schemas.openxmlformats.org/officeDocument/2006/relationships/hyperlink" Target="https://podminky.urs.cz/item/CS_URS_2024_02/725861102" TargetMode="External" /><Relationship Id="rId63" Type="http://schemas.openxmlformats.org/officeDocument/2006/relationships/hyperlink" Target="https://podminky.urs.cz/item/CS_URS_2024_02/725865411" TargetMode="External" /><Relationship Id="rId64" Type="http://schemas.openxmlformats.org/officeDocument/2006/relationships/hyperlink" Target="https://podminky.urs.cz/item/CS_URS_2024_02/725980123" TargetMode="External" /><Relationship Id="rId65" Type="http://schemas.openxmlformats.org/officeDocument/2006/relationships/hyperlink" Target="https://podminky.urs.cz/item/CS_URS_2024_02/998725121" TargetMode="External" /><Relationship Id="rId66" Type="http://schemas.openxmlformats.org/officeDocument/2006/relationships/hyperlink" Target="https://podminky.urs.cz/item/CS_URS_2024_02/726111021" TargetMode="External" /><Relationship Id="rId67" Type="http://schemas.openxmlformats.org/officeDocument/2006/relationships/hyperlink" Target="https://podminky.urs.cz/item/CS_URS_2024_02/726111031" TargetMode="External" /><Relationship Id="rId68" Type="http://schemas.openxmlformats.org/officeDocument/2006/relationships/hyperlink" Target="https://podminky.urs.cz/item/CS_URS_2024_02/726191001" TargetMode="External" /><Relationship Id="rId69" Type="http://schemas.openxmlformats.org/officeDocument/2006/relationships/hyperlink" Target="https://podminky.urs.cz/item/CS_URS_2024_02/726191011" TargetMode="External" /><Relationship Id="rId70" Type="http://schemas.openxmlformats.org/officeDocument/2006/relationships/hyperlink" Target="https://podminky.urs.cz/item/CS_URS_2024_02/998726131" TargetMode="External" /><Relationship Id="rId71" Type="http://schemas.openxmlformats.org/officeDocument/2006/relationships/hyperlink" Target="https://podminky.urs.cz/item/CS_URS_2024_02/HZS2212" TargetMode="External" /><Relationship Id="rId7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3110803" TargetMode="External" /><Relationship Id="rId2" Type="http://schemas.openxmlformats.org/officeDocument/2006/relationships/hyperlink" Target="https://podminky.urs.cz/item/CS_URS_2024_02/733110806" TargetMode="External" /><Relationship Id="rId3" Type="http://schemas.openxmlformats.org/officeDocument/2006/relationships/hyperlink" Target="https://podminky.urs.cz/item/CS_URS_2024_02/733190801" TargetMode="External" /><Relationship Id="rId4" Type="http://schemas.openxmlformats.org/officeDocument/2006/relationships/hyperlink" Target="https://podminky.urs.cz/item/CS_URS_2024_02/733191924" TargetMode="External" /><Relationship Id="rId5" Type="http://schemas.openxmlformats.org/officeDocument/2006/relationships/hyperlink" Target="https://podminky.urs.cz/item/CS_URS_2024_02/733193810" TargetMode="External" /><Relationship Id="rId6" Type="http://schemas.openxmlformats.org/officeDocument/2006/relationships/hyperlink" Target="https://podminky.urs.cz/item/CS_URS_2024_02/733222302" TargetMode="External" /><Relationship Id="rId7" Type="http://schemas.openxmlformats.org/officeDocument/2006/relationships/hyperlink" Target="https://podminky.urs.cz/item/CS_URS_2024_02/733222303" TargetMode="External" /><Relationship Id="rId8" Type="http://schemas.openxmlformats.org/officeDocument/2006/relationships/hyperlink" Target="https://podminky.urs.cz/item/CS_URS_2024_02/733224222" TargetMode="External" /><Relationship Id="rId9" Type="http://schemas.openxmlformats.org/officeDocument/2006/relationships/hyperlink" Target="https://podminky.urs.cz/item/CS_URS_2024_02/733224223" TargetMode="External" /><Relationship Id="rId10" Type="http://schemas.openxmlformats.org/officeDocument/2006/relationships/hyperlink" Target="https://podminky.urs.cz/item/CS_URS_2024_02/733291101" TargetMode="External" /><Relationship Id="rId11" Type="http://schemas.openxmlformats.org/officeDocument/2006/relationships/hyperlink" Target="https://podminky.urs.cz/item/CS_URS_2024_02/733291903" TargetMode="External" /><Relationship Id="rId12" Type="http://schemas.openxmlformats.org/officeDocument/2006/relationships/hyperlink" Target="https://podminky.urs.cz/item/CS_URS_2024_02/733811221" TargetMode="External" /><Relationship Id="rId13" Type="http://schemas.openxmlformats.org/officeDocument/2006/relationships/hyperlink" Target="https://podminky.urs.cz/item/CS_URS_2024_02/733890101" TargetMode="External" /><Relationship Id="rId14" Type="http://schemas.openxmlformats.org/officeDocument/2006/relationships/hyperlink" Target="https://podminky.urs.cz/item/CS_URS_2024_02/998733121" TargetMode="External" /><Relationship Id="rId15" Type="http://schemas.openxmlformats.org/officeDocument/2006/relationships/hyperlink" Target="https://podminky.urs.cz/item/CS_URS_2024_02/734200821" TargetMode="External" /><Relationship Id="rId16" Type="http://schemas.openxmlformats.org/officeDocument/2006/relationships/hyperlink" Target="https://podminky.urs.cz/item/CS_URS_2024_02/734211112" TargetMode="External" /><Relationship Id="rId17" Type="http://schemas.openxmlformats.org/officeDocument/2006/relationships/hyperlink" Target="https://podminky.urs.cz/item/CS_URS_2024_02/734261402" TargetMode="External" /><Relationship Id="rId18" Type="http://schemas.openxmlformats.org/officeDocument/2006/relationships/hyperlink" Target="https://podminky.urs.cz/item/CS_URS_2024_02/734291122" TargetMode="External" /><Relationship Id="rId19" Type="http://schemas.openxmlformats.org/officeDocument/2006/relationships/hyperlink" Target="https://podminky.urs.cz/item/CS_URS_2024_02/734292714" TargetMode="External" /><Relationship Id="rId20" Type="http://schemas.openxmlformats.org/officeDocument/2006/relationships/hyperlink" Target="https://podminky.urs.cz/item/CS_URS_2024_02/998734121" TargetMode="External" /><Relationship Id="rId21" Type="http://schemas.openxmlformats.org/officeDocument/2006/relationships/hyperlink" Target="https://podminky.urs.cz/item/CS_URS_2024_02/735111810" TargetMode="External" /><Relationship Id="rId22" Type="http://schemas.openxmlformats.org/officeDocument/2006/relationships/hyperlink" Target="https://podminky.urs.cz/item/CS_URS_2024_02/735152491" TargetMode="External" /><Relationship Id="rId23" Type="http://schemas.openxmlformats.org/officeDocument/2006/relationships/hyperlink" Target="https://podminky.urs.cz/item/CS_URS_2024_02/735152493" TargetMode="External" /><Relationship Id="rId24" Type="http://schemas.openxmlformats.org/officeDocument/2006/relationships/hyperlink" Target="https://podminky.urs.cz/item/CS_URS_2024_02/735152595" TargetMode="External" /><Relationship Id="rId25" Type="http://schemas.openxmlformats.org/officeDocument/2006/relationships/hyperlink" Target="https://podminky.urs.cz/item/CS_URS_2024_02/998735121" TargetMode="External" /><Relationship Id="rId26" Type="http://schemas.openxmlformats.org/officeDocument/2006/relationships/hyperlink" Target="https://podminky.urs.cz/item/CS_URS_2024_02/HZS222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111051" TargetMode="External" /><Relationship Id="rId2" Type="http://schemas.openxmlformats.org/officeDocument/2006/relationships/hyperlink" Target="https://podminky.urs.cz/item/CS_URS_2024_02/751398011" TargetMode="External" /><Relationship Id="rId3" Type="http://schemas.openxmlformats.org/officeDocument/2006/relationships/hyperlink" Target="https://podminky.urs.cz/item/CS_URS_2024_02/751511181" TargetMode="External" /><Relationship Id="rId4" Type="http://schemas.openxmlformats.org/officeDocument/2006/relationships/hyperlink" Target="https://podminky.urs.cz/item/CS_URS_2024_02/998751121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19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28</v>
      </c>
      <c r="AL11" s="26"/>
      <c r="AM11" s="26"/>
      <c r="AN11" s="31" t="s">
        <v>19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30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6"/>
      <c r="AM14" s="26"/>
      <c r="AN14" s="38" t="s">
        <v>30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19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28</v>
      </c>
      <c r="AL17" s="26"/>
      <c r="AM17" s="26"/>
      <c r="AN17" s="31" t="s">
        <v>19</v>
      </c>
      <c r="AO17" s="26"/>
      <c r="AP17" s="26"/>
      <c r="AQ17" s="26"/>
      <c r="AR17" s="24"/>
      <c r="BE17" s="35"/>
      <c r="BS17" s="21" t="s">
        <v>33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28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38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39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40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41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42</v>
      </c>
      <c r="E29" s="51"/>
      <c r="F29" s="36" t="s">
        <v>43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44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45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46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47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48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49</v>
      </c>
      <c r="U35" s="58"/>
      <c r="V35" s="58"/>
      <c r="W35" s="58"/>
      <c r="X35" s="60" t="s">
        <v>50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2024_10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Březinovy sady 2, Jihlava - oprava soc.zař.v 1.N.P. pro kulturní zázemí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Jihlava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16. 10. 2024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Statutární město Jihlava, Masarykovo náměstí 97/1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31</v>
      </c>
      <c r="AJ49" s="44"/>
      <c r="AK49" s="44"/>
      <c r="AL49" s="44"/>
      <c r="AM49" s="77" t="str">
        <f>IF(E17="","",E17)</f>
        <v>Ing.Petr Šimek, Brněnská 61, Jihlava</v>
      </c>
      <c r="AN49" s="68"/>
      <c r="AO49" s="68"/>
      <c r="AP49" s="68"/>
      <c r="AQ49" s="44"/>
      <c r="AR49" s="48"/>
      <c r="AS49" s="78" t="s">
        <v>52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29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34</v>
      </c>
      <c r="AJ50" s="44"/>
      <c r="AK50" s="44"/>
      <c r="AL50" s="44"/>
      <c r="AM50" s="77" t="str">
        <f>IF(E20="","",E20)</f>
        <v>Fr.Neuwirth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53</v>
      </c>
      <c r="D52" s="91"/>
      <c r="E52" s="91"/>
      <c r="F52" s="91"/>
      <c r="G52" s="91"/>
      <c r="H52" s="92"/>
      <c r="I52" s="93" t="s">
        <v>54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55</v>
      </c>
      <c r="AH52" s="91"/>
      <c r="AI52" s="91"/>
      <c r="AJ52" s="91"/>
      <c r="AK52" s="91"/>
      <c r="AL52" s="91"/>
      <c r="AM52" s="91"/>
      <c r="AN52" s="93" t="s">
        <v>56</v>
      </c>
      <c r="AO52" s="91"/>
      <c r="AP52" s="91"/>
      <c r="AQ52" s="95" t="s">
        <v>57</v>
      </c>
      <c r="AR52" s="48"/>
      <c r="AS52" s="96" t="s">
        <v>58</v>
      </c>
      <c r="AT52" s="97" t="s">
        <v>59</v>
      </c>
      <c r="AU52" s="97" t="s">
        <v>60</v>
      </c>
      <c r="AV52" s="97" t="s">
        <v>61</v>
      </c>
      <c r="AW52" s="97" t="s">
        <v>62</v>
      </c>
      <c r="AX52" s="97" t="s">
        <v>63</v>
      </c>
      <c r="AY52" s="97" t="s">
        <v>64</v>
      </c>
      <c r="AZ52" s="97" t="s">
        <v>65</v>
      </c>
      <c r="BA52" s="97" t="s">
        <v>66</v>
      </c>
      <c r="BB52" s="97" t="s">
        <v>67</v>
      </c>
      <c r="BC52" s="97" t="s">
        <v>68</v>
      </c>
      <c r="BD52" s="98" t="s">
        <v>69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ROUND(SUM(AG55:AG60),2)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ROUND(SUM(AS55:AS60),2)</f>
        <v>0</v>
      </c>
      <c r="AT54" s="110">
        <f>ROUND(SUM(AV54:AW54),2)</f>
        <v>0</v>
      </c>
      <c r="AU54" s="111">
        <f>ROUND(SUM(AU55:AU60),5)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ROUND(SUM(AZ55:AZ60),2)</f>
        <v>0</v>
      </c>
      <c r="BA54" s="110">
        <f>ROUND(SUM(BA55:BA60),2)</f>
        <v>0</v>
      </c>
      <c r="BB54" s="110">
        <f>ROUND(SUM(BB55:BB60),2)</f>
        <v>0</v>
      </c>
      <c r="BC54" s="110">
        <f>ROUND(SUM(BC55:BC60),2)</f>
        <v>0</v>
      </c>
      <c r="BD54" s="112">
        <f>ROUND(SUM(BD55:BD60),2)</f>
        <v>0</v>
      </c>
      <c r="BE54" s="6"/>
      <c r="BS54" s="113" t="s">
        <v>71</v>
      </c>
      <c r="BT54" s="113" t="s">
        <v>72</v>
      </c>
      <c r="BU54" s="114" t="s">
        <v>73</v>
      </c>
      <c r="BV54" s="113" t="s">
        <v>74</v>
      </c>
      <c r="BW54" s="113" t="s">
        <v>5</v>
      </c>
      <c r="BX54" s="113" t="s">
        <v>75</v>
      </c>
      <c r="CL54" s="113" t="s">
        <v>19</v>
      </c>
    </row>
    <row r="55" s="7" customFormat="1" ht="16.5" customHeight="1">
      <c r="A55" s="115" t="s">
        <v>76</v>
      </c>
      <c r="B55" s="116"/>
      <c r="C55" s="117"/>
      <c r="D55" s="118" t="s">
        <v>77</v>
      </c>
      <c r="E55" s="118"/>
      <c r="F55" s="118"/>
      <c r="G55" s="118"/>
      <c r="H55" s="118"/>
      <c r="I55" s="119"/>
      <c r="J55" s="118" t="s">
        <v>78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'01 - stavební část'!J30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79</v>
      </c>
      <c r="AR55" s="122"/>
      <c r="AS55" s="123">
        <v>0</v>
      </c>
      <c r="AT55" s="124">
        <f>ROUND(SUM(AV55:AW55),2)</f>
        <v>0</v>
      </c>
      <c r="AU55" s="125">
        <f>'01 - stavební část'!P105</f>
        <v>0</v>
      </c>
      <c r="AV55" s="124">
        <f>'01 - stavební část'!J33</f>
        <v>0</v>
      </c>
      <c r="AW55" s="124">
        <f>'01 - stavební část'!J34</f>
        <v>0</v>
      </c>
      <c r="AX55" s="124">
        <f>'01 - stavební část'!J35</f>
        <v>0</v>
      </c>
      <c r="AY55" s="124">
        <f>'01 - stavební část'!J36</f>
        <v>0</v>
      </c>
      <c r="AZ55" s="124">
        <f>'01 - stavební část'!F33</f>
        <v>0</v>
      </c>
      <c r="BA55" s="124">
        <f>'01 - stavební část'!F34</f>
        <v>0</v>
      </c>
      <c r="BB55" s="124">
        <f>'01 - stavební část'!F35</f>
        <v>0</v>
      </c>
      <c r="BC55" s="124">
        <f>'01 - stavební část'!F36</f>
        <v>0</v>
      </c>
      <c r="BD55" s="126">
        <f>'01 - stavební část'!F37</f>
        <v>0</v>
      </c>
      <c r="BE55" s="7"/>
      <c r="BT55" s="127" t="s">
        <v>80</v>
      </c>
      <c r="BV55" s="127" t="s">
        <v>74</v>
      </c>
      <c r="BW55" s="127" t="s">
        <v>81</v>
      </c>
      <c r="BX55" s="127" t="s">
        <v>5</v>
      </c>
      <c r="CL55" s="127" t="s">
        <v>19</v>
      </c>
      <c r="CM55" s="127" t="s">
        <v>82</v>
      </c>
    </row>
    <row r="56" s="7" customFormat="1" ht="16.5" customHeight="1">
      <c r="A56" s="115" t="s">
        <v>76</v>
      </c>
      <c r="B56" s="116"/>
      <c r="C56" s="117"/>
      <c r="D56" s="118" t="s">
        <v>83</v>
      </c>
      <c r="E56" s="118"/>
      <c r="F56" s="118"/>
      <c r="G56" s="118"/>
      <c r="H56" s="118"/>
      <c r="I56" s="119"/>
      <c r="J56" s="118" t="s">
        <v>84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'02 - ZTI'!J30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79</v>
      </c>
      <c r="AR56" s="122"/>
      <c r="AS56" s="123">
        <v>0</v>
      </c>
      <c r="AT56" s="124">
        <f>ROUND(SUM(AV56:AW56),2)</f>
        <v>0</v>
      </c>
      <c r="AU56" s="125">
        <f>'02 - ZTI'!P85</f>
        <v>0</v>
      </c>
      <c r="AV56" s="124">
        <f>'02 - ZTI'!J33</f>
        <v>0</v>
      </c>
      <c r="AW56" s="124">
        <f>'02 - ZTI'!J34</f>
        <v>0</v>
      </c>
      <c r="AX56" s="124">
        <f>'02 - ZTI'!J35</f>
        <v>0</v>
      </c>
      <c r="AY56" s="124">
        <f>'02 - ZTI'!J36</f>
        <v>0</v>
      </c>
      <c r="AZ56" s="124">
        <f>'02 - ZTI'!F33</f>
        <v>0</v>
      </c>
      <c r="BA56" s="124">
        <f>'02 - ZTI'!F34</f>
        <v>0</v>
      </c>
      <c r="BB56" s="124">
        <f>'02 - ZTI'!F35</f>
        <v>0</v>
      </c>
      <c r="BC56" s="124">
        <f>'02 - ZTI'!F36</f>
        <v>0</v>
      </c>
      <c r="BD56" s="126">
        <f>'02 - ZTI'!F37</f>
        <v>0</v>
      </c>
      <c r="BE56" s="7"/>
      <c r="BT56" s="127" t="s">
        <v>80</v>
      </c>
      <c r="BV56" s="127" t="s">
        <v>74</v>
      </c>
      <c r="BW56" s="127" t="s">
        <v>85</v>
      </c>
      <c r="BX56" s="127" t="s">
        <v>5</v>
      </c>
      <c r="CL56" s="127" t="s">
        <v>19</v>
      </c>
      <c r="CM56" s="127" t="s">
        <v>82</v>
      </c>
    </row>
    <row r="57" s="7" customFormat="1" ht="16.5" customHeight="1">
      <c r="A57" s="115" t="s">
        <v>76</v>
      </c>
      <c r="B57" s="116"/>
      <c r="C57" s="117"/>
      <c r="D57" s="118" t="s">
        <v>86</v>
      </c>
      <c r="E57" s="118"/>
      <c r="F57" s="118"/>
      <c r="G57" s="118"/>
      <c r="H57" s="118"/>
      <c r="I57" s="119"/>
      <c r="J57" s="118" t="s">
        <v>87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'03 - vytápění'!J30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79</v>
      </c>
      <c r="AR57" s="122"/>
      <c r="AS57" s="123">
        <v>0</v>
      </c>
      <c r="AT57" s="124">
        <f>ROUND(SUM(AV57:AW57),2)</f>
        <v>0</v>
      </c>
      <c r="AU57" s="125">
        <f>'03 - vytápění'!P84</f>
        <v>0</v>
      </c>
      <c r="AV57" s="124">
        <f>'03 - vytápění'!J33</f>
        <v>0</v>
      </c>
      <c r="AW57" s="124">
        <f>'03 - vytápění'!J34</f>
        <v>0</v>
      </c>
      <c r="AX57" s="124">
        <f>'03 - vytápění'!J35</f>
        <v>0</v>
      </c>
      <c r="AY57" s="124">
        <f>'03 - vytápění'!J36</f>
        <v>0</v>
      </c>
      <c r="AZ57" s="124">
        <f>'03 - vytápění'!F33</f>
        <v>0</v>
      </c>
      <c r="BA57" s="124">
        <f>'03 - vytápění'!F34</f>
        <v>0</v>
      </c>
      <c r="BB57" s="124">
        <f>'03 - vytápění'!F35</f>
        <v>0</v>
      </c>
      <c r="BC57" s="124">
        <f>'03 - vytápění'!F36</f>
        <v>0</v>
      </c>
      <c r="BD57" s="126">
        <f>'03 - vytápění'!F37</f>
        <v>0</v>
      </c>
      <c r="BE57" s="7"/>
      <c r="BT57" s="127" t="s">
        <v>80</v>
      </c>
      <c r="BV57" s="127" t="s">
        <v>74</v>
      </c>
      <c r="BW57" s="127" t="s">
        <v>88</v>
      </c>
      <c r="BX57" s="127" t="s">
        <v>5</v>
      </c>
      <c r="CL57" s="127" t="s">
        <v>19</v>
      </c>
      <c r="CM57" s="127" t="s">
        <v>82</v>
      </c>
    </row>
    <row r="58" s="7" customFormat="1" ht="16.5" customHeight="1">
      <c r="A58" s="115" t="s">
        <v>76</v>
      </c>
      <c r="B58" s="116"/>
      <c r="C58" s="117"/>
      <c r="D58" s="118" t="s">
        <v>89</v>
      </c>
      <c r="E58" s="118"/>
      <c r="F58" s="118"/>
      <c r="G58" s="118"/>
      <c r="H58" s="118"/>
      <c r="I58" s="119"/>
      <c r="J58" s="118" t="s">
        <v>90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'04 - silnoproudá elektrot...'!J30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79</v>
      </c>
      <c r="AR58" s="122"/>
      <c r="AS58" s="123">
        <v>0</v>
      </c>
      <c r="AT58" s="124">
        <f>ROUND(SUM(AV58:AW58),2)</f>
        <v>0</v>
      </c>
      <c r="AU58" s="125">
        <f>'04 - silnoproudá elektrot...'!P111</f>
        <v>0</v>
      </c>
      <c r="AV58" s="124">
        <f>'04 - silnoproudá elektrot...'!J33</f>
        <v>0</v>
      </c>
      <c r="AW58" s="124">
        <f>'04 - silnoproudá elektrot...'!J34</f>
        <v>0</v>
      </c>
      <c r="AX58" s="124">
        <f>'04 - silnoproudá elektrot...'!J35</f>
        <v>0</v>
      </c>
      <c r="AY58" s="124">
        <f>'04 - silnoproudá elektrot...'!J36</f>
        <v>0</v>
      </c>
      <c r="AZ58" s="124">
        <f>'04 - silnoproudá elektrot...'!F33</f>
        <v>0</v>
      </c>
      <c r="BA58" s="124">
        <f>'04 - silnoproudá elektrot...'!F34</f>
        <v>0</v>
      </c>
      <c r="BB58" s="124">
        <f>'04 - silnoproudá elektrot...'!F35</f>
        <v>0</v>
      </c>
      <c r="BC58" s="124">
        <f>'04 - silnoproudá elektrot...'!F36</f>
        <v>0</v>
      </c>
      <c r="BD58" s="126">
        <f>'04 - silnoproudá elektrot...'!F37</f>
        <v>0</v>
      </c>
      <c r="BE58" s="7"/>
      <c r="BT58" s="127" t="s">
        <v>80</v>
      </c>
      <c r="BV58" s="127" t="s">
        <v>74</v>
      </c>
      <c r="BW58" s="127" t="s">
        <v>91</v>
      </c>
      <c r="BX58" s="127" t="s">
        <v>5</v>
      </c>
      <c r="CL58" s="127" t="s">
        <v>19</v>
      </c>
      <c r="CM58" s="127" t="s">
        <v>82</v>
      </c>
    </row>
    <row r="59" s="7" customFormat="1" ht="16.5" customHeight="1">
      <c r="A59" s="115" t="s">
        <v>76</v>
      </c>
      <c r="B59" s="116"/>
      <c r="C59" s="117"/>
      <c r="D59" s="118" t="s">
        <v>92</v>
      </c>
      <c r="E59" s="118"/>
      <c r="F59" s="118"/>
      <c r="G59" s="118"/>
      <c r="H59" s="118"/>
      <c r="I59" s="119"/>
      <c r="J59" s="118" t="s">
        <v>93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'05 - VZT'!J30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79</v>
      </c>
      <c r="AR59" s="122"/>
      <c r="AS59" s="123">
        <v>0</v>
      </c>
      <c r="AT59" s="124">
        <f>ROUND(SUM(AV59:AW59),2)</f>
        <v>0</v>
      </c>
      <c r="AU59" s="125">
        <f>'05 - VZT'!P81</f>
        <v>0</v>
      </c>
      <c r="AV59" s="124">
        <f>'05 - VZT'!J33</f>
        <v>0</v>
      </c>
      <c r="AW59" s="124">
        <f>'05 - VZT'!J34</f>
        <v>0</v>
      </c>
      <c r="AX59" s="124">
        <f>'05 - VZT'!J35</f>
        <v>0</v>
      </c>
      <c r="AY59" s="124">
        <f>'05 - VZT'!J36</f>
        <v>0</v>
      </c>
      <c r="AZ59" s="124">
        <f>'05 - VZT'!F33</f>
        <v>0</v>
      </c>
      <c r="BA59" s="124">
        <f>'05 - VZT'!F34</f>
        <v>0</v>
      </c>
      <c r="BB59" s="124">
        <f>'05 - VZT'!F35</f>
        <v>0</v>
      </c>
      <c r="BC59" s="124">
        <f>'05 - VZT'!F36</f>
        <v>0</v>
      </c>
      <c r="BD59" s="126">
        <f>'05 - VZT'!F37</f>
        <v>0</v>
      </c>
      <c r="BE59" s="7"/>
      <c r="BT59" s="127" t="s">
        <v>80</v>
      </c>
      <c r="BV59" s="127" t="s">
        <v>74</v>
      </c>
      <c r="BW59" s="127" t="s">
        <v>94</v>
      </c>
      <c r="BX59" s="127" t="s">
        <v>5</v>
      </c>
      <c r="CL59" s="127" t="s">
        <v>19</v>
      </c>
      <c r="CM59" s="127" t="s">
        <v>82</v>
      </c>
    </row>
    <row r="60" s="7" customFormat="1" ht="16.5" customHeight="1">
      <c r="A60" s="115" t="s">
        <v>76</v>
      </c>
      <c r="B60" s="116"/>
      <c r="C60" s="117"/>
      <c r="D60" s="118" t="s">
        <v>95</v>
      </c>
      <c r="E60" s="118"/>
      <c r="F60" s="118"/>
      <c r="G60" s="118"/>
      <c r="H60" s="118"/>
      <c r="I60" s="119"/>
      <c r="J60" s="118" t="s">
        <v>96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'VON - Vedlejší a ostatní 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79</v>
      </c>
      <c r="AR60" s="122"/>
      <c r="AS60" s="128">
        <v>0</v>
      </c>
      <c r="AT60" s="129">
        <f>ROUND(SUM(AV60:AW60),2)</f>
        <v>0</v>
      </c>
      <c r="AU60" s="130">
        <f>'VON - Vedlejší a ostatní ...'!P80</f>
        <v>0</v>
      </c>
      <c r="AV60" s="129">
        <f>'VON - Vedlejší a ostatní ...'!J33</f>
        <v>0</v>
      </c>
      <c r="AW60" s="129">
        <f>'VON - Vedlejší a ostatní ...'!J34</f>
        <v>0</v>
      </c>
      <c r="AX60" s="129">
        <f>'VON - Vedlejší a ostatní ...'!J35</f>
        <v>0</v>
      </c>
      <c r="AY60" s="129">
        <f>'VON - Vedlejší a ostatní ...'!J36</f>
        <v>0</v>
      </c>
      <c r="AZ60" s="129">
        <f>'VON - Vedlejší a ostatní ...'!F33</f>
        <v>0</v>
      </c>
      <c r="BA60" s="129">
        <f>'VON - Vedlejší a ostatní ...'!F34</f>
        <v>0</v>
      </c>
      <c r="BB60" s="129">
        <f>'VON - Vedlejší a ostatní ...'!F35</f>
        <v>0</v>
      </c>
      <c r="BC60" s="129">
        <f>'VON - Vedlejší a ostatní ...'!F36</f>
        <v>0</v>
      </c>
      <c r="BD60" s="131">
        <f>'VON - Vedlejší a ostatní ...'!F37</f>
        <v>0</v>
      </c>
      <c r="BE60" s="7"/>
      <c r="BT60" s="127" t="s">
        <v>80</v>
      </c>
      <c r="BV60" s="127" t="s">
        <v>74</v>
      </c>
      <c r="BW60" s="127" t="s">
        <v>97</v>
      </c>
      <c r="BX60" s="127" t="s">
        <v>5</v>
      </c>
      <c r="CL60" s="127" t="s">
        <v>19</v>
      </c>
      <c r="CM60" s="127" t="s">
        <v>82</v>
      </c>
    </row>
    <row r="61" s="2" customFormat="1" ht="30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8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48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</row>
  </sheetData>
  <sheetProtection sheet="1" formatColumns="0" formatRows="0" objects="1" scenarios="1" spinCount="100000" saltValue="JbTYXkon0i/Ycu0LzDENGOd/M0bmsVCzz7xHIEj1EQy3j2JdmVH74rlbXUTWJUg7Pl09n0pc3Tul+pm8jrScnA==" hashValue="uN2WI/O0YFJesXNIAL7ESwU8NQkXN9oC6DPhVwETIGYdBCSQfTohqz0tjim5dlvZNnFL5hvgPK4Wz20onfNwFg==" algorithmName="SHA-512" password="CEE1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TI'!C2" display="/"/>
    <hyperlink ref="A57" location="'03 - vytápění'!C2" display="/"/>
    <hyperlink ref="A58" location="'04 - silnoproudá elektrot...'!C2" display="/"/>
    <hyperlink ref="A59" location="'05 - VZT'!C2" display="/"/>
    <hyperlink ref="A60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98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Březinovy sady 2, Jihlava - oprava soc.zař.v 1.N.P. pro kulturní zázemí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100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16. 10. 2024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ROUND(J105,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ROUND((SUM(BE105:BE867)),  2)</f>
        <v>0</v>
      </c>
      <c r="G33" s="42"/>
      <c r="H33" s="42"/>
      <c r="I33" s="152">
        <v>0.20999999999999999</v>
      </c>
      <c r="J33" s="151">
        <f>ROUND(((SUM(BE105:BE867))*I33),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ROUND((SUM(BF105:BF867)),  2)</f>
        <v>0</v>
      </c>
      <c r="G34" s="42"/>
      <c r="H34" s="42"/>
      <c r="I34" s="152">
        <v>0.12</v>
      </c>
      <c r="J34" s="151">
        <f>ROUND(((SUM(BF105:BF867))*I34),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ROUND((SUM(BG105:BG867)),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ROUND((SUM(BH105:BH867)),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ROUND((SUM(BI105:BI867)),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Březinovy sady 2, Jihlava - oprava soc.zař.v 1.N.P. pro kulturní zázemí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01 - stavební část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Jihlava</v>
      </c>
      <c r="G52" s="44"/>
      <c r="H52" s="44"/>
      <c r="I52" s="36" t="s">
        <v>23</v>
      </c>
      <c r="J52" s="76" t="str">
        <f>IF(J12="","",J12)</f>
        <v>16. 10. 2024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6" t="s">
        <v>25</v>
      </c>
      <c r="D54" s="44"/>
      <c r="E54" s="44"/>
      <c r="F54" s="31" t="str">
        <f>E15</f>
        <v>Statutární město Jihlava, Masarykovo náměstí 97/1</v>
      </c>
      <c r="G54" s="44"/>
      <c r="H54" s="44"/>
      <c r="I54" s="36" t="s">
        <v>31</v>
      </c>
      <c r="J54" s="40" t="str">
        <f>E21</f>
        <v>Ing.Petr Šimek, Brněnská 61, Jihlava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Fr.Neuwirth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102</v>
      </c>
      <c r="D57" s="166"/>
      <c r="E57" s="166"/>
      <c r="F57" s="166"/>
      <c r="G57" s="166"/>
      <c r="H57" s="166"/>
      <c r="I57" s="166"/>
      <c r="J57" s="167" t="s">
        <v>103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J105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104</v>
      </c>
    </row>
    <row r="60" s="9" customFormat="1" ht="24.96" customHeight="1">
      <c r="A60" s="9"/>
      <c r="B60" s="169"/>
      <c r="C60" s="170"/>
      <c r="D60" s="171" t="s">
        <v>105</v>
      </c>
      <c r="E60" s="172"/>
      <c r="F60" s="172"/>
      <c r="G60" s="172"/>
      <c r="H60" s="172"/>
      <c r="I60" s="172"/>
      <c r="J60" s="173">
        <f>J106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106</v>
      </c>
      <c r="E61" s="178"/>
      <c r="F61" s="178"/>
      <c r="G61" s="178"/>
      <c r="H61" s="178"/>
      <c r="I61" s="178"/>
      <c r="J61" s="179">
        <f>J107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107</v>
      </c>
      <c r="E62" s="178"/>
      <c r="F62" s="178"/>
      <c r="G62" s="178"/>
      <c r="H62" s="178"/>
      <c r="I62" s="178"/>
      <c r="J62" s="179">
        <f>J126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108</v>
      </c>
      <c r="E63" s="178"/>
      <c r="F63" s="178"/>
      <c r="G63" s="178"/>
      <c r="H63" s="178"/>
      <c r="I63" s="178"/>
      <c r="J63" s="179">
        <f>J186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109</v>
      </c>
      <c r="E64" s="178"/>
      <c r="F64" s="178"/>
      <c r="G64" s="178"/>
      <c r="H64" s="178"/>
      <c r="I64" s="178"/>
      <c r="J64" s="179">
        <f>J187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110</v>
      </c>
      <c r="E65" s="178"/>
      <c r="F65" s="178"/>
      <c r="G65" s="178"/>
      <c r="H65" s="178"/>
      <c r="I65" s="178"/>
      <c r="J65" s="179">
        <f>J241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111</v>
      </c>
      <c r="E66" s="178"/>
      <c r="F66" s="178"/>
      <c r="G66" s="178"/>
      <c r="H66" s="178"/>
      <c r="I66" s="178"/>
      <c r="J66" s="179">
        <f>J283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112</v>
      </c>
      <c r="E67" s="178"/>
      <c r="F67" s="178"/>
      <c r="G67" s="178"/>
      <c r="H67" s="178"/>
      <c r="I67" s="178"/>
      <c r="J67" s="179">
        <f>J303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113</v>
      </c>
      <c r="E68" s="178"/>
      <c r="F68" s="178"/>
      <c r="G68" s="178"/>
      <c r="H68" s="178"/>
      <c r="I68" s="178"/>
      <c r="J68" s="179">
        <f>J312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114</v>
      </c>
      <c r="E69" s="178"/>
      <c r="F69" s="178"/>
      <c r="G69" s="178"/>
      <c r="H69" s="178"/>
      <c r="I69" s="178"/>
      <c r="J69" s="179">
        <f>J313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115</v>
      </c>
      <c r="E70" s="178"/>
      <c r="F70" s="178"/>
      <c r="G70" s="178"/>
      <c r="H70" s="178"/>
      <c r="I70" s="178"/>
      <c r="J70" s="179">
        <f>J320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116</v>
      </c>
      <c r="E71" s="178"/>
      <c r="F71" s="178"/>
      <c r="G71" s="178"/>
      <c r="H71" s="178"/>
      <c r="I71" s="178"/>
      <c r="J71" s="179">
        <f>J336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117</v>
      </c>
      <c r="E72" s="178"/>
      <c r="F72" s="178"/>
      <c r="G72" s="178"/>
      <c r="H72" s="178"/>
      <c r="I72" s="178"/>
      <c r="J72" s="179">
        <f>J474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118</v>
      </c>
      <c r="E73" s="178"/>
      <c r="F73" s="178"/>
      <c r="G73" s="178"/>
      <c r="H73" s="178"/>
      <c r="I73" s="178"/>
      <c r="J73" s="179">
        <f>J484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9"/>
      <c r="C74" s="170"/>
      <c r="D74" s="171" t="s">
        <v>119</v>
      </c>
      <c r="E74" s="172"/>
      <c r="F74" s="172"/>
      <c r="G74" s="172"/>
      <c r="H74" s="172"/>
      <c r="I74" s="172"/>
      <c r="J74" s="173">
        <f>J487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120</v>
      </c>
      <c r="E75" s="178"/>
      <c r="F75" s="178"/>
      <c r="G75" s="178"/>
      <c r="H75" s="178"/>
      <c r="I75" s="178"/>
      <c r="J75" s="179">
        <f>J488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121</v>
      </c>
      <c r="E76" s="178"/>
      <c r="F76" s="178"/>
      <c r="G76" s="178"/>
      <c r="H76" s="178"/>
      <c r="I76" s="178"/>
      <c r="J76" s="179">
        <f>J549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122</v>
      </c>
      <c r="E77" s="178"/>
      <c r="F77" s="178"/>
      <c r="G77" s="178"/>
      <c r="H77" s="178"/>
      <c r="I77" s="178"/>
      <c r="J77" s="179">
        <f>J578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123</v>
      </c>
      <c r="E78" s="178"/>
      <c r="F78" s="178"/>
      <c r="G78" s="178"/>
      <c r="H78" s="178"/>
      <c r="I78" s="178"/>
      <c r="J78" s="179">
        <f>J585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124</v>
      </c>
      <c r="E79" s="178"/>
      <c r="F79" s="178"/>
      <c r="G79" s="178"/>
      <c r="H79" s="178"/>
      <c r="I79" s="178"/>
      <c r="J79" s="179">
        <f>J607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125</v>
      </c>
      <c r="E80" s="178"/>
      <c r="F80" s="178"/>
      <c r="G80" s="178"/>
      <c r="H80" s="178"/>
      <c r="I80" s="178"/>
      <c r="J80" s="179">
        <f>J614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126</v>
      </c>
      <c r="E81" s="178"/>
      <c r="F81" s="178"/>
      <c r="G81" s="178"/>
      <c r="H81" s="178"/>
      <c r="I81" s="178"/>
      <c r="J81" s="179">
        <f>J665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127</v>
      </c>
      <c r="E82" s="178"/>
      <c r="F82" s="178"/>
      <c r="G82" s="178"/>
      <c r="H82" s="178"/>
      <c r="I82" s="178"/>
      <c r="J82" s="179">
        <f>J713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128</v>
      </c>
      <c r="E83" s="178"/>
      <c r="F83" s="178"/>
      <c r="G83" s="178"/>
      <c r="H83" s="178"/>
      <c r="I83" s="178"/>
      <c r="J83" s="179">
        <f>J775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129</v>
      </c>
      <c r="E84" s="178"/>
      <c r="F84" s="178"/>
      <c r="G84" s="178"/>
      <c r="H84" s="178"/>
      <c r="I84" s="178"/>
      <c r="J84" s="179">
        <f>J792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69"/>
      <c r="C85" s="170"/>
      <c r="D85" s="171" t="s">
        <v>130</v>
      </c>
      <c r="E85" s="172"/>
      <c r="F85" s="172"/>
      <c r="G85" s="172"/>
      <c r="H85" s="172"/>
      <c r="I85" s="172"/>
      <c r="J85" s="173">
        <f>J866</f>
        <v>0</v>
      </c>
      <c r="K85" s="170"/>
      <c r="L85" s="174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91" s="2" customFormat="1" ht="6.96" customHeight="1">
      <c r="A91" s="42"/>
      <c r="B91" s="65"/>
      <c r="C91" s="66"/>
      <c r="D91" s="66"/>
      <c r="E91" s="66"/>
      <c r="F91" s="66"/>
      <c r="G91" s="66"/>
      <c r="H91" s="66"/>
      <c r="I91" s="66"/>
      <c r="J91" s="66"/>
      <c r="K91" s="66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4.96" customHeight="1">
      <c r="A92" s="42"/>
      <c r="B92" s="43"/>
      <c r="C92" s="27" t="s">
        <v>131</v>
      </c>
      <c r="D92" s="44"/>
      <c r="E92" s="44"/>
      <c r="F92" s="44"/>
      <c r="G92" s="44"/>
      <c r="H92" s="44"/>
      <c r="I92" s="44"/>
      <c r="J92" s="44"/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16</v>
      </c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6.5" customHeight="1">
      <c r="A95" s="42"/>
      <c r="B95" s="43"/>
      <c r="C95" s="44"/>
      <c r="D95" s="44"/>
      <c r="E95" s="164" t="str">
        <f>E7</f>
        <v>Březinovy sady 2, Jihlava - oprava soc.zař.v 1.N.P. pro kulturní zázemí</v>
      </c>
      <c r="F95" s="36"/>
      <c r="G95" s="36"/>
      <c r="H95" s="36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6" t="s">
        <v>99</v>
      </c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6.5" customHeight="1">
      <c r="A97" s="42"/>
      <c r="B97" s="43"/>
      <c r="C97" s="44"/>
      <c r="D97" s="44"/>
      <c r="E97" s="73" t="str">
        <f>E9</f>
        <v>01 - stavební část</v>
      </c>
      <c r="F97" s="44"/>
      <c r="G97" s="44"/>
      <c r="H97" s="44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6.96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21</v>
      </c>
      <c r="D99" s="44"/>
      <c r="E99" s="44"/>
      <c r="F99" s="31" t="str">
        <f>F12</f>
        <v>Jihlava</v>
      </c>
      <c r="G99" s="44"/>
      <c r="H99" s="44"/>
      <c r="I99" s="36" t="s">
        <v>23</v>
      </c>
      <c r="J99" s="76" t="str">
        <f>IF(J12="","",J12)</f>
        <v>16. 10. 2024</v>
      </c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6.96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25.65" customHeight="1">
      <c r="A101" s="42"/>
      <c r="B101" s="43"/>
      <c r="C101" s="36" t="s">
        <v>25</v>
      </c>
      <c r="D101" s="44"/>
      <c r="E101" s="44"/>
      <c r="F101" s="31" t="str">
        <f>E15</f>
        <v>Statutární město Jihlava, Masarykovo náměstí 97/1</v>
      </c>
      <c r="G101" s="44"/>
      <c r="H101" s="44"/>
      <c r="I101" s="36" t="s">
        <v>31</v>
      </c>
      <c r="J101" s="40" t="str">
        <f>E21</f>
        <v>Ing.Petr Šimek, Brněnská 61, Jihlava</v>
      </c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5.15" customHeight="1">
      <c r="A102" s="42"/>
      <c r="B102" s="43"/>
      <c r="C102" s="36" t="s">
        <v>29</v>
      </c>
      <c r="D102" s="44"/>
      <c r="E102" s="44"/>
      <c r="F102" s="31" t="str">
        <f>IF(E18="","",E18)</f>
        <v>Vyplň údaj</v>
      </c>
      <c r="G102" s="44"/>
      <c r="H102" s="44"/>
      <c r="I102" s="36" t="s">
        <v>34</v>
      </c>
      <c r="J102" s="40" t="str">
        <f>E24</f>
        <v>Fr.Neuwirth</v>
      </c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0.32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11" customFormat="1" ht="29.28" customHeight="1">
      <c r="A104" s="181"/>
      <c r="B104" s="182"/>
      <c r="C104" s="183" t="s">
        <v>132</v>
      </c>
      <c r="D104" s="184" t="s">
        <v>57</v>
      </c>
      <c r="E104" s="184" t="s">
        <v>53</v>
      </c>
      <c r="F104" s="184" t="s">
        <v>54</v>
      </c>
      <c r="G104" s="184" t="s">
        <v>133</v>
      </c>
      <c r="H104" s="184" t="s">
        <v>134</v>
      </c>
      <c r="I104" s="184" t="s">
        <v>135</v>
      </c>
      <c r="J104" s="184" t="s">
        <v>103</v>
      </c>
      <c r="K104" s="185" t="s">
        <v>136</v>
      </c>
      <c r="L104" s="186"/>
      <c r="M104" s="96" t="s">
        <v>19</v>
      </c>
      <c r="N104" s="97" t="s">
        <v>42</v>
      </c>
      <c r="O104" s="97" t="s">
        <v>137</v>
      </c>
      <c r="P104" s="97" t="s">
        <v>138</v>
      </c>
      <c r="Q104" s="97" t="s">
        <v>139</v>
      </c>
      <c r="R104" s="97" t="s">
        <v>140</v>
      </c>
      <c r="S104" s="97" t="s">
        <v>141</v>
      </c>
      <c r="T104" s="98" t="s">
        <v>142</v>
      </c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</row>
    <row r="105" s="2" customFormat="1" ht="22.8" customHeight="1">
      <c r="A105" s="42"/>
      <c r="B105" s="43"/>
      <c r="C105" s="103" t="s">
        <v>143</v>
      </c>
      <c r="D105" s="44"/>
      <c r="E105" s="44"/>
      <c r="F105" s="44"/>
      <c r="G105" s="44"/>
      <c r="H105" s="44"/>
      <c r="I105" s="44"/>
      <c r="J105" s="187">
        <f>BK105</f>
        <v>0</v>
      </c>
      <c r="K105" s="44"/>
      <c r="L105" s="48"/>
      <c r="M105" s="99"/>
      <c r="N105" s="188"/>
      <c r="O105" s="100"/>
      <c r="P105" s="189">
        <f>P106+P487+P866</f>
        <v>0</v>
      </c>
      <c r="Q105" s="100"/>
      <c r="R105" s="189">
        <f>R106+R487+R866</f>
        <v>23.132808130000001</v>
      </c>
      <c r="S105" s="100"/>
      <c r="T105" s="190">
        <f>T106+T487+T866</f>
        <v>20.253136929999997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71</v>
      </c>
      <c r="AU105" s="21" t="s">
        <v>104</v>
      </c>
      <c r="BK105" s="191">
        <f>BK106+BK487+BK866</f>
        <v>0</v>
      </c>
    </row>
    <row r="106" s="12" customFormat="1" ht="25.92" customHeight="1">
      <c r="A106" s="12"/>
      <c r="B106" s="192"/>
      <c r="C106" s="193"/>
      <c r="D106" s="194" t="s">
        <v>71</v>
      </c>
      <c r="E106" s="195" t="s">
        <v>144</v>
      </c>
      <c r="F106" s="195" t="s">
        <v>145</v>
      </c>
      <c r="G106" s="193"/>
      <c r="H106" s="193"/>
      <c r="I106" s="196"/>
      <c r="J106" s="197">
        <f>BK106</f>
        <v>0</v>
      </c>
      <c r="K106" s="193"/>
      <c r="L106" s="198"/>
      <c r="M106" s="199"/>
      <c r="N106" s="200"/>
      <c r="O106" s="200"/>
      <c r="P106" s="201">
        <f>P107+P126+P186+P312+P474+P484</f>
        <v>0</v>
      </c>
      <c r="Q106" s="200"/>
      <c r="R106" s="201">
        <f>R107+R126+R186+R312+R474+R484</f>
        <v>17.65963657</v>
      </c>
      <c r="S106" s="200"/>
      <c r="T106" s="202">
        <f>T107+T126+T186+T312+T474+T484</f>
        <v>20.241063499999996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80</v>
      </c>
      <c r="AT106" s="204" t="s">
        <v>71</v>
      </c>
      <c r="AU106" s="204" t="s">
        <v>72</v>
      </c>
      <c r="AY106" s="203" t="s">
        <v>146</v>
      </c>
      <c r="BK106" s="205">
        <f>BK107+BK126+BK186+BK312+BK474+BK484</f>
        <v>0</v>
      </c>
    </row>
    <row r="107" s="12" customFormat="1" ht="22.8" customHeight="1">
      <c r="A107" s="12"/>
      <c r="B107" s="192"/>
      <c r="C107" s="193"/>
      <c r="D107" s="194" t="s">
        <v>71</v>
      </c>
      <c r="E107" s="206" t="s">
        <v>80</v>
      </c>
      <c r="F107" s="206" t="s">
        <v>147</v>
      </c>
      <c r="G107" s="193"/>
      <c r="H107" s="193"/>
      <c r="I107" s="196"/>
      <c r="J107" s="207">
        <f>BK107</f>
        <v>0</v>
      </c>
      <c r="K107" s="193"/>
      <c r="L107" s="198"/>
      <c r="M107" s="199"/>
      <c r="N107" s="200"/>
      <c r="O107" s="200"/>
      <c r="P107" s="201">
        <f>SUM(P108:P125)</f>
        <v>0</v>
      </c>
      <c r="Q107" s="200"/>
      <c r="R107" s="201">
        <f>SUM(R108:R125)</f>
        <v>0</v>
      </c>
      <c r="S107" s="200"/>
      <c r="T107" s="202">
        <f>SUM(T108:T125)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80</v>
      </c>
      <c r="AT107" s="204" t="s">
        <v>71</v>
      </c>
      <c r="AU107" s="204" t="s">
        <v>80</v>
      </c>
      <c r="AY107" s="203" t="s">
        <v>146</v>
      </c>
      <c r="BK107" s="205">
        <f>SUM(BK108:BK125)</f>
        <v>0</v>
      </c>
    </row>
    <row r="108" s="2" customFormat="1" ht="16.5" customHeight="1">
      <c r="A108" s="42"/>
      <c r="B108" s="43"/>
      <c r="C108" s="208" t="s">
        <v>80</v>
      </c>
      <c r="D108" s="208" t="s">
        <v>148</v>
      </c>
      <c r="E108" s="209" t="s">
        <v>149</v>
      </c>
      <c r="F108" s="210" t="s">
        <v>150</v>
      </c>
      <c r="G108" s="211" t="s">
        <v>151</v>
      </c>
      <c r="H108" s="212">
        <v>3.6000000000000001</v>
      </c>
      <c r="I108" s="213"/>
      <c r="J108" s="214">
        <f>ROUND(I108*H108,2)</f>
        <v>0</v>
      </c>
      <c r="K108" s="210" t="s">
        <v>152</v>
      </c>
      <c r="L108" s="48"/>
      <c r="M108" s="215" t="s">
        <v>19</v>
      </c>
      <c r="N108" s="216" t="s">
        <v>43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153</v>
      </c>
      <c r="AT108" s="219" t="s">
        <v>148</v>
      </c>
      <c r="AU108" s="219" t="s">
        <v>82</v>
      </c>
      <c r="AY108" s="21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1" t="s">
        <v>80</v>
      </c>
      <c r="BK108" s="220">
        <f>ROUND(I108*H108,2)</f>
        <v>0</v>
      </c>
      <c r="BL108" s="21" t="s">
        <v>153</v>
      </c>
      <c r="BM108" s="219" t="s">
        <v>154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156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155</v>
      </c>
      <c r="AU109" s="21" t="s">
        <v>82</v>
      </c>
    </row>
    <row r="110" s="13" customFormat="1">
      <c r="A110" s="13"/>
      <c r="B110" s="226"/>
      <c r="C110" s="227"/>
      <c r="D110" s="228" t="s">
        <v>157</v>
      </c>
      <c r="E110" s="229" t="s">
        <v>19</v>
      </c>
      <c r="F110" s="230" t="s">
        <v>158</v>
      </c>
      <c r="G110" s="227"/>
      <c r="H110" s="229" t="s">
        <v>19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157</v>
      </c>
      <c r="AU110" s="236" t="s">
        <v>82</v>
      </c>
      <c r="AV110" s="13" t="s">
        <v>80</v>
      </c>
      <c r="AW110" s="13" t="s">
        <v>33</v>
      </c>
      <c r="AX110" s="13" t="s">
        <v>72</v>
      </c>
      <c r="AY110" s="236" t="s">
        <v>146</v>
      </c>
    </row>
    <row r="111" s="14" customFormat="1">
      <c r="A111" s="14"/>
      <c r="B111" s="237"/>
      <c r="C111" s="238"/>
      <c r="D111" s="228" t="s">
        <v>157</v>
      </c>
      <c r="E111" s="239" t="s">
        <v>19</v>
      </c>
      <c r="F111" s="240" t="s">
        <v>159</v>
      </c>
      <c r="G111" s="238"/>
      <c r="H111" s="241">
        <v>3.6000000000000001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157</v>
      </c>
      <c r="AU111" s="247" t="s">
        <v>82</v>
      </c>
      <c r="AV111" s="14" t="s">
        <v>82</v>
      </c>
      <c r="AW111" s="14" t="s">
        <v>33</v>
      </c>
      <c r="AX111" s="14" t="s">
        <v>72</v>
      </c>
      <c r="AY111" s="247" t="s">
        <v>146</v>
      </c>
    </row>
    <row r="112" s="15" customFormat="1">
      <c r="A112" s="15"/>
      <c r="B112" s="248"/>
      <c r="C112" s="249"/>
      <c r="D112" s="228" t="s">
        <v>157</v>
      </c>
      <c r="E112" s="250" t="s">
        <v>19</v>
      </c>
      <c r="F112" s="251" t="s">
        <v>160</v>
      </c>
      <c r="G112" s="249"/>
      <c r="H112" s="252">
        <v>3.6000000000000001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157</v>
      </c>
      <c r="AU112" s="258" t="s">
        <v>82</v>
      </c>
      <c r="AV112" s="15" t="s">
        <v>161</v>
      </c>
      <c r="AW112" s="15" t="s">
        <v>33</v>
      </c>
      <c r="AX112" s="15" t="s">
        <v>80</v>
      </c>
      <c r="AY112" s="258" t="s">
        <v>146</v>
      </c>
    </row>
    <row r="113" s="2" customFormat="1" ht="33" customHeight="1">
      <c r="A113" s="42"/>
      <c r="B113" s="43"/>
      <c r="C113" s="208" t="s">
        <v>82</v>
      </c>
      <c r="D113" s="208" t="s">
        <v>148</v>
      </c>
      <c r="E113" s="209" t="s">
        <v>162</v>
      </c>
      <c r="F113" s="210" t="s">
        <v>163</v>
      </c>
      <c r="G113" s="211" t="s">
        <v>151</v>
      </c>
      <c r="H113" s="212">
        <v>3.6000000000000001</v>
      </c>
      <c r="I113" s="213"/>
      <c r="J113" s="214">
        <f>ROUND(I113*H113,2)</f>
        <v>0</v>
      </c>
      <c r="K113" s="210" t="s">
        <v>152</v>
      </c>
      <c r="L113" s="48"/>
      <c r="M113" s="215" t="s">
        <v>19</v>
      </c>
      <c r="N113" s="216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153</v>
      </c>
      <c r="AT113" s="219" t="s">
        <v>148</v>
      </c>
      <c r="AU113" s="219" t="s">
        <v>82</v>
      </c>
      <c r="AY113" s="21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153</v>
      </c>
      <c r="BM113" s="219" t="s">
        <v>164</v>
      </c>
    </row>
    <row r="114" s="2" customFormat="1">
      <c r="A114" s="42"/>
      <c r="B114" s="43"/>
      <c r="C114" s="44"/>
      <c r="D114" s="221" t="s">
        <v>155</v>
      </c>
      <c r="E114" s="44"/>
      <c r="F114" s="222" t="s">
        <v>165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155</v>
      </c>
      <c r="AU114" s="21" t="s">
        <v>82</v>
      </c>
    </row>
    <row r="115" s="2" customFormat="1" ht="37.8" customHeight="1">
      <c r="A115" s="42"/>
      <c r="B115" s="43"/>
      <c r="C115" s="208" t="s">
        <v>161</v>
      </c>
      <c r="D115" s="208" t="s">
        <v>148</v>
      </c>
      <c r="E115" s="209" t="s">
        <v>166</v>
      </c>
      <c r="F115" s="210" t="s">
        <v>167</v>
      </c>
      <c r="G115" s="211" t="s">
        <v>151</v>
      </c>
      <c r="H115" s="212">
        <v>3.6000000000000001</v>
      </c>
      <c r="I115" s="213"/>
      <c r="J115" s="214">
        <f>ROUND(I115*H115,2)</f>
        <v>0</v>
      </c>
      <c r="K115" s="210" t="s">
        <v>152</v>
      </c>
      <c r="L115" s="48"/>
      <c r="M115" s="215" t="s">
        <v>19</v>
      </c>
      <c r="N115" s="216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153</v>
      </c>
      <c r="AT115" s="219" t="s">
        <v>148</v>
      </c>
      <c r="AU115" s="219" t="s">
        <v>82</v>
      </c>
      <c r="AY115" s="21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153</v>
      </c>
      <c r="BM115" s="219" t="s">
        <v>168</v>
      </c>
    </row>
    <row r="116" s="2" customFormat="1">
      <c r="A116" s="42"/>
      <c r="B116" s="43"/>
      <c r="C116" s="44"/>
      <c r="D116" s="221" t="s">
        <v>155</v>
      </c>
      <c r="E116" s="44"/>
      <c r="F116" s="222" t="s">
        <v>169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155</v>
      </c>
      <c r="AU116" s="21" t="s">
        <v>82</v>
      </c>
    </row>
    <row r="117" s="2" customFormat="1" ht="24.15" customHeight="1">
      <c r="A117" s="42"/>
      <c r="B117" s="43"/>
      <c r="C117" s="208" t="s">
        <v>153</v>
      </c>
      <c r="D117" s="208" t="s">
        <v>148</v>
      </c>
      <c r="E117" s="209" t="s">
        <v>170</v>
      </c>
      <c r="F117" s="210" t="s">
        <v>171</v>
      </c>
      <c r="G117" s="211" t="s">
        <v>151</v>
      </c>
      <c r="H117" s="212">
        <v>3.6000000000000001</v>
      </c>
      <c r="I117" s="213"/>
      <c r="J117" s="214">
        <f>ROUND(I117*H117,2)</f>
        <v>0</v>
      </c>
      <c r="K117" s="210" t="s">
        <v>152</v>
      </c>
      <c r="L117" s="48"/>
      <c r="M117" s="215" t="s">
        <v>19</v>
      </c>
      <c r="N117" s="216" t="s">
        <v>43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153</v>
      </c>
      <c r="AT117" s="219" t="s">
        <v>148</v>
      </c>
      <c r="AU117" s="219" t="s">
        <v>82</v>
      </c>
      <c r="AY117" s="21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1" t="s">
        <v>80</v>
      </c>
      <c r="BK117" s="220">
        <f>ROUND(I117*H117,2)</f>
        <v>0</v>
      </c>
      <c r="BL117" s="21" t="s">
        <v>153</v>
      </c>
      <c r="BM117" s="219" t="s">
        <v>172</v>
      </c>
    </row>
    <row r="118" s="2" customFormat="1">
      <c r="A118" s="42"/>
      <c r="B118" s="43"/>
      <c r="C118" s="44"/>
      <c r="D118" s="221" t="s">
        <v>155</v>
      </c>
      <c r="E118" s="44"/>
      <c r="F118" s="222" t="s">
        <v>173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155</v>
      </c>
      <c r="AU118" s="21" t="s">
        <v>82</v>
      </c>
    </row>
    <row r="119" s="2" customFormat="1" ht="24.15" customHeight="1">
      <c r="A119" s="42"/>
      <c r="B119" s="43"/>
      <c r="C119" s="208" t="s">
        <v>174</v>
      </c>
      <c r="D119" s="208" t="s">
        <v>148</v>
      </c>
      <c r="E119" s="209" t="s">
        <v>175</v>
      </c>
      <c r="F119" s="210" t="s">
        <v>176</v>
      </c>
      <c r="G119" s="211" t="s">
        <v>177</v>
      </c>
      <c r="H119" s="212">
        <v>5.7599999999999998</v>
      </c>
      <c r="I119" s="213"/>
      <c r="J119" s="214">
        <f>ROUND(I119*H119,2)</f>
        <v>0</v>
      </c>
      <c r="K119" s="210" t="s">
        <v>152</v>
      </c>
      <c r="L119" s="48"/>
      <c r="M119" s="215" t="s">
        <v>19</v>
      </c>
      <c r="N119" s="216" t="s">
        <v>43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153</v>
      </c>
      <c r="AT119" s="219" t="s">
        <v>148</v>
      </c>
      <c r="AU119" s="219" t="s">
        <v>82</v>
      </c>
      <c r="AY119" s="21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1" t="s">
        <v>80</v>
      </c>
      <c r="BK119" s="220">
        <f>ROUND(I119*H119,2)</f>
        <v>0</v>
      </c>
      <c r="BL119" s="21" t="s">
        <v>153</v>
      </c>
      <c r="BM119" s="219" t="s">
        <v>178</v>
      </c>
    </row>
    <row r="120" s="2" customFormat="1">
      <c r="A120" s="42"/>
      <c r="B120" s="43"/>
      <c r="C120" s="44"/>
      <c r="D120" s="221" t="s">
        <v>155</v>
      </c>
      <c r="E120" s="44"/>
      <c r="F120" s="222" t="s">
        <v>179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155</v>
      </c>
      <c r="AU120" s="21" t="s">
        <v>82</v>
      </c>
    </row>
    <row r="121" s="14" customFormat="1">
      <c r="A121" s="14"/>
      <c r="B121" s="237"/>
      <c r="C121" s="238"/>
      <c r="D121" s="228" t="s">
        <v>157</v>
      </c>
      <c r="E121" s="238"/>
      <c r="F121" s="240" t="s">
        <v>180</v>
      </c>
      <c r="G121" s="238"/>
      <c r="H121" s="241">
        <v>5.7599999999999998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157</v>
      </c>
      <c r="AU121" s="247" t="s">
        <v>82</v>
      </c>
      <c r="AV121" s="14" t="s">
        <v>82</v>
      </c>
      <c r="AW121" s="14" t="s">
        <v>4</v>
      </c>
      <c r="AX121" s="14" t="s">
        <v>80</v>
      </c>
      <c r="AY121" s="247" t="s">
        <v>146</v>
      </c>
    </row>
    <row r="122" s="2" customFormat="1" ht="21.75" customHeight="1">
      <c r="A122" s="42"/>
      <c r="B122" s="43"/>
      <c r="C122" s="208" t="s">
        <v>181</v>
      </c>
      <c r="D122" s="208" t="s">
        <v>148</v>
      </c>
      <c r="E122" s="209" t="s">
        <v>182</v>
      </c>
      <c r="F122" s="210" t="s">
        <v>183</v>
      </c>
      <c r="G122" s="211" t="s">
        <v>151</v>
      </c>
      <c r="H122" s="212">
        <v>3.6000000000000001</v>
      </c>
      <c r="I122" s="213"/>
      <c r="J122" s="214">
        <f>ROUND(I122*H122,2)</f>
        <v>0</v>
      </c>
      <c r="K122" s="210" t="s">
        <v>152</v>
      </c>
      <c r="L122" s="48"/>
      <c r="M122" s="215" t="s">
        <v>19</v>
      </c>
      <c r="N122" s="216" t="s">
        <v>43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153</v>
      </c>
      <c r="AT122" s="219" t="s">
        <v>148</v>
      </c>
      <c r="AU122" s="219" t="s">
        <v>82</v>
      </c>
      <c r="AY122" s="21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1" t="s">
        <v>80</v>
      </c>
      <c r="BK122" s="220">
        <f>ROUND(I122*H122,2)</f>
        <v>0</v>
      </c>
      <c r="BL122" s="21" t="s">
        <v>153</v>
      </c>
      <c r="BM122" s="219" t="s">
        <v>184</v>
      </c>
    </row>
    <row r="123" s="2" customFormat="1">
      <c r="A123" s="42"/>
      <c r="B123" s="43"/>
      <c r="C123" s="44"/>
      <c r="D123" s="221" t="s">
        <v>155</v>
      </c>
      <c r="E123" s="44"/>
      <c r="F123" s="222" t="s">
        <v>185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155</v>
      </c>
      <c r="AU123" s="21" t="s">
        <v>82</v>
      </c>
    </row>
    <row r="124" s="14" customFormat="1">
      <c r="A124" s="14"/>
      <c r="B124" s="237"/>
      <c r="C124" s="238"/>
      <c r="D124" s="228" t="s">
        <v>157</v>
      </c>
      <c r="E124" s="239" t="s">
        <v>19</v>
      </c>
      <c r="F124" s="240" t="s">
        <v>186</v>
      </c>
      <c r="G124" s="238"/>
      <c r="H124" s="241">
        <v>3.6000000000000001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157</v>
      </c>
      <c r="AU124" s="247" t="s">
        <v>82</v>
      </c>
      <c r="AV124" s="14" t="s">
        <v>82</v>
      </c>
      <c r="AW124" s="14" t="s">
        <v>33</v>
      </c>
      <c r="AX124" s="14" t="s">
        <v>72</v>
      </c>
      <c r="AY124" s="247" t="s">
        <v>146</v>
      </c>
    </row>
    <row r="125" s="15" customFormat="1">
      <c r="A125" s="15"/>
      <c r="B125" s="248"/>
      <c r="C125" s="249"/>
      <c r="D125" s="228" t="s">
        <v>157</v>
      </c>
      <c r="E125" s="250" t="s">
        <v>19</v>
      </c>
      <c r="F125" s="251" t="s">
        <v>160</v>
      </c>
      <c r="G125" s="249"/>
      <c r="H125" s="252">
        <v>3.6000000000000001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8" t="s">
        <v>157</v>
      </c>
      <c r="AU125" s="258" t="s">
        <v>82</v>
      </c>
      <c r="AV125" s="15" t="s">
        <v>161</v>
      </c>
      <c r="AW125" s="15" t="s">
        <v>33</v>
      </c>
      <c r="AX125" s="15" t="s">
        <v>80</v>
      </c>
      <c r="AY125" s="258" t="s">
        <v>146</v>
      </c>
    </row>
    <row r="126" s="12" customFormat="1" ht="22.8" customHeight="1">
      <c r="A126" s="12"/>
      <c r="B126" s="192"/>
      <c r="C126" s="193"/>
      <c r="D126" s="194" t="s">
        <v>71</v>
      </c>
      <c r="E126" s="206" t="s">
        <v>161</v>
      </c>
      <c r="F126" s="206" t="s">
        <v>187</v>
      </c>
      <c r="G126" s="193"/>
      <c r="H126" s="193"/>
      <c r="I126" s="196"/>
      <c r="J126" s="207">
        <f>BK126</f>
        <v>0</v>
      </c>
      <c r="K126" s="193"/>
      <c r="L126" s="198"/>
      <c r="M126" s="199"/>
      <c r="N126" s="200"/>
      <c r="O126" s="200"/>
      <c r="P126" s="201">
        <f>SUM(P127:P185)</f>
        <v>0</v>
      </c>
      <c r="Q126" s="200"/>
      <c r="R126" s="201">
        <f>SUM(R127:R185)</f>
        <v>8.3225877700000002</v>
      </c>
      <c r="S126" s="200"/>
      <c r="T126" s="202">
        <f>SUM(T127:T185)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3" t="s">
        <v>80</v>
      </c>
      <c r="AT126" s="204" t="s">
        <v>71</v>
      </c>
      <c r="AU126" s="204" t="s">
        <v>80</v>
      </c>
      <c r="AY126" s="203" t="s">
        <v>146</v>
      </c>
      <c r="BK126" s="205">
        <f>SUM(BK127:BK185)</f>
        <v>0</v>
      </c>
    </row>
    <row r="127" s="2" customFormat="1" ht="24.15" customHeight="1">
      <c r="A127" s="42"/>
      <c r="B127" s="43"/>
      <c r="C127" s="208" t="s">
        <v>188</v>
      </c>
      <c r="D127" s="208" t="s">
        <v>148</v>
      </c>
      <c r="E127" s="209" t="s">
        <v>189</v>
      </c>
      <c r="F127" s="210" t="s">
        <v>190</v>
      </c>
      <c r="G127" s="211" t="s">
        <v>191</v>
      </c>
      <c r="H127" s="212">
        <v>44.329000000000001</v>
      </c>
      <c r="I127" s="213"/>
      <c r="J127" s="214">
        <f>ROUND(I127*H127,2)</f>
        <v>0</v>
      </c>
      <c r="K127" s="210" t="s">
        <v>152</v>
      </c>
      <c r="L127" s="48"/>
      <c r="M127" s="215" t="s">
        <v>19</v>
      </c>
      <c r="N127" s="216" t="s">
        <v>43</v>
      </c>
      <c r="O127" s="88"/>
      <c r="P127" s="217">
        <f>O127*H127</f>
        <v>0</v>
      </c>
      <c r="Q127" s="217">
        <v>0.061719999999999997</v>
      </c>
      <c r="R127" s="217">
        <f>Q127*H127</f>
        <v>2.7359858799999999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153</v>
      </c>
      <c r="AT127" s="219" t="s">
        <v>148</v>
      </c>
      <c r="AU127" s="219" t="s">
        <v>82</v>
      </c>
      <c r="AY127" s="21" t="s">
        <v>146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1" t="s">
        <v>80</v>
      </c>
      <c r="BK127" s="220">
        <f>ROUND(I127*H127,2)</f>
        <v>0</v>
      </c>
      <c r="BL127" s="21" t="s">
        <v>153</v>
      </c>
      <c r="BM127" s="219" t="s">
        <v>192</v>
      </c>
    </row>
    <row r="128" s="2" customFormat="1">
      <c r="A128" s="42"/>
      <c r="B128" s="43"/>
      <c r="C128" s="44"/>
      <c r="D128" s="221" t="s">
        <v>155</v>
      </c>
      <c r="E128" s="44"/>
      <c r="F128" s="222" t="s">
        <v>193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155</v>
      </c>
      <c r="AU128" s="21" t="s">
        <v>82</v>
      </c>
    </row>
    <row r="129" s="14" customFormat="1">
      <c r="A129" s="14"/>
      <c r="B129" s="237"/>
      <c r="C129" s="238"/>
      <c r="D129" s="228" t="s">
        <v>157</v>
      </c>
      <c r="E129" s="239" t="s">
        <v>19</v>
      </c>
      <c r="F129" s="240" t="s">
        <v>194</v>
      </c>
      <c r="G129" s="238"/>
      <c r="H129" s="241">
        <v>37.698999999999998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157</v>
      </c>
      <c r="AU129" s="247" t="s">
        <v>82</v>
      </c>
      <c r="AV129" s="14" t="s">
        <v>82</v>
      </c>
      <c r="AW129" s="14" t="s">
        <v>33</v>
      </c>
      <c r="AX129" s="14" t="s">
        <v>72</v>
      </c>
      <c r="AY129" s="247" t="s">
        <v>146</v>
      </c>
    </row>
    <row r="130" s="14" customFormat="1">
      <c r="A130" s="14"/>
      <c r="B130" s="237"/>
      <c r="C130" s="238"/>
      <c r="D130" s="228" t="s">
        <v>157</v>
      </c>
      <c r="E130" s="239" t="s">
        <v>19</v>
      </c>
      <c r="F130" s="240" t="s">
        <v>195</v>
      </c>
      <c r="G130" s="238"/>
      <c r="H130" s="241">
        <v>6.6299999999999999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157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146</v>
      </c>
    </row>
    <row r="131" s="15" customFormat="1">
      <c r="A131" s="15"/>
      <c r="B131" s="248"/>
      <c r="C131" s="249"/>
      <c r="D131" s="228" t="s">
        <v>157</v>
      </c>
      <c r="E131" s="250" t="s">
        <v>19</v>
      </c>
      <c r="F131" s="251" t="s">
        <v>160</v>
      </c>
      <c r="G131" s="249"/>
      <c r="H131" s="252">
        <v>44.329000000000001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157</v>
      </c>
      <c r="AU131" s="258" t="s">
        <v>82</v>
      </c>
      <c r="AV131" s="15" t="s">
        <v>161</v>
      </c>
      <c r="AW131" s="15" t="s">
        <v>33</v>
      </c>
      <c r="AX131" s="15" t="s">
        <v>80</v>
      </c>
      <c r="AY131" s="258" t="s">
        <v>146</v>
      </c>
    </row>
    <row r="132" s="2" customFormat="1" ht="24.15" customHeight="1">
      <c r="A132" s="42"/>
      <c r="B132" s="43"/>
      <c r="C132" s="208" t="s">
        <v>196</v>
      </c>
      <c r="D132" s="208" t="s">
        <v>148</v>
      </c>
      <c r="E132" s="209" t="s">
        <v>197</v>
      </c>
      <c r="F132" s="210" t="s">
        <v>198</v>
      </c>
      <c r="G132" s="211" t="s">
        <v>191</v>
      </c>
      <c r="H132" s="212">
        <v>5.6950000000000003</v>
      </c>
      <c r="I132" s="213"/>
      <c r="J132" s="214">
        <f>ROUND(I132*H132,2)</f>
        <v>0</v>
      </c>
      <c r="K132" s="210" t="s">
        <v>152</v>
      </c>
      <c r="L132" s="48"/>
      <c r="M132" s="215" t="s">
        <v>19</v>
      </c>
      <c r="N132" s="216" t="s">
        <v>43</v>
      </c>
      <c r="O132" s="88"/>
      <c r="P132" s="217">
        <f>O132*H132</f>
        <v>0</v>
      </c>
      <c r="Q132" s="217">
        <v>0.069980000000000001</v>
      </c>
      <c r="R132" s="217">
        <f>Q132*H132</f>
        <v>0.3985361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153</v>
      </c>
      <c r="AT132" s="219" t="s">
        <v>148</v>
      </c>
      <c r="AU132" s="219" t="s">
        <v>82</v>
      </c>
      <c r="AY132" s="21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1" t="s">
        <v>80</v>
      </c>
      <c r="BK132" s="220">
        <f>ROUND(I132*H132,2)</f>
        <v>0</v>
      </c>
      <c r="BL132" s="21" t="s">
        <v>153</v>
      </c>
      <c r="BM132" s="219" t="s">
        <v>199</v>
      </c>
    </row>
    <row r="133" s="2" customFormat="1">
      <c r="A133" s="42"/>
      <c r="B133" s="43"/>
      <c r="C133" s="44"/>
      <c r="D133" s="221" t="s">
        <v>155</v>
      </c>
      <c r="E133" s="44"/>
      <c r="F133" s="222" t="s">
        <v>200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155</v>
      </c>
      <c r="AU133" s="21" t="s">
        <v>82</v>
      </c>
    </row>
    <row r="134" s="14" customFormat="1">
      <c r="A134" s="14"/>
      <c r="B134" s="237"/>
      <c r="C134" s="238"/>
      <c r="D134" s="228" t="s">
        <v>157</v>
      </c>
      <c r="E134" s="239" t="s">
        <v>19</v>
      </c>
      <c r="F134" s="240" t="s">
        <v>201</v>
      </c>
      <c r="G134" s="238"/>
      <c r="H134" s="241">
        <v>5.6950000000000003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157</v>
      </c>
      <c r="AU134" s="247" t="s">
        <v>82</v>
      </c>
      <c r="AV134" s="14" t="s">
        <v>82</v>
      </c>
      <c r="AW134" s="14" t="s">
        <v>33</v>
      </c>
      <c r="AX134" s="14" t="s">
        <v>72</v>
      </c>
      <c r="AY134" s="247" t="s">
        <v>146</v>
      </c>
    </row>
    <row r="135" s="15" customFormat="1">
      <c r="A135" s="15"/>
      <c r="B135" s="248"/>
      <c r="C135" s="249"/>
      <c r="D135" s="228" t="s">
        <v>157</v>
      </c>
      <c r="E135" s="250" t="s">
        <v>19</v>
      </c>
      <c r="F135" s="251" t="s">
        <v>160</v>
      </c>
      <c r="G135" s="249"/>
      <c r="H135" s="252">
        <v>5.6950000000000003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157</v>
      </c>
      <c r="AU135" s="258" t="s">
        <v>82</v>
      </c>
      <c r="AV135" s="15" t="s">
        <v>161</v>
      </c>
      <c r="AW135" s="15" t="s">
        <v>33</v>
      </c>
      <c r="AX135" s="15" t="s">
        <v>80</v>
      </c>
      <c r="AY135" s="258" t="s">
        <v>146</v>
      </c>
    </row>
    <row r="136" s="2" customFormat="1" ht="16.5" customHeight="1">
      <c r="A136" s="42"/>
      <c r="B136" s="43"/>
      <c r="C136" s="208" t="s">
        <v>202</v>
      </c>
      <c r="D136" s="208" t="s">
        <v>148</v>
      </c>
      <c r="E136" s="209" t="s">
        <v>203</v>
      </c>
      <c r="F136" s="210" t="s">
        <v>204</v>
      </c>
      <c r="G136" s="211" t="s">
        <v>205</v>
      </c>
      <c r="H136" s="212">
        <v>28.550000000000001</v>
      </c>
      <c r="I136" s="213"/>
      <c r="J136" s="214">
        <f>ROUND(I136*H136,2)</f>
        <v>0</v>
      </c>
      <c r="K136" s="210" t="s">
        <v>152</v>
      </c>
      <c r="L136" s="48"/>
      <c r="M136" s="215" t="s">
        <v>19</v>
      </c>
      <c r="N136" s="216" t="s">
        <v>43</v>
      </c>
      <c r="O136" s="88"/>
      <c r="P136" s="217">
        <f>O136*H136</f>
        <v>0</v>
      </c>
      <c r="Q136" s="217">
        <v>0.00013999999999999999</v>
      </c>
      <c r="R136" s="217">
        <f>Q136*H136</f>
        <v>0.0039969999999999997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153</v>
      </c>
      <c r="AT136" s="219" t="s">
        <v>148</v>
      </c>
      <c r="AU136" s="219" t="s">
        <v>82</v>
      </c>
      <c r="AY136" s="21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153</v>
      </c>
      <c r="BM136" s="219" t="s">
        <v>206</v>
      </c>
    </row>
    <row r="137" s="2" customFormat="1">
      <c r="A137" s="42"/>
      <c r="B137" s="43"/>
      <c r="C137" s="44"/>
      <c r="D137" s="221" t="s">
        <v>155</v>
      </c>
      <c r="E137" s="44"/>
      <c r="F137" s="222" t="s">
        <v>207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155</v>
      </c>
      <c r="AU137" s="21" t="s">
        <v>82</v>
      </c>
    </row>
    <row r="138" s="14" customFormat="1">
      <c r="A138" s="14"/>
      <c r="B138" s="237"/>
      <c r="C138" s="238"/>
      <c r="D138" s="228" t="s">
        <v>157</v>
      </c>
      <c r="E138" s="239" t="s">
        <v>19</v>
      </c>
      <c r="F138" s="240" t="s">
        <v>208</v>
      </c>
      <c r="G138" s="238"/>
      <c r="H138" s="241">
        <v>28.550000000000001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157</v>
      </c>
      <c r="AU138" s="247" t="s">
        <v>82</v>
      </c>
      <c r="AV138" s="14" t="s">
        <v>82</v>
      </c>
      <c r="AW138" s="14" t="s">
        <v>33</v>
      </c>
      <c r="AX138" s="14" t="s">
        <v>72</v>
      </c>
      <c r="AY138" s="247" t="s">
        <v>146</v>
      </c>
    </row>
    <row r="139" s="15" customFormat="1">
      <c r="A139" s="15"/>
      <c r="B139" s="248"/>
      <c r="C139" s="249"/>
      <c r="D139" s="228" t="s">
        <v>157</v>
      </c>
      <c r="E139" s="250" t="s">
        <v>19</v>
      </c>
      <c r="F139" s="251" t="s">
        <v>160</v>
      </c>
      <c r="G139" s="249"/>
      <c r="H139" s="252">
        <v>28.550000000000001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157</v>
      </c>
      <c r="AU139" s="258" t="s">
        <v>82</v>
      </c>
      <c r="AV139" s="15" t="s">
        <v>161</v>
      </c>
      <c r="AW139" s="15" t="s">
        <v>33</v>
      </c>
      <c r="AX139" s="15" t="s">
        <v>80</v>
      </c>
      <c r="AY139" s="258" t="s">
        <v>146</v>
      </c>
    </row>
    <row r="140" s="2" customFormat="1" ht="24.15" customHeight="1">
      <c r="A140" s="42"/>
      <c r="B140" s="43"/>
      <c r="C140" s="208" t="s">
        <v>209</v>
      </c>
      <c r="D140" s="208" t="s">
        <v>148</v>
      </c>
      <c r="E140" s="209" t="s">
        <v>210</v>
      </c>
      <c r="F140" s="210" t="s">
        <v>211</v>
      </c>
      <c r="G140" s="211" t="s">
        <v>191</v>
      </c>
      <c r="H140" s="212">
        <v>4.5</v>
      </c>
      <c r="I140" s="213"/>
      <c r="J140" s="214">
        <f>ROUND(I140*H140,2)</f>
        <v>0</v>
      </c>
      <c r="K140" s="210" t="s">
        <v>152</v>
      </c>
      <c r="L140" s="48"/>
      <c r="M140" s="215" t="s">
        <v>19</v>
      </c>
      <c r="N140" s="216" t="s">
        <v>43</v>
      </c>
      <c r="O140" s="88"/>
      <c r="P140" s="217">
        <f>O140*H140</f>
        <v>0</v>
      </c>
      <c r="Q140" s="217">
        <v>0.064519999999999994</v>
      </c>
      <c r="R140" s="217">
        <f>Q140*H140</f>
        <v>0.29033999999999999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153</v>
      </c>
      <c r="AT140" s="219" t="s">
        <v>148</v>
      </c>
      <c r="AU140" s="219" t="s">
        <v>82</v>
      </c>
      <c r="AY140" s="21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153</v>
      </c>
      <c r="BM140" s="219" t="s">
        <v>212</v>
      </c>
    </row>
    <row r="141" s="2" customFormat="1">
      <c r="A141" s="42"/>
      <c r="B141" s="43"/>
      <c r="C141" s="44"/>
      <c r="D141" s="221" t="s">
        <v>155</v>
      </c>
      <c r="E141" s="44"/>
      <c r="F141" s="222" t="s">
        <v>213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155</v>
      </c>
      <c r="AU141" s="21" t="s">
        <v>82</v>
      </c>
    </row>
    <row r="142" s="14" customFormat="1">
      <c r="A142" s="14"/>
      <c r="B142" s="237"/>
      <c r="C142" s="238"/>
      <c r="D142" s="228" t="s">
        <v>157</v>
      </c>
      <c r="E142" s="239" t="s">
        <v>19</v>
      </c>
      <c r="F142" s="240" t="s">
        <v>214</v>
      </c>
      <c r="G142" s="238"/>
      <c r="H142" s="241">
        <v>4.5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157</v>
      </c>
      <c r="AU142" s="247" t="s">
        <v>82</v>
      </c>
      <c r="AV142" s="14" t="s">
        <v>82</v>
      </c>
      <c r="AW142" s="14" t="s">
        <v>33</v>
      </c>
      <c r="AX142" s="14" t="s">
        <v>72</v>
      </c>
      <c r="AY142" s="247" t="s">
        <v>146</v>
      </c>
    </row>
    <row r="143" s="15" customFormat="1">
      <c r="A143" s="15"/>
      <c r="B143" s="248"/>
      <c r="C143" s="249"/>
      <c r="D143" s="228" t="s">
        <v>157</v>
      </c>
      <c r="E143" s="250" t="s">
        <v>19</v>
      </c>
      <c r="F143" s="251" t="s">
        <v>160</v>
      </c>
      <c r="G143" s="249"/>
      <c r="H143" s="252">
        <v>4.5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157</v>
      </c>
      <c r="AU143" s="258" t="s">
        <v>82</v>
      </c>
      <c r="AV143" s="15" t="s">
        <v>161</v>
      </c>
      <c r="AW143" s="15" t="s">
        <v>33</v>
      </c>
      <c r="AX143" s="15" t="s">
        <v>80</v>
      </c>
      <c r="AY143" s="258" t="s">
        <v>146</v>
      </c>
    </row>
    <row r="144" s="2" customFormat="1" ht="24.15" customHeight="1">
      <c r="A144" s="42"/>
      <c r="B144" s="43"/>
      <c r="C144" s="208" t="s">
        <v>215</v>
      </c>
      <c r="D144" s="208" t="s">
        <v>148</v>
      </c>
      <c r="E144" s="209" t="s">
        <v>216</v>
      </c>
      <c r="F144" s="210" t="s">
        <v>217</v>
      </c>
      <c r="G144" s="211" t="s">
        <v>218</v>
      </c>
      <c r="H144" s="212">
        <v>4</v>
      </c>
      <c r="I144" s="213"/>
      <c r="J144" s="214">
        <f>ROUND(I144*H144,2)</f>
        <v>0</v>
      </c>
      <c r="K144" s="210" t="s">
        <v>152</v>
      </c>
      <c r="L144" s="48"/>
      <c r="M144" s="215" t="s">
        <v>19</v>
      </c>
      <c r="N144" s="216" t="s">
        <v>43</v>
      </c>
      <c r="O144" s="88"/>
      <c r="P144" s="217">
        <f>O144*H144</f>
        <v>0</v>
      </c>
      <c r="Q144" s="217">
        <v>0.026280000000000001</v>
      </c>
      <c r="R144" s="217">
        <f>Q144*H144</f>
        <v>0.10512000000000001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153</v>
      </c>
      <c r="AT144" s="219" t="s">
        <v>148</v>
      </c>
      <c r="AU144" s="219" t="s">
        <v>82</v>
      </c>
      <c r="AY144" s="21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153</v>
      </c>
      <c r="BM144" s="219" t="s">
        <v>219</v>
      </c>
    </row>
    <row r="145" s="2" customFormat="1">
      <c r="A145" s="42"/>
      <c r="B145" s="43"/>
      <c r="C145" s="44"/>
      <c r="D145" s="221" t="s">
        <v>155</v>
      </c>
      <c r="E145" s="44"/>
      <c r="F145" s="222" t="s">
        <v>220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155</v>
      </c>
      <c r="AU145" s="21" t="s">
        <v>82</v>
      </c>
    </row>
    <row r="146" s="2" customFormat="1" ht="21.75" customHeight="1">
      <c r="A146" s="42"/>
      <c r="B146" s="43"/>
      <c r="C146" s="208" t="s">
        <v>8</v>
      </c>
      <c r="D146" s="208" t="s">
        <v>148</v>
      </c>
      <c r="E146" s="209" t="s">
        <v>221</v>
      </c>
      <c r="F146" s="210" t="s">
        <v>222</v>
      </c>
      <c r="G146" s="211" t="s">
        <v>218</v>
      </c>
      <c r="H146" s="212">
        <v>2</v>
      </c>
      <c r="I146" s="213"/>
      <c r="J146" s="214">
        <f>ROUND(I146*H146,2)</f>
        <v>0</v>
      </c>
      <c r="K146" s="210" t="s">
        <v>152</v>
      </c>
      <c r="L146" s="48"/>
      <c r="M146" s="215" t="s">
        <v>19</v>
      </c>
      <c r="N146" s="216" t="s">
        <v>43</v>
      </c>
      <c r="O146" s="88"/>
      <c r="P146" s="217">
        <f>O146*H146</f>
        <v>0</v>
      </c>
      <c r="Q146" s="217">
        <v>0.02588</v>
      </c>
      <c r="R146" s="217">
        <f>Q146*H146</f>
        <v>0.05176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153</v>
      </c>
      <c r="AT146" s="219" t="s">
        <v>148</v>
      </c>
      <c r="AU146" s="219" t="s">
        <v>82</v>
      </c>
      <c r="AY146" s="21" t="s">
        <v>146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1" t="s">
        <v>80</v>
      </c>
      <c r="BK146" s="220">
        <f>ROUND(I146*H146,2)</f>
        <v>0</v>
      </c>
      <c r="BL146" s="21" t="s">
        <v>153</v>
      </c>
      <c r="BM146" s="219" t="s">
        <v>223</v>
      </c>
    </row>
    <row r="147" s="2" customFormat="1">
      <c r="A147" s="42"/>
      <c r="B147" s="43"/>
      <c r="C147" s="44"/>
      <c r="D147" s="221" t="s">
        <v>155</v>
      </c>
      <c r="E147" s="44"/>
      <c r="F147" s="222" t="s">
        <v>224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155</v>
      </c>
      <c r="AU147" s="21" t="s">
        <v>82</v>
      </c>
    </row>
    <row r="148" s="2" customFormat="1" ht="16.5" customHeight="1">
      <c r="A148" s="42"/>
      <c r="B148" s="43"/>
      <c r="C148" s="259" t="s">
        <v>225</v>
      </c>
      <c r="D148" s="259" t="s">
        <v>226</v>
      </c>
      <c r="E148" s="260" t="s">
        <v>227</v>
      </c>
      <c r="F148" s="261" t="s">
        <v>228</v>
      </c>
      <c r="G148" s="262" t="s">
        <v>218</v>
      </c>
      <c r="H148" s="263">
        <v>2</v>
      </c>
      <c r="I148" s="264"/>
      <c r="J148" s="265">
        <f>ROUND(I148*H148,2)</f>
        <v>0</v>
      </c>
      <c r="K148" s="261" t="s">
        <v>152</v>
      </c>
      <c r="L148" s="266"/>
      <c r="M148" s="267" t="s">
        <v>19</v>
      </c>
      <c r="N148" s="268" t="s">
        <v>43</v>
      </c>
      <c r="O148" s="88"/>
      <c r="P148" s="217">
        <f>O148*H148</f>
        <v>0</v>
      </c>
      <c r="Q148" s="217">
        <v>0.025000000000000001</v>
      </c>
      <c r="R148" s="217">
        <f>Q148*H148</f>
        <v>0.050000000000000003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196</v>
      </c>
      <c r="AT148" s="219" t="s">
        <v>226</v>
      </c>
      <c r="AU148" s="219" t="s">
        <v>82</v>
      </c>
      <c r="AY148" s="21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1" t="s">
        <v>80</v>
      </c>
      <c r="BK148" s="220">
        <f>ROUND(I148*H148,2)</f>
        <v>0</v>
      </c>
      <c r="BL148" s="21" t="s">
        <v>153</v>
      </c>
      <c r="BM148" s="219" t="s">
        <v>229</v>
      </c>
    </row>
    <row r="149" s="2" customFormat="1" ht="24.15" customHeight="1">
      <c r="A149" s="42"/>
      <c r="B149" s="43"/>
      <c r="C149" s="208" t="s">
        <v>230</v>
      </c>
      <c r="D149" s="208" t="s">
        <v>148</v>
      </c>
      <c r="E149" s="209" t="s">
        <v>231</v>
      </c>
      <c r="F149" s="210" t="s">
        <v>232</v>
      </c>
      <c r="G149" s="211" t="s">
        <v>218</v>
      </c>
      <c r="H149" s="212">
        <v>1</v>
      </c>
      <c r="I149" s="213"/>
      <c r="J149" s="214">
        <f>ROUND(I149*H149,2)</f>
        <v>0</v>
      </c>
      <c r="K149" s="210" t="s">
        <v>152</v>
      </c>
      <c r="L149" s="48"/>
      <c r="M149" s="215" t="s">
        <v>19</v>
      </c>
      <c r="N149" s="216" t="s">
        <v>43</v>
      </c>
      <c r="O149" s="88"/>
      <c r="P149" s="217">
        <f>O149*H149</f>
        <v>0</v>
      </c>
      <c r="Q149" s="217">
        <v>0.02588</v>
      </c>
      <c r="R149" s="217">
        <f>Q149*H149</f>
        <v>0.02588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153</v>
      </c>
      <c r="AT149" s="219" t="s">
        <v>148</v>
      </c>
      <c r="AU149" s="219" t="s">
        <v>82</v>
      </c>
      <c r="AY149" s="21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153</v>
      </c>
      <c r="BM149" s="219" t="s">
        <v>233</v>
      </c>
    </row>
    <row r="150" s="2" customFormat="1">
      <c r="A150" s="42"/>
      <c r="B150" s="43"/>
      <c r="C150" s="44"/>
      <c r="D150" s="221" t="s">
        <v>155</v>
      </c>
      <c r="E150" s="44"/>
      <c r="F150" s="222" t="s">
        <v>234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155</v>
      </c>
      <c r="AU150" s="21" t="s">
        <v>82</v>
      </c>
    </row>
    <row r="151" s="2" customFormat="1" ht="16.5" customHeight="1">
      <c r="A151" s="42"/>
      <c r="B151" s="43"/>
      <c r="C151" s="259" t="s">
        <v>235</v>
      </c>
      <c r="D151" s="259" t="s">
        <v>226</v>
      </c>
      <c r="E151" s="260" t="s">
        <v>236</v>
      </c>
      <c r="F151" s="261" t="s">
        <v>237</v>
      </c>
      <c r="G151" s="262" t="s">
        <v>218</v>
      </c>
      <c r="H151" s="263">
        <v>1</v>
      </c>
      <c r="I151" s="264"/>
      <c r="J151" s="265">
        <f>ROUND(I151*H151,2)</f>
        <v>0</v>
      </c>
      <c r="K151" s="261" t="s">
        <v>152</v>
      </c>
      <c r="L151" s="266"/>
      <c r="M151" s="267" t="s">
        <v>19</v>
      </c>
      <c r="N151" s="268" t="s">
        <v>43</v>
      </c>
      <c r="O151" s="88"/>
      <c r="P151" s="217">
        <f>O151*H151</f>
        <v>0</v>
      </c>
      <c r="Q151" s="217">
        <v>0.044999999999999998</v>
      </c>
      <c r="R151" s="217">
        <f>Q151*H151</f>
        <v>0.044999999999999998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196</v>
      </c>
      <c r="AT151" s="219" t="s">
        <v>226</v>
      </c>
      <c r="AU151" s="219" t="s">
        <v>82</v>
      </c>
      <c r="AY151" s="21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153</v>
      </c>
      <c r="BM151" s="219" t="s">
        <v>238</v>
      </c>
    </row>
    <row r="152" s="2" customFormat="1" ht="16.5" customHeight="1">
      <c r="A152" s="42"/>
      <c r="B152" s="43"/>
      <c r="C152" s="208" t="s">
        <v>239</v>
      </c>
      <c r="D152" s="208" t="s">
        <v>148</v>
      </c>
      <c r="E152" s="209" t="s">
        <v>240</v>
      </c>
      <c r="F152" s="210" t="s">
        <v>241</v>
      </c>
      <c r="G152" s="211" t="s">
        <v>151</v>
      </c>
      <c r="H152" s="212">
        <v>0.13200000000000001</v>
      </c>
      <c r="I152" s="213"/>
      <c r="J152" s="214">
        <f>ROUND(I152*H152,2)</f>
        <v>0</v>
      </c>
      <c r="K152" s="210" t="s">
        <v>152</v>
      </c>
      <c r="L152" s="48"/>
      <c r="M152" s="215" t="s">
        <v>19</v>
      </c>
      <c r="N152" s="216" t="s">
        <v>43</v>
      </c>
      <c r="O152" s="88"/>
      <c r="P152" s="217">
        <f>O152*H152</f>
        <v>0</v>
      </c>
      <c r="Q152" s="217">
        <v>1.94302</v>
      </c>
      <c r="R152" s="217">
        <f>Q152*H152</f>
        <v>0.25647864000000004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153</v>
      </c>
      <c r="AT152" s="219" t="s">
        <v>148</v>
      </c>
      <c r="AU152" s="219" t="s">
        <v>82</v>
      </c>
      <c r="AY152" s="21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1" t="s">
        <v>80</v>
      </c>
      <c r="BK152" s="220">
        <f>ROUND(I152*H152,2)</f>
        <v>0</v>
      </c>
      <c r="BL152" s="21" t="s">
        <v>153</v>
      </c>
      <c r="BM152" s="219" t="s">
        <v>242</v>
      </c>
    </row>
    <row r="153" s="2" customFormat="1">
      <c r="A153" s="42"/>
      <c r="B153" s="43"/>
      <c r="C153" s="44"/>
      <c r="D153" s="221" t="s">
        <v>155</v>
      </c>
      <c r="E153" s="44"/>
      <c r="F153" s="222" t="s">
        <v>243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155</v>
      </c>
      <c r="AU153" s="21" t="s">
        <v>82</v>
      </c>
    </row>
    <row r="154" s="14" customFormat="1">
      <c r="A154" s="14"/>
      <c r="B154" s="237"/>
      <c r="C154" s="238"/>
      <c r="D154" s="228" t="s">
        <v>157</v>
      </c>
      <c r="E154" s="239" t="s">
        <v>19</v>
      </c>
      <c r="F154" s="240" t="s">
        <v>244</v>
      </c>
      <c r="G154" s="238"/>
      <c r="H154" s="241">
        <v>0.13200000000000001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157</v>
      </c>
      <c r="AU154" s="247" t="s">
        <v>82</v>
      </c>
      <c r="AV154" s="14" t="s">
        <v>82</v>
      </c>
      <c r="AW154" s="14" t="s">
        <v>33</v>
      </c>
      <c r="AX154" s="14" t="s">
        <v>72</v>
      </c>
      <c r="AY154" s="247" t="s">
        <v>146</v>
      </c>
    </row>
    <row r="155" s="15" customFormat="1">
      <c r="A155" s="15"/>
      <c r="B155" s="248"/>
      <c r="C155" s="249"/>
      <c r="D155" s="228" t="s">
        <v>157</v>
      </c>
      <c r="E155" s="250" t="s">
        <v>19</v>
      </c>
      <c r="F155" s="251" t="s">
        <v>160</v>
      </c>
      <c r="G155" s="249"/>
      <c r="H155" s="252">
        <v>0.13200000000000001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157</v>
      </c>
      <c r="AU155" s="258" t="s">
        <v>82</v>
      </c>
      <c r="AV155" s="15" t="s">
        <v>161</v>
      </c>
      <c r="AW155" s="15" t="s">
        <v>33</v>
      </c>
      <c r="AX155" s="15" t="s">
        <v>80</v>
      </c>
      <c r="AY155" s="258" t="s">
        <v>146</v>
      </c>
    </row>
    <row r="156" s="2" customFormat="1" ht="21.75" customHeight="1">
      <c r="A156" s="42"/>
      <c r="B156" s="43"/>
      <c r="C156" s="208" t="s">
        <v>245</v>
      </c>
      <c r="D156" s="208" t="s">
        <v>148</v>
      </c>
      <c r="E156" s="209" t="s">
        <v>246</v>
      </c>
      <c r="F156" s="210" t="s">
        <v>247</v>
      </c>
      <c r="G156" s="211" t="s">
        <v>151</v>
      </c>
      <c r="H156" s="212">
        <v>0.33800000000000002</v>
      </c>
      <c r="I156" s="213"/>
      <c r="J156" s="214">
        <f>ROUND(I156*H156,2)</f>
        <v>0</v>
      </c>
      <c r="K156" s="210" t="s">
        <v>152</v>
      </c>
      <c r="L156" s="48"/>
      <c r="M156" s="215" t="s">
        <v>19</v>
      </c>
      <c r="N156" s="216" t="s">
        <v>43</v>
      </c>
      <c r="O156" s="88"/>
      <c r="P156" s="217">
        <f>O156*H156</f>
        <v>0</v>
      </c>
      <c r="Q156" s="217">
        <v>1.8775</v>
      </c>
      <c r="R156" s="217">
        <f>Q156*H156</f>
        <v>0.63459500000000002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153</v>
      </c>
      <c r="AT156" s="219" t="s">
        <v>148</v>
      </c>
      <c r="AU156" s="219" t="s">
        <v>82</v>
      </c>
      <c r="AY156" s="21" t="s">
        <v>146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1" t="s">
        <v>80</v>
      </c>
      <c r="BK156" s="220">
        <f>ROUND(I156*H156,2)</f>
        <v>0</v>
      </c>
      <c r="BL156" s="21" t="s">
        <v>153</v>
      </c>
      <c r="BM156" s="219" t="s">
        <v>248</v>
      </c>
    </row>
    <row r="157" s="2" customFormat="1">
      <c r="A157" s="42"/>
      <c r="B157" s="43"/>
      <c r="C157" s="44"/>
      <c r="D157" s="221" t="s">
        <v>155</v>
      </c>
      <c r="E157" s="44"/>
      <c r="F157" s="222" t="s">
        <v>249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155</v>
      </c>
      <c r="AU157" s="21" t="s">
        <v>82</v>
      </c>
    </row>
    <row r="158" s="14" customFormat="1">
      <c r="A158" s="14"/>
      <c r="B158" s="237"/>
      <c r="C158" s="238"/>
      <c r="D158" s="228" t="s">
        <v>157</v>
      </c>
      <c r="E158" s="239" t="s">
        <v>19</v>
      </c>
      <c r="F158" s="240" t="s">
        <v>250</v>
      </c>
      <c r="G158" s="238"/>
      <c r="H158" s="241">
        <v>0.33800000000000002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157</v>
      </c>
      <c r="AU158" s="247" t="s">
        <v>82</v>
      </c>
      <c r="AV158" s="14" t="s">
        <v>82</v>
      </c>
      <c r="AW158" s="14" t="s">
        <v>33</v>
      </c>
      <c r="AX158" s="14" t="s">
        <v>72</v>
      </c>
      <c r="AY158" s="247" t="s">
        <v>146</v>
      </c>
    </row>
    <row r="159" s="15" customFormat="1">
      <c r="A159" s="15"/>
      <c r="B159" s="248"/>
      <c r="C159" s="249"/>
      <c r="D159" s="228" t="s">
        <v>157</v>
      </c>
      <c r="E159" s="250" t="s">
        <v>19</v>
      </c>
      <c r="F159" s="251" t="s">
        <v>160</v>
      </c>
      <c r="G159" s="249"/>
      <c r="H159" s="252">
        <v>0.33800000000000002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157</v>
      </c>
      <c r="AU159" s="258" t="s">
        <v>82</v>
      </c>
      <c r="AV159" s="15" t="s">
        <v>161</v>
      </c>
      <c r="AW159" s="15" t="s">
        <v>33</v>
      </c>
      <c r="AX159" s="15" t="s">
        <v>80</v>
      </c>
      <c r="AY159" s="258" t="s">
        <v>146</v>
      </c>
    </row>
    <row r="160" s="2" customFormat="1" ht="21.75" customHeight="1">
      <c r="A160" s="42"/>
      <c r="B160" s="43"/>
      <c r="C160" s="208" t="s">
        <v>251</v>
      </c>
      <c r="D160" s="208" t="s">
        <v>148</v>
      </c>
      <c r="E160" s="209" t="s">
        <v>252</v>
      </c>
      <c r="F160" s="210" t="s">
        <v>253</v>
      </c>
      <c r="G160" s="211" t="s">
        <v>151</v>
      </c>
      <c r="H160" s="212">
        <v>1.1539999999999999</v>
      </c>
      <c r="I160" s="213"/>
      <c r="J160" s="214">
        <f>ROUND(I160*H160,2)</f>
        <v>0</v>
      </c>
      <c r="K160" s="210" t="s">
        <v>152</v>
      </c>
      <c r="L160" s="48"/>
      <c r="M160" s="215" t="s">
        <v>19</v>
      </c>
      <c r="N160" s="216" t="s">
        <v>43</v>
      </c>
      <c r="O160" s="88"/>
      <c r="P160" s="217">
        <f>O160*H160</f>
        <v>0</v>
      </c>
      <c r="Q160" s="217">
        <v>1.8775</v>
      </c>
      <c r="R160" s="217">
        <f>Q160*H160</f>
        <v>2.1666349999999999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153</v>
      </c>
      <c r="AT160" s="219" t="s">
        <v>148</v>
      </c>
      <c r="AU160" s="219" t="s">
        <v>82</v>
      </c>
      <c r="AY160" s="21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1" t="s">
        <v>80</v>
      </c>
      <c r="BK160" s="220">
        <f>ROUND(I160*H160,2)</f>
        <v>0</v>
      </c>
      <c r="BL160" s="21" t="s">
        <v>153</v>
      </c>
      <c r="BM160" s="219" t="s">
        <v>254</v>
      </c>
    </row>
    <row r="161" s="2" customFormat="1">
      <c r="A161" s="42"/>
      <c r="B161" s="43"/>
      <c r="C161" s="44"/>
      <c r="D161" s="221" t="s">
        <v>155</v>
      </c>
      <c r="E161" s="44"/>
      <c r="F161" s="222" t="s">
        <v>255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155</v>
      </c>
      <c r="AU161" s="21" t="s">
        <v>82</v>
      </c>
    </row>
    <row r="162" s="14" customFormat="1">
      <c r="A162" s="14"/>
      <c r="B162" s="237"/>
      <c r="C162" s="238"/>
      <c r="D162" s="228" t="s">
        <v>157</v>
      </c>
      <c r="E162" s="239" t="s">
        <v>19</v>
      </c>
      <c r="F162" s="240" t="s">
        <v>256</v>
      </c>
      <c r="G162" s="238"/>
      <c r="H162" s="241">
        <v>1.1539999999999999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157</v>
      </c>
      <c r="AU162" s="247" t="s">
        <v>82</v>
      </c>
      <c r="AV162" s="14" t="s">
        <v>82</v>
      </c>
      <c r="AW162" s="14" t="s">
        <v>33</v>
      </c>
      <c r="AX162" s="14" t="s">
        <v>72</v>
      </c>
      <c r="AY162" s="247" t="s">
        <v>146</v>
      </c>
    </row>
    <row r="163" s="15" customFormat="1">
      <c r="A163" s="15"/>
      <c r="B163" s="248"/>
      <c r="C163" s="249"/>
      <c r="D163" s="228" t="s">
        <v>157</v>
      </c>
      <c r="E163" s="250" t="s">
        <v>19</v>
      </c>
      <c r="F163" s="251" t="s">
        <v>160</v>
      </c>
      <c r="G163" s="249"/>
      <c r="H163" s="252">
        <v>1.1539999999999999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157</v>
      </c>
      <c r="AU163" s="258" t="s">
        <v>82</v>
      </c>
      <c r="AV163" s="15" t="s">
        <v>161</v>
      </c>
      <c r="AW163" s="15" t="s">
        <v>33</v>
      </c>
      <c r="AX163" s="15" t="s">
        <v>80</v>
      </c>
      <c r="AY163" s="258" t="s">
        <v>146</v>
      </c>
    </row>
    <row r="164" s="2" customFormat="1" ht="24.15" customHeight="1">
      <c r="A164" s="42"/>
      <c r="B164" s="43"/>
      <c r="C164" s="208" t="s">
        <v>257</v>
      </c>
      <c r="D164" s="208" t="s">
        <v>148</v>
      </c>
      <c r="E164" s="209" t="s">
        <v>258</v>
      </c>
      <c r="F164" s="210" t="s">
        <v>259</v>
      </c>
      <c r="G164" s="211" t="s">
        <v>191</v>
      </c>
      <c r="H164" s="212">
        <v>0.63</v>
      </c>
      <c r="I164" s="213"/>
      <c r="J164" s="214">
        <f>ROUND(I164*H164,2)</f>
        <v>0</v>
      </c>
      <c r="K164" s="210" t="s">
        <v>152</v>
      </c>
      <c r="L164" s="48"/>
      <c r="M164" s="215" t="s">
        <v>19</v>
      </c>
      <c r="N164" s="216" t="s">
        <v>43</v>
      </c>
      <c r="O164" s="88"/>
      <c r="P164" s="217">
        <f>O164*H164</f>
        <v>0</v>
      </c>
      <c r="Q164" s="217">
        <v>0.27128000000000002</v>
      </c>
      <c r="R164" s="217">
        <f>Q164*H164</f>
        <v>0.17090640000000001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153</v>
      </c>
      <c r="AT164" s="219" t="s">
        <v>148</v>
      </c>
      <c r="AU164" s="219" t="s">
        <v>82</v>
      </c>
      <c r="AY164" s="21" t="s">
        <v>146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1" t="s">
        <v>80</v>
      </c>
      <c r="BK164" s="220">
        <f>ROUND(I164*H164,2)</f>
        <v>0</v>
      </c>
      <c r="BL164" s="21" t="s">
        <v>153</v>
      </c>
      <c r="BM164" s="219" t="s">
        <v>260</v>
      </c>
    </row>
    <row r="165" s="2" customFormat="1">
      <c r="A165" s="42"/>
      <c r="B165" s="43"/>
      <c r="C165" s="44"/>
      <c r="D165" s="221" t="s">
        <v>155</v>
      </c>
      <c r="E165" s="44"/>
      <c r="F165" s="222" t="s">
        <v>261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155</v>
      </c>
      <c r="AU165" s="21" t="s">
        <v>82</v>
      </c>
    </row>
    <row r="166" s="14" customFormat="1">
      <c r="A166" s="14"/>
      <c r="B166" s="237"/>
      <c r="C166" s="238"/>
      <c r="D166" s="228" t="s">
        <v>157</v>
      </c>
      <c r="E166" s="239" t="s">
        <v>19</v>
      </c>
      <c r="F166" s="240" t="s">
        <v>262</v>
      </c>
      <c r="G166" s="238"/>
      <c r="H166" s="241">
        <v>0.63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157</v>
      </c>
      <c r="AU166" s="247" t="s">
        <v>82</v>
      </c>
      <c r="AV166" s="14" t="s">
        <v>82</v>
      </c>
      <c r="AW166" s="14" t="s">
        <v>33</v>
      </c>
      <c r="AX166" s="14" t="s">
        <v>72</v>
      </c>
      <c r="AY166" s="247" t="s">
        <v>146</v>
      </c>
    </row>
    <row r="167" s="15" customFormat="1">
      <c r="A167" s="15"/>
      <c r="B167" s="248"/>
      <c r="C167" s="249"/>
      <c r="D167" s="228" t="s">
        <v>157</v>
      </c>
      <c r="E167" s="250" t="s">
        <v>19</v>
      </c>
      <c r="F167" s="251" t="s">
        <v>160</v>
      </c>
      <c r="G167" s="249"/>
      <c r="H167" s="252">
        <v>0.63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8" t="s">
        <v>157</v>
      </c>
      <c r="AU167" s="258" t="s">
        <v>82</v>
      </c>
      <c r="AV167" s="15" t="s">
        <v>161</v>
      </c>
      <c r="AW167" s="15" t="s">
        <v>33</v>
      </c>
      <c r="AX167" s="15" t="s">
        <v>80</v>
      </c>
      <c r="AY167" s="258" t="s">
        <v>146</v>
      </c>
    </row>
    <row r="168" s="2" customFormat="1" ht="24.15" customHeight="1">
      <c r="A168" s="42"/>
      <c r="B168" s="43"/>
      <c r="C168" s="208" t="s">
        <v>263</v>
      </c>
      <c r="D168" s="208" t="s">
        <v>148</v>
      </c>
      <c r="E168" s="209" t="s">
        <v>264</v>
      </c>
      <c r="F168" s="210" t="s">
        <v>265</v>
      </c>
      <c r="G168" s="211" t="s">
        <v>191</v>
      </c>
      <c r="H168" s="212">
        <v>2.1000000000000001</v>
      </c>
      <c r="I168" s="213"/>
      <c r="J168" s="214">
        <f>ROUND(I168*H168,2)</f>
        <v>0</v>
      </c>
      <c r="K168" s="210" t="s">
        <v>152</v>
      </c>
      <c r="L168" s="48"/>
      <c r="M168" s="215" t="s">
        <v>19</v>
      </c>
      <c r="N168" s="216" t="s">
        <v>43</v>
      </c>
      <c r="O168" s="88"/>
      <c r="P168" s="217">
        <f>O168*H168</f>
        <v>0</v>
      </c>
      <c r="Q168" s="217">
        <v>0.13319</v>
      </c>
      <c r="R168" s="217">
        <f>Q168*H168</f>
        <v>0.27969900000000003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153</v>
      </c>
      <c r="AT168" s="219" t="s">
        <v>148</v>
      </c>
      <c r="AU168" s="219" t="s">
        <v>82</v>
      </c>
      <c r="AY168" s="21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1" t="s">
        <v>80</v>
      </c>
      <c r="BK168" s="220">
        <f>ROUND(I168*H168,2)</f>
        <v>0</v>
      </c>
      <c r="BL168" s="21" t="s">
        <v>153</v>
      </c>
      <c r="BM168" s="219" t="s">
        <v>266</v>
      </c>
    </row>
    <row r="169" s="2" customFormat="1">
      <c r="A169" s="42"/>
      <c r="B169" s="43"/>
      <c r="C169" s="44"/>
      <c r="D169" s="221" t="s">
        <v>155</v>
      </c>
      <c r="E169" s="44"/>
      <c r="F169" s="222" t="s">
        <v>267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155</v>
      </c>
      <c r="AU169" s="21" t="s">
        <v>82</v>
      </c>
    </row>
    <row r="170" s="14" customFormat="1">
      <c r="A170" s="14"/>
      <c r="B170" s="237"/>
      <c r="C170" s="238"/>
      <c r="D170" s="228" t="s">
        <v>157</v>
      </c>
      <c r="E170" s="239" t="s">
        <v>19</v>
      </c>
      <c r="F170" s="240" t="s">
        <v>268</v>
      </c>
      <c r="G170" s="238"/>
      <c r="H170" s="241">
        <v>2.1000000000000001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157</v>
      </c>
      <c r="AU170" s="247" t="s">
        <v>82</v>
      </c>
      <c r="AV170" s="14" t="s">
        <v>82</v>
      </c>
      <c r="AW170" s="14" t="s">
        <v>33</v>
      </c>
      <c r="AX170" s="14" t="s">
        <v>72</v>
      </c>
      <c r="AY170" s="247" t="s">
        <v>146</v>
      </c>
    </row>
    <row r="171" s="15" customFormat="1">
      <c r="A171" s="15"/>
      <c r="B171" s="248"/>
      <c r="C171" s="249"/>
      <c r="D171" s="228" t="s">
        <v>157</v>
      </c>
      <c r="E171" s="250" t="s">
        <v>19</v>
      </c>
      <c r="F171" s="251" t="s">
        <v>160</v>
      </c>
      <c r="G171" s="249"/>
      <c r="H171" s="252">
        <v>2.1000000000000001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8" t="s">
        <v>157</v>
      </c>
      <c r="AU171" s="258" t="s">
        <v>82</v>
      </c>
      <c r="AV171" s="15" t="s">
        <v>161</v>
      </c>
      <c r="AW171" s="15" t="s">
        <v>33</v>
      </c>
      <c r="AX171" s="15" t="s">
        <v>80</v>
      </c>
      <c r="AY171" s="258" t="s">
        <v>146</v>
      </c>
    </row>
    <row r="172" s="2" customFormat="1" ht="24.15" customHeight="1">
      <c r="A172" s="42"/>
      <c r="B172" s="43"/>
      <c r="C172" s="208" t="s">
        <v>7</v>
      </c>
      <c r="D172" s="208" t="s">
        <v>148</v>
      </c>
      <c r="E172" s="209" t="s">
        <v>269</v>
      </c>
      <c r="F172" s="210" t="s">
        <v>270</v>
      </c>
      <c r="G172" s="211" t="s">
        <v>191</v>
      </c>
      <c r="H172" s="212">
        <v>2.1000000000000001</v>
      </c>
      <c r="I172" s="213"/>
      <c r="J172" s="214">
        <f>ROUND(I172*H172,2)</f>
        <v>0</v>
      </c>
      <c r="K172" s="210" t="s">
        <v>152</v>
      </c>
      <c r="L172" s="48"/>
      <c r="M172" s="215" t="s">
        <v>19</v>
      </c>
      <c r="N172" s="216" t="s">
        <v>43</v>
      </c>
      <c r="O172" s="88"/>
      <c r="P172" s="217">
        <f>O172*H172</f>
        <v>0</v>
      </c>
      <c r="Q172" s="217">
        <v>0.27128000000000002</v>
      </c>
      <c r="R172" s="217">
        <f>Q172*H172</f>
        <v>0.56968800000000008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153</v>
      </c>
      <c r="AT172" s="219" t="s">
        <v>148</v>
      </c>
      <c r="AU172" s="219" t="s">
        <v>82</v>
      </c>
      <c r="AY172" s="21" t="s">
        <v>146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1" t="s">
        <v>80</v>
      </c>
      <c r="BK172" s="220">
        <f>ROUND(I172*H172,2)</f>
        <v>0</v>
      </c>
      <c r="BL172" s="21" t="s">
        <v>153</v>
      </c>
      <c r="BM172" s="219" t="s">
        <v>271</v>
      </c>
    </row>
    <row r="173" s="2" customFormat="1">
      <c r="A173" s="42"/>
      <c r="B173" s="43"/>
      <c r="C173" s="44"/>
      <c r="D173" s="221" t="s">
        <v>155</v>
      </c>
      <c r="E173" s="44"/>
      <c r="F173" s="222" t="s">
        <v>272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155</v>
      </c>
      <c r="AU173" s="21" t="s">
        <v>82</v>
      </c>
    </row>
    <row r="174" s="14" customFormat="1">
      <c r="A174" s="14"/>
      <c r="B174" s="237"/>
      <c r="C174" s="238"/>
      <c r="D174" s="228" t="s">
        <v>157</v>
      </c>
      <c r="E174" s="239" t="s">
        <v>19</v>
      </c>
      <c r="F174" s="240" t="s">
        <v>268</v>
      </c>
      <c r="G174" s="238"/>
      <c r="H174" s="241">
        <v>2.1000000000000001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157</v>
      </c>
      <c r="AU174" s="247" t="s">
        <v>82</v>
      </c>
      <c r="AV174" s="14" t="s">
        <v>82</v>
      </c>
      <c r="AW174" s="14" t="s">
        <v>33</v>
      </c>
      <c r="AX174" s="14" t="s">
        <v>72</v>
      </c>
      <c r="AY174" s="247" t="s">
        <v>146</v>
      </c>
    </row>
    <row r="175" s="15" customFormat="1">
      <c r="A175" s="15"/>
      <c r="B175" s="248"/>
      <c r="C175" s="249"/>
      <c r="D175" s="228" t="s">
        <v>157</v>
      </c>
      <c r="E175" s="250" t="s">
        <v>19</v>
      </c>
      <c r="F175" s="251" t="s">
        <v>160</v>
      </c>
      <c r="G175" s="249"/>
      <c r="H175" s="252">
        <v>2.1000000000000001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157</v>
      </c>
      <c r="AU175" s="258" t="s">
        <v>82</v>
      </c>
      <c r="AV175" s="15" t="s">
        <v>161</v>
      </c>
      <c r="AW175" s="15" t="s">
        <v>33</v>
      </c>
      <c r="AX175" s="15" t="s">
        <v>80</v>
      </c>
      <c r="AY175" s="258" t="s">
        <v>146</v>
      </c>
    </row>
    <row r="176" s="2" customFormat="1" ht="16.5" customHeight="1">
      <c r="A176" s="42"/>
      <c r="B176" s="43"/>
      <c r="C176" s="208" t="s">
        <v>273</v>
      </c>
      <c r="D176" s="208" t="s">
        <v>148</v>
      </c>
      <c r="E176" s="209" t="s">
        <v>274</v>
      </c>
      <c r="F176" s="210" t="s">
        <v>275</v>
      </c>
      <c r="G176" s="211" t="s">
        <v>191</v>
      </c>
      <c r="H176" s="212">
        <v>2.8500000000000001</v>
      </c>
      <c r="I176" s="213"/>
      <c r="J176" s="214">
        <f>ROUND(I176*H176,2)</f>
        <v>0</v>
      </c>
      <c r="K176" s="210" t="s">
        <v>152</v>
      </c>
      <c r="L176" s="48"/>
      <c r="M176" s="215" t="s">
        <v>19</v>
      </c>
      <c r="N176" s="216" t="s">
        <v>43</v>
      </c>
      <c r="O176" s="88"/>
      <c r="P176" s="217">
        <f>O176*H176</f>
        <v>0</v>
      </c>
      <c r="Q176" s="217">
        <v>0.12335</v>
      </c>
      <c r="R176" s="217">
        <f>Q176*H176</f>
        <v>0.35154750000000001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153</v>
      </c>
      <c r="AT176" s="219" t="s">
        <v>148</v>
      </c>
      <c r="AU176" s="219" t="s">
        <v>82</v>
      </c>
      <c r="AY176" s="21" t="s">
        <v>146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1" t="s">
        <v>80</v>
      </c>
      <c r="BK176" s="220">
        <f>ROUND(I176*H176,2)</f>
        <v>0</v>
      </c>
      <c r="BL176" s="21" t="s">
        <v>153</v>
      </c>
      <c r="BM176" s="219" t="s">
        <v>276</v>
      </c>
    </row>
    <row r="177" s="2" customFormat="1">
      <c r="A177" s="42"/>
      <c r="B177" s="43"/>
      <c r="C177" s="44"/>
      <c r="D177" s="221" t="s">
        <v>155</v>
      </c>
      <c r="E177" s="44"/>
      <c r="F177" s="222" t="s">
        <v>277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155</v>
      </c>
      <c r="AU177" s="21" t="s">
        <v>82</v>
      </c>
    </row>
    <row r="178" s="14" customFormat="1">
      <c r="A178" s="14"/>
      <c r="B178" s="237"/>
      <c r="C178" s="238"/>
      <c r="D178" s="228" t="s">
        <v>157</v>
      </c>
      <c r="E178" s="239" t="s">
        <v>19</v>
      </c>
      <c r="F178" s="240" t="s">
        <v>278</v>
      </c>
      <c r="G178" s="238"/>
      <c r="H178" s="241">
        <v>1.26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157</v>
      </c>
      <c r="AU178" s="247" t="s">
        <v>82</v>
      </c>
      <c r="AV178" s="14" t="s">
        <v>82</v>
      </c>
      <c r="AW178" s="14" t="s">
        <v>33</v>
      </c>
      <c r="AX178" s="14" t="s">
        <v>72</v>
      </c>
      <c r="AY178" s="247" t="s">
        <v>146</v>
      </c>
    </row>
    <row r="179" s="14" customFormat="1">
      <c r="A179" s="14"/>
      <c r="B179" s="237"/>
      <c r="C179" s="238"/>
      <c r="D179" s="228" t="s">
        <v>157</v>
      </c>
      <c r="E179" s="239" t="s">
        <v>19</v>
      </c>
      <c r="F179" s="240" t="s">
        <v>279</v>
      </c>
      <c r="G179" s="238"/>
      <c r="H179" s="241">
        <v>1.5900000000000001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157</v>
      </c>
      <c r="AU179" s="247" t="s">
        <v>82</v>
      </c>
      <c r="AV179" s="14" t="s">
        <v>82</v>
      </c>
      <c r="AW179" s="14" t="s">
        <v>33</v>
      </c>
      <c r="AX179" s="14" t="s">
        <v>72</v>
      </c>
      <c r="AY179" s="247" t="s">
        <v>146</v>
      </c>
    </row>
    <row r="180" s="15" customFormat="1">
      <c r="A180" s="15"/>
      <c r="B180" s="248"/>
      <c r="C180" s="249"/>
      <c r="D180" s="228" t="s">
        <v>157</v>
      </c>
      <c r="E180" s="250" t="s">
        <v>19</v>
      </c>
      <c r="F180" s="251" t="s">
        <v>160</v>
      </c>
      <c r="G180" s="249"/>
      <c r="H180" s="252">
        <v>2.8500000000000001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157</v>
      </c>
      <c r="AU180" s="258" t="s">
        <v>82</v>
      </c>
      <c r="AV180" s="15" t="s">
        <v>161</v>
      </c>
      <c r="AW180" s="15" t="s">
        <v>33</v>
      </c>
      <c r="AX180" s="15" t="s">
        <v>80</v>
      </c>
      <c r="AY180" s="258" t="s">
        <v>146</v>
      </c>
    </row>
    <row r="181" s="2" customFormat="1" ht="24.15" customHeight="1">
      <c r="A181" s="42"/>
      <c r="B181" s="43"/>
      <c r="C181" s="208" t="s">
        <v>280</v>
      </c>
      <c r="D181" s="208" t="s">
        <v>148</v>
      </c>
      <c r="E181" s="209" t="s">
        <v>281</v>
      </c>
      <c r="F181" s="210" t="s">
        <v>282</v>
      </c>
      <c r="G181" s="211" t="s">
        <v>191</v>
      </c>
      <c r="H181" s="212">
        <v>6.5250000000000004</v>
      </c>
      <c r="I181" s="213"/>
      <c r="J181" s="214">
        <f>ROUND(I181*H181,2)</f>
        <v>0</v>
      </c>
      <c r="K181" s="210" t="s">
        <v>152</v>
      </c>
      <c r="L181" s="48"/>
      <c r="M181" s="215" t="s">
        <v>19</v>
      </c>
      <c r="N181" s="216" t="s">
        <v>43</v>
      </c>
      <c r="O181" s="88"/>
      <c r="P181" s="217">
        <f>O181*H181</f>
        <v>0</v>
      </c>
      <c r="Q181" s="217">
        <v>0.028570000000000002</v>
      </c>
      <c r="R181" s="217">
        <f>Q181*H181</f>
        <v>0.18641925000000001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153</v>
      </c>
      <c r="AT181" s="219" t="s">
        <v>148</v>
      </c>
      <c r="AU181" s="219" t="s">
        <v>82</v>
      </c>
      <c r="AY181" s="21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153</v>
      </c>
      <c r="BM181" s="219" t="s">
        <v>283</v>
      </c>
    </row>
    <row r="182" s="2" customFormat="1">
      <c r="A182" s="42"/>
      <c r="B182" s="43"/>
      <c r="C182" s="44"/>
      <c r="D182" s="221" t="s">
        <v>155</v>
      </c>
      <c r="E182" s="44"/>
      <c r="F182" s="222" t="s">
        <v>284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155</v>
      </c>
      <c r="AU182" s="21" t="s">
        <v>82</v>
      </c>
    </row>
    <row r="183" s="13" customFormat="1">
      <c r="A183" s="13"/>
      <c r="B183" s="226"/>
      <c r="C183" s="227"/>
      <c r="D183" s="228" t="s">
        <v>157</v>
      </c>
      <c r="E183" s="229" t="s">
        <v>19</v>
      </c>
      <c r="F183" s="230" t="s">
        <v>285</v>
      </c>
      <c r="G183" s="227"/>
      <c r="H183" s="229" t="s">
        <v>19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157</v>
      </c>
      <c r="AU183" s="236" t="s">
        <v>82</v>
      </c>
      <c r="AV183" s="13" t="s">
        <v>80</v>
      </c>
      <c r="AW183" s="13" t="s">
        <v>33</v>
      </c>
      <c r="AX183" s="13" t="s">
        <v>72</v>
      </c>
      <c r="AY183" s="236" t="s">
        <v>146</v>
      </c>
    </row>
    <row r="184" s="14" customFormat="1">
      <c r="A184" s="14"/>
      <c r="B184" s="237"/>
      <c r="C184" s="238"/>
      <c r="D184" s="228" t="s">
        <v>157</v>
      </c>
      <c r="E184" s="239" t="s">
        <v>19</v>
      </c>
      <c r="F184" s="240" t="s">
        <v>286</v>
      </c>
      <c r="G184" s="238"/>
      <c r="H184" s="241">
        <v>6.5250000000000004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157</v>
      </c>
      <c r="AU184" s="247" t="s">
        <v>82</v>
      </c>
      <c r="AV184" s="14" t="s">
        <v>82</v>
      </c>
      <c r="AW184" s="14" t="s">
        <v>33</v>
      </c>
      <c r="AX184" s="14" t="s">
        <v>72</v>
      </c>
      <c r="AY184" s="247" t="s">
        <v>146</v>
      </c>
    </row>
    <row r="185" s="15" customFormat="1">
      <c r="A185" s="15"/>
      <c r="B185" s="248"/>
      <c r="C185" s="249"/>
      <c r="D185" s="228" t="s">
        <v>157</v>
      </c>
      <c r="E185" s="250" t="s">
        <v>19</v>
      </c>
      <c r="F185" s="251" t="s">
        <v>160</v>
      </c>
      <c r="G185" s="249"/>
      <c r="H185" s="252">
        <v>6.5250000000000004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157</v>
      </c>
      <c r="AU185" s="258" t="s">
        <v>82</v>
      </c>
      <c r="AV185" s="15" t="s">
        <v>161</v>
      </c>
      <c r="AW185" s="15" t="s">
        <v>33</v>
      </c>
      <c r="AX185" s="15" t="s">
        <v>80</v>
      </c>
      <c r="AY185" s="258" t="s">
        <v>146</v>
      </c>
    </row>
    <row r="186" s="12" customFormat="1" ht="22.8" customHeight="1">
      <c r="A186" s="12"/>
      <c r="B186" s="192"/>
      <c r="C186" s="193"/>
      <c r="D186" s="194" t="s">
        <v>71</v>
      </c>
      <c r="E186" s="206" t="s">
        <v>181</v>
      </c>
      <c r="F186" s="206" t="s">
        <v>287</v>
      </c>
      <c r="G186" s="193"/>
      <c r="H186" s="193"/>
      <c r="I186" s="196"/>
      <c r="J186" s="207">
        <f>BK186</f>
        <v>0</v>
      </c>
      <c r="K186" s="193"/>
      <c r="L186" s="198"/>
      <c r="M186" s="199"/>
      <c r="N186" s="200"/>
      <c r="O186" s="200"/>
      <c r="P186" s="201">
        <f>P187+P241+P283+P303</f>
        <v>0</v>
      </c>
      <c r="Q186" s="200"/>
      <c r="R186" s="201">
        <f>R187+R241+R283+R303</f>
        <v>8.5746843999999989</v>
      </c>
      <c r="S186" s="200"/>
      <c r="T186" s="202">
        <f>T187+T241+T283+T303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3" t="s">
        <v>80</v>
      </c>
      <c r="AT186" s="204" t="s">
        <v>71</v>
      </c>
      <c r="AU186" s="204" t="s">
        <v>80</v>
      </c>
      <c r="AY186" s="203" t="s">
        <v>146</v>
      </c>
      <c r="BK186" s="205">
        <f>BK187+BK241+BK283+BK303</f>
        <v>0</v>
      </c>
    </row>
    <row r="187" s="12" customFormat="1" ht="20.88" customHeight="1">
      <c r="A187" s="12"/>
      <c r="B187" s="192"/>
      <c r="C187" s="193"/>
      <c r="D187" s="194" t="s">
        <v>71</v>
      </c>
      <c r="E187" s="206" t="s">
        <v>288</v>
      </c>
      <c r="F187" s="206" t="s">
        <v>289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SUM(P188:P240)</f>
        <v>0</v>
      </c>
      <c r="Q187" s="200"/>
      <c r="R187" s="201">
        <f>SUM(R188:R240)</f>
        <v>4.3283590200000006</v>
      </c>
      <c r="S187" s="200"/>
      <c r="T187" s="202">
        <f>SUM(T188:T240)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3" t="s">
        <v>80</v>
      </c>
      <c r="AT187" s="204" t="s">
        <v>71</v>
      </c>
      <c r="AU187" s="204" t="s">
        <v>82</v>
      </c>
      <c r="AY187" s="203" t="s">
        <v>146</v>
      </c>
      <c r="BK187" s="205">
        <f>SUM(BK188:BK240)</f>
        <v>0</v>
      </c>
    </row>
    <row r="188" s="2" customFormat="1" ht="21.75" customHeight="1">
      <c r="A188" s="42"/>
      <c r="B188" s="43"/>
      <c r="C188" s="208" t="s">
        <v>290</v>
      </c>
      <c r="D188" s="208" t="s">
        <v>148</v>
      </c>
      <c r="E188" s="209" t="s">
        <v>291</v>
      </c>
      <c r="F188" s="210" t="s">
        <v>292</v>
      </c>
      <c r="G188" s="211" t="s">
        <v>191</v>
      </c>
      <c r="H188" s="212">
        <v>140.25700000000001</v>
      </c>
      <c r="I188" s="213"/>
      <c r="J188" s="214">
        <f>ROUND(I188*H188,2)</f>
        <v>0</v>
      </c>
      <c r="K188" s="210" t="s">
        <v>152</v>
      </c>
      <c r="L188" s="48"/>
      <c r="M188" s="215" t="s">
        <v>19</v>
      </c>
      <c r="N188" s="216" t="s">
        <v>43</v>
      </c>
      <c r="O188" s="88"/>
      <c r="P188" s="217">
        <f>O188*H188</f>
        <v>0</v>
      </c>
      <c r="Q188" s="217">
        <v>0.0073499999999999998</v>
      </c>
      <c r="R188" s="217">
        <f>Q188*H188</f>
        <v>1.03088895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153</v>
      </c>
      <c r="AT188" s="219" t="s">
        <v>148</v>
      </c>
      <c r="AU188" s="219" t="s">
        <v>161</v>
      </c>
      <c r="AY188" s="21" t="s">
        <v>146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1" t="s">
        <v>80</v>
      </c>
      <c r="BK188" s="220">
        <f>ROUND(I188*H188,2)</f>
        <v>0</v>
      </c>
      <c r="BL188" s="21" t="s">
        <v>153</v>
      </c>
      <c r="BM188" s="219" t="s">
        <v>293</v>
      </c>
    </row>
    <row r="189" s="2" customFormat="1">
      <c r="A189" s="42"/>
      <c r="B189" s="43"/>
      <c r="C189" s="44"/>
      <c r="D189" s="221" t="s">
        <v>155</v>
      </c>
      <c r="E189" s="44"/>
      <c r="F189" s="222" t="s">
        <v>294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155</v>
      </c>
      <c r="AU189" s="21" t="s">
        <v>161</v>
      </c>
    </row>
    <row r="190" s="2" customFormat="1" ht="24.15" customHeight="1">
      <c r="A190" s="42"/>
      <c r="B190" s="43"/>
      <c r="C190" s="208" t="s">
        <v>295</v>
      </c>
      <c r="D190" s="208" t="s">
        <v>148</v>
      </c>
      <c r="E190" s="209" t="s">
        <v>296</v>
      </c>
      <c r="F190" s="210" t="s">
        <v>297</v>
      </c>
      <c r="G190" s="211" t="s">
        <v>191</v>
      </c>
      <c r="H190" s="212">
        <v>100.45999999999999</v>
      </c>
      <c r="I190" s="213"/>
      <c r="J190" s="214">
        <f>ROUND(I190*H190,2)</f>
        <v>0</v>
      </c>
      <c r="K190" s="210" t="s">
        <v>152</v>
      </c>
      <c r="L190" s="48"/>
      <c r="M190" s="215" t="s">
        <v>19</v>
      </c>
      <c r="N190" s="216" t="s">
        <v>43</v>
      </c>
      <c r="O190" s="88"/>
      <c r="P190" s="217">
        <f>O190*H190</f>
        <v>0</v>
      </c>
      <c r="Q190" s="217">
        <v>0.015400000000000001</v>
      </c>
      <c r="R190" s="217">
        <f>Q190*H190</f>
        <v>1.5470839999999999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153</v>
      </c>
      <c r="AT190" s="219" t="s">
        <v>148</v>
      </c>
      <c r="AU190" s="219" t="s">
        <v>161</v>
      </c>
      <c r="AY190" s="21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1" t="s">
        <v>80</v>
      </c>
      <c r="BK190" s="220">
        <f>ROUND(I190*H190,2)</f>
        <v>0</v>
      </c>
      <c r="BL190" s="21" t="s">
        <v>153</v>
      </c>
      <c r="BM190" s="219" t="s">
        <v>298</v>
      </c>
    </row>
    <row r="191" s="2" customFormat="1">
      <c r="A191" s="42"/>
      <c r="B191" s="43"/>
      <c r="C191" s="44"/>
      <c r="D191" s="221" t="s">
        <v>155</v>
      </c>
      <c r="E191" s="44"/>
      <c r="F191" s="222" t="s">
        <v>299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155</v>
      </c>
      <c r="AU191" s="21" t="s">
        <v>161</v>
      </c>
    </row>
    <row r="192" s="13" customFormat="1">
      <c r="A192" s="13"/>
      <c r="B192" s="226"/>
      <c r="C192" s="227"/>
      <c r="D192" s="228" t="s">
        <v>157</v>
      </c>
      <c r="E192" s="229" t="s">
        <v>19</v>
      </c>
      <c r="F192" s="230" t="s">
        <v>300</v>
      </c>
      <c r="G192" s="227"/>
      <c r="H192" s="229" t="s">
        <v>19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157</v>
      </c>
      <c r="AU192" s="236" t="s">
        <v>161</v>
      </c>
      <c r="AV192" s="13" t="s">
        <v>80</v>
      </c>
      <c r="AW192" s="13" t="s">
        <v>33</v>
      </c>
      <c r="AX192" s="13" t="s">
        <v>72</v>
      </c>
      <c r="AY192" s="236" t="s">
        <v>146</v>
      </c>
    </row>
    <row r="193" s="14" customFormat="1">
      <c r="A193" s="14"/>
      <c r="B193" s="237"/>
      <c r="C193" s="238"/>
      <c r="D193" s="228" t="s">
        <v>157</v>
      </c>
      <c r="E193" s="239" t="s">
        <v>19</v>
      </c>
      <c r="F193" s="240" t="s">
        <v>301</v>
      </c>
      <c r="G193" s="238"/>
      <c r="H193" s="241">
        <v>13.359999999999999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157</v>
      </c>
      <c r="AU193" s="247" t="s">
        <v>161</v>
      </c>
      <c r="AV193" s="14" t="s">
        <v>82</v>
      </c>
      <c r="AW193" s="14" t="s">
        <v>33</v>
      </c>
      <c r="AX193" s="14" t="s">
        <v>72</v>
      </c>
      <c r="AY193" s="247" t="s">
        <v>146</v>
      </c>
    </row>
    <row r="194" s="14" customFormat="1">
      <c r="A194" s="14"/>
      <c r="B194" s="237"/>
      <c r="C194" s="238"/>
      <c r="D194" s="228" t="s">
        <v>157</v>
      </c>
      <c r="E194" s="239" t="s">
        <v>19</v>
      </c>
      <c r="F194" s="240" t="s">
        <v>302</v>
      </c>
      <c r="G194" s="238"/>
      <c r="H194" s="241">
        <v>8.5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157</v>
      </c>
      <c r="AU194" s="247" t="s">
        <v>161</v>
      </c>
      <c r="AV194" s="14" t="s">
        <v>82</v>
      </c>
      <c r="AW194" s="14" t="s">
        <v>33</v>
      </c>
      <c r="AX194" s="14" t="s">
        <v>72</v>
      </c>
      <c r="AY194" s="247" t="s">
        <v>146</v>
      </c>
    </row>
    <row r="195" s="14" customFormat="1">
      <c r="A195" s="14"/>
      <c r="B195" s="237"/>
      <c r="C195" s="238"/>
      <c r="D195" s="228" t="s">
        <v>157</v>
      </c>
      <c r="E195" s="239" t="s">
        <v>19</v>
      </c>
      <c r="F195" s="240" t="s">
        <v>303</v>
      </c>
      <c r="G195" s="238"/>
      <c r="H195" s="241">
        <v>29.460000000000001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157</v>
      </c>
      <c r="AU195" s="247" t="s">
        <v>161</v>
      </c>
      <c r="AV195" s="14" t="s">
        <v>82</v>
      </c>
      <c r="AW195" s="14" t="s">
        <v>33</v>
      </c>
      <c r="AX195" s="14" t="s">
        <v>72</v>
      </c>
      <c r="AY195" s="247" t="s">
        <v>146</v>
      </c>
    </row>
    <row r="196" s="14" customFormat="1">
      <c r="A196" s="14"/>
      <c r="B196" s="237"/>
      <c r="C196" s="238"/>
      <c r="D196" s="228" t="s">
        <v>157</v>
      </c>
      <c r="E196" s="239" t="s">
        <v>19</v>
      </c>
      <c r="F196" s="240" t="s">
        <v>304</v>
      </c>
      <c r="G196" s="238"/>
      <c r="H196" s="241">
        <v>9.6899999999999995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157</v>
      </c>
      <c r="AU196" s="247" t="s">
        <v>161</v>
      </c>
      <c r="AV196" s="14" t="s">
        <v>82</v>
      </c>
      <c r="AW196" s="14" t="s">
        <v>33</v>
      </c>
      <c r="AX196" s="14" t="s">
        <v>72</v>
      </c>
      <c r="AY196" s="247" t="s">
        <v>146</v>
      </c>
    </row>
    <row r="197" s="14" customFormat="1">
      <c r="A197" s="14"/>
      <c r="B197" s="237"/>
      <c r="C197" s="238"/>
      <c r="D197" s="228" t="s">
        <v>157</v>
      </c>
      <c r="E197" s="239" t="s">
        <v>19</v>
      </c>
      <c r="F197" s="240" t="s">
        <v>305</v>
      </c>
      <c r="G197" s="238"/>
      <c r="H197" s="241">
        <v>14.34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157</v>
      </c>
      <c r="AU197" s="247" t="s">
        <v>161</v>
      </c>
      <c r="AV197" s="14" t="s">
        <v>82</v>
      </c>
      <c r="AW197" s="14" t="s">
        <v>33</v>
      </c>
      <c r="AX197" s="14" t="s">
        <v>72</v>
      </c>
      <c r="AY197" s="247" t="s">
        <v>146</v>
      </c>
    </row>
    <row r="198" s="14" customFormat="1">
      <c r="A198" s="14"/>
      <c r="B198" s="237"/>
      <c r="C198" s="238"/>
      <c r="D198" s="228" t="s">
        <v>157</v>
      </c>
      <c r="E198" s="239" t="s">
        <v>19</v>
      </c>
      <c r="F198" s="240" t="s">
        <v>306</v>
      </c>
      <c r="G198" s="238"/>
      <c r="H198" s="241">
        <v>8.3699999999999992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157</v>
      </c>
      <c r="AU198" s="247" t="s">
        <v>161</v>
      </c>
      <c r="AV198" s="14" t="s">
        <v>82</v>
      </c>
      <c r="AW198" s="14" t="s">
        <v>33</v>
      </c>
      <c r="AX198" s="14" t="s">
        <v>72</v>
      </c>
      <c r="AY198" s="247" t="s">
        <v>146</v>
      </c>
    </row>
    <row r="199" s="14" customFormat="1">
      <c r="A199" s="14"/>
      <c r="B199" s="237"/>
      <c r="C199" s="238"/>
      <c r="D199" s="228" t="s">
        <v>157</v>
      </c>
      <c r="E199" s="239" t="s">
        <v>19</v>
      </c>
      <c r="F199" s="240" t="s">
        <v>306</v>
      </c>
      <c r="G199" s="238"/>
      <c r="H199" s="241">
        <v>8.3699999999999992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157</v>
      </c>
      <c r="AU199" s="247" t="s">
        <v>161</v>
      </c>
      <c r="AV199" s="14" t="s">
        <v>82</v>
      </c>
      <c r="AW199" s="14" t="s">
        <v>33</v>
      </c>
      <c r="AX199" s="14" t="s">
        <v>72</v>
      </c>
      <c r="AY199" s="247" t="s">
        <v>146</v>
      </c>
    </row>
    <row r="200" s="14" customFormat="1">
      <c r="A200" s="14"/>
      <c r="B200" s="237"/>
      <c r="C200" s="238"/>
      <c r="D200" s="228" t="s">
        <v>157</v>
      </c>
      <c r="E200" s="239" t="s">
        <v>19</v>
      </c>
      <c r="F200" s="240" t="s">
        <v>306</v>
      </c>
      <c r="G200" s="238"/>
      <c r="H200" s="241">
        <v>8.3699999999999992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157</v>
      </c>
      <c r="AU200" s="247" t="s">
        <v>161</v>
      </c>
      <c r="AV200" s="14" t="s">
        <v>82</v>
      </c>
      <c r="AW200" s="14" t="s">
        <v>33</v>
      </c>
      <c r="AX200" s="14" t="s">
        <v>72</v>
      </c>
      <c r="AY200" s="247" t="s">
        <v>146</v>
      </c>
    </row>
    <row r="201" s="15" customFormat="1">
      <c r="A201" s="15"/>
      <c r="B201" s="248"/>
      <c r="C201" s="249"/>
      <c r="D201" s="228" t="s">
        <v>157</v>
      </c>
      <c r="E201" s="250" t="s">
        <v>19</v>
      </c>
      <c r="F201" s="251" t="s">
        <v>160</v>
      </c>
      <c r="G201" s="249"/>
      <c r="H201" s="252">
        <v>100.45999999999999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157</v>
      </c>
      <c r="AU201" s="258" t="s">
        <v>161</v>
      </c>
      <c r="AV201" s="15" t="s">
        <v>161</v>
      </c>
      <c r="AW201" s="15" t="s">
        <v>33</v>
      </c>
      <c r="AX201" s="15" t="s">
        <v>80</v>
      </c>
      <c r="AY201" s="258" t="s">
        <v>146</v>
      </c>
    </row>
    <row r="202" s="2" customFormat="1" ht="24.15" customHeight="1">
      <c r="A202" s="42"/>
      <c r="B202" s="43"/>
      <c r="C202" s="208" t="s">
        <v>307</v>
      </c>
      <c r="D202" s="208" t="s">
        <v>148</v>
      </c>
      <c r="E202" s="209" t="s">
        <v>308</v>
      </c>
      <c r="F202" s="210" t="s">
        <v>309</v>
      </c>
      <c r="G202" s="211" t="s">
        <v>191</v>
      </c>
      <c r="H202" s="212">
        <v>39.796999999999997</v>
      </c>
      <c r="I202" s="213"/>
      <c r="J202" s="214">
        <f>ROUND(I202*H202,2)</f>
        <v>0</v>
      </c>
      <c r="K202" s="210" t="s">
        <v>152</v>
      </c>
      <c r="L202" s="48"/>
      <c r="M202" s="215" t="s">
        <v>19</v>
      </c>
      <c r="N202" s="216" t="s">
        <v>43</v>
      </c>
      <c r="O202" s="88"/>
      <c r="P202" s="217">
        <f>O202*H202</f>
        <v>0</v>
      </c>
      <c r="Q202" s="217">
        <v>0.018380000000000001</v>
      </c>
      <c r="R202" s="217">
        <f>Q202*H202</f>
        <v>0.73146886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153</v>
      </c>
      <c r="AT202" s="219" t="s">
        <v>148</v>
      </c>
      <c r="AU202" s="219" t="s">
        <v>161</v>
      </c>
      <c r="AY202" s="21" t="s">
        <v>146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1" t="s">
        <v>80</v>
      </c>
      <c r="BK202" s="220">
        <f>ROUND(I202*H202,2)</f>
        <v>0</v>
      </c>
      <c r="BL202" s="21" t="s">
        <v>153</v>
      </c>
      <c r="BM202" s="219" t="s">
        <v>310</v>
      </c>
    </row>
    <row r="203" s="2" customFormat="1">
      <c r="A203" s="42"/>
      <c r="B203" s="43"/>
      <c r="C203" s="44"/>
      <c r="D203" s="221" t="s">
        <v>155</v>
      </c>
      <c r="E203" s="44"/>
      <c r="F203" s="222" t="s">
        <v>311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155</v>
      </c>
      <c r="AU203" s="21" t="s">
        <v>161</v>
      </c>
    </row>
    <row r="204" s="13" customFormat="1">
      <c r="A204" s="13"/>
      <c r="B204" s="226"/>
      <c r="C204" s="227"/>
      <c r="D204" s="228" t="s">
        <v>157</v>
      </c>
      <c r="E204" s="229" t="s">
        <v>19</v>
      </c>
      <c r="F204" s="230" t="s">
        <v>312</v>
      </c>
      <c r="G204" s="227"/>
      <c r="H204" s="229" t="s">
        <v>19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157</v>
      </c>
      <c r="AU204" s="236" t="s">
        <v>161</v>
      </c>
      <c r="AV204" s="13" t="s">
        <v>80</v>
      </c>
      <c r="AW204" s="13" t="s">
        <v>33</v>
      </c>
      <c r="AX204" s="13" t="s">
        <v>72</v>
      </c>
      <c r="AY204" s="236" t="s">
        <v>146</v>
      </c>
    </row>
    <row r="205" s="14" customFormat="1">
      <c r="A205" s="14"/>
      <c r="B205" s="237"/>
      <c r="C205" s="238"/>
      <c r="D205" s="228" t="s">
        <v>157</v>
      </c>
      <c r="E205" s="239" t="s">
        <v>19</v>
      </c>
      <c r="F205" s="240" t="s">
        <v>313</v>
      </c>
      <c r="G205" s="238"/>
      <c r="H205" s="241">
        <v>126.39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157</v>
      </c>
      <c r="AU205" s="247" t="s">
        <v>161</v>
      </c>
      <c r="AV205" s="14" t="s">
        <v>82</v>
      </c>
      <c r="AW205" s="14" t="s">
        <v>33</v>
      </c>
      <c r="AX205" s="14" t="s">
        <v>72</v>
      </c>
      <c r="AY205" s="247" t="s">
        <v>146</v>
      </c>
    </row>
    <row r="206" s="14" customFormat="1">
      <c r="A206" s="14"/>
      <c r="B206" s="237"/>
      <c r="C206" s="238"/>
      <c r="D206" s="228" t="s">
        <v>157</v>
      </c>
      <c r="E206" s="239" t="s">
        <v>19</v>
      </c>
      <c r="F206" s="240" t="s">
        <v>314</v>
      </c>
      <c r="G206" s="238"/>
      <c r="H206" s="241">
        <v>13.359999999999999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157</v>
      </c>
      <c r="AU206" s="247" t="s">
        <v>161</v>
      </c>
      <c r="AV206" s="14" t="s">
        <v>82</v>
      </c>
      <c r="AW206" s="14" t="s">
        <v>33</v>
      </c>
      <c r="AX206" s="14" t="s">
        <v>72</v>
      </c>
      <c r="AY206" s="247" t="s">
        <v>146</v>
      </c>
    </row>
    <row r="207" s="14" customFormat="1">
      <c r="A207" s="14"/>
      <c r="B207" s="237"/>
      <c r="C207" s="238"/>
      <c r="D207" s="228" t="s">
        <v>157</v>
      </c>
      <c r="E207" s="239" t="s">
        <v>19</v>
      </c>
      <c r="F207" s="240" t="s">
        <v>315</v>
      </c>
      <c r="G207" s="238"/>
      <c r="H207" s="241">
        <v>-4.875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157</v>
      </c>
      <c r="AU207" s="247" t="s">
        <v>161</v>
      </c>
      <c r="AV207" s="14" t="s">
        <v>82</v>
      </c>
      <c r="AW207" s="14" t="s">
        <v>33</v>
      </c>
      <c r="AX207" s="14" t="s">
        <v>72</v>
      </c>
      <c r="AY207" s="247" t="s">
        <v>146</v>
      </c>
    </row>
    <row r="208" s="14" customFormat="1">
      <c r="A208" s="14"/>
      <c r="B208" s="237"/>
      <c r="C208" s="238"/>
      <c r="D208" s="228" t="s">
        <v>157</v>
      </c>
      <c r="E208" s="239" t="s">
        <v>19</v>
      </c>
      <c r="F208" s="240" t="s">
        <v>316</v>
      </c>
      <c r="G208" s="238"/>
      <c r="H208" s="241">
        <v>3.0899999999999999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157</v>
      </c>
      <c r="AU208" s="247" t="s">
        <v>161</v>
      </c>
      <c r="AV208" s="14" t="s">
        <v>82</v>
      </c>
      <c r="AW208" s="14" t="s">
        <v>33</v>
      </c>
      <c r="AX208" s="14" t="s">
        <v>72</v>
      </c>
      <c r="AY208" s="247" t="s">
        <v>146</v>
      </c>
    </row>
    <row r="209" s="14" customFormat="1">
      <c r="A209" s="14"/>
      <c r="B209" s="237"/>
      <c r="C209" s="238"/>
      <c r="D209" s="228" t="s">
        <v>157</v>
      </c>
      <c r="E209" s="239" t="s">
        <v>19</v>
      </c>
      <c r="F209" s="240" t="s">
        <v>317</v>
      </c>
      <c r="G209" s="238"/>
      <c r="H209" s="241">
        <v>-16.745000000000001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157</v>
      </c>
      <c r="AU209" s="247" t="s">
        <v>161</v>
      </c>
      <c r="AV209" s="14" t="s">
        <v>82</v>
      </c>
      <c r="AW209" s="14" t="s">
        <v>33</v>
      </c>
      <c r="AX209" s="14" t="s">
        <v>72</v>
      </c>
      <c r="AY209" s="247" t="s">
        <v>146</v>
      </c>
    </row>
    <row r="210" s="14" customFormat="1">
      <c r="A210" s="14"/>
      <c r="B210" s="237"/>
      <c r="C210" s="238"/>
      <c r="D210" s="228" t="s">
        <v>157</v>
      </c>
      <c r="E210" s="239" t="s">
        <v>19</v>
      </c>
      <c r="F210" s="240" t="s">
        <v>318</v>
      </c>
      <c r="G210" s="238"/>
      <c r="H210" s="241">
        <v>19.036999999999999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157</v>
      </c>
      <c r="AU210" s="247" t="s">
        <v>161</v>
      </c>
      <c r="AV210" s="14" t="s">
        <v>82</v>
      </c>
      <c r="AW210" s="14" t="s">
        <v>33</v>
      </c>
      <c r="AX210" s="14" t="s">
        <v>72</v>
      </c>
      <c r="AY210" s="247" t="s">
        <v>146</v>
      </c>
    </row>
    <row r="211" s="15" customFormat="1">
      <c r="A211" s="15"/>
      <c r="B211" s="248"/>
      <c r="C211" s="249"/>
      <c r="D211" s="228" t="s">
        <v>157</v>
      </c>
      <c r="E211" s="250" t="s">
        <v>19</v>
      </c>
      <c r="F211" s="251" t="s">
        <v>160</v>
      </c>
      <c r="G211" s="249"/>
      <c r="H211" s="252">
        <v>140.25700000000001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157</v>
      </c>
      <c r="AU211" s="258" t="s">
        <v>161</v>
      </c>
      <c r="AV211" s="15" t="s">
        <v>161</v>
      </c>
      <c r="AW211" s="15" t="s">
        <v>33</v>
      </c>
      <c r="AX211" s="15" t="s">
        <v>72</v>
      </c>
      <c r="AY211" s="258" t="s">
        <v>146</v>
      </c>
    </row>
    <row r="212" s="14" customFormat="1">
      <c r="A212" s="14"/>
      <c r="B212" s="237"/>
      <c r="C212" s="238"/>
      <c r="D212" s="228" t="s">
        <v>157</v>
      </c>
      <c r="E212" s="239" t="s">
        <v>19</v>
      </c>
      <c r="F212" s="240" t="s">
        <v>319</v>
      </c>
      <c r="G212" s="238"/>
      <c r="H212" s="241">
        <v>-100.45999999999999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157</v>
      </c>
      <c r="AU212" s="247" t="s">
        <v>161</v>
      </c>
      <c r="AV212" s="14" t="s">
        <v>82</v>
      </c>
      <c r="AW212" s="14" t="s">
        <v>33</v>
      </c>
      <c r="AX212" s="14" t="s">
        <v>72</v>
      </c>
      <c r="AY212" s="247" t="s">
        <v>146</v>
      </c>
    </row>
    <row r="213" s="16" customFormat="1">
      <c r="A213" s="16"/>
      <c r="B213" s="269"/>
      <c r="C213" s="270"/>
      <c r="D213" s="228" t="s">
        <v>157</v>
      </c>
      <c r="E213" s="271" t="s">
        <v>19</v>
      </c>
      <c r="F213" s="272" t="s">
        <v>320</v>
      </c>
      <c r="G213" s="270"/>
      <c r="H213" s="273">
        <v>39.796999999999997</v>
      </c>
      <c r="I213" s="274"/>
      <c r="J213" s="270"/>
      <c r="K213" s="270"/>
      <c r="L213" s="275"/>
      <c r="M213" s="276"/>
      <c r="N213" s="277"/>
      <c r="O213" s="277"/>
      <c r="P213" s="277"/>
      <c r="Q213" s="277"/>
      <c r="R213" s="277"/>
      <c r="S213" s="277"/>
      <c r="T213" s="278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79" t="s">
        <v>157</v>
      </c>
      <c r="AU213" s="279" t="s">
        <v>161</v>
      </c>
      <c r="AV213" s="16" t="s">
        <v>153</v>
      </c>
      <c r="AW213" s="16" t="s">
        <v>33</v>
      </c>
      <c r="AX213" s="16" t="s">
        <v>80</v>
      </c>
      <c r="AY213" s="279" t="s">
        <v>146</v>
      </c>
    </row>
    <row r="214" s="2" customFormat="1" ht="24.15" customHeight="1">
      <c r="A214" s="42"/>
      <c r="B214" s="43"/>
      <c r="C214" s="208" t="s">
        <v>321</v>
      </c>
      <c r="D214" s="208" t="s">
        <v>148</v>
      </c>
      <c r="E214" s="209" t="s">
        <v>322</v>
      </c>
      <c r="F214" s="210" t="s">
        <v>323</v>
      </c>
      <c r="G214" s="211" t="s">
        <v>191</v>
      </c>
      <c r="H214" s="212">
        <v>80.995000000000005</v>
      </c>
      <c r="I214" s="213"/>
      <c r="J214" s="214">
        <f>ROUND(I214*H214,2)</f>
        <v>0</v>
      </c>
      <c r="K214" s="210" t="s">
        <v>152</v>
      </c>
      <c r="L214" s="48"/>
      <c r="M214" s="215" t="s">
        <v>19</v>
      </c>
      <c r="N214" s="216" t="s">
        <v>43</v>
      </c>
      <c r="O214" s="88"/>
      <c r="P214" s="217">
        <f>O214*H214</f>
        <v>0</v>
      </c>
      <c r="Q214" s="217">
        <v>0.0079000000000000008</v>
      </c>
      <c r="R214" s="217">
        <f>Q214*H214</f>
        <v>0.63986050000000005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153</v>
      </c>
      <c r="AT214" s="219" t="s">
        <v>148</v>
      </c>
      <c r="AU214" s="219" t="s">
        <v>161</v>
      </c>
      <c r="AY214" s="21" t="s">
        <v>146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1" t="s">
        <v>80</v>
      </c>
      <c r="BK214" s="220">
        <f>ROUND(I214*H214,2)</f>
        <v>0</v>
      </c>
      <c r="BL214" s="21" t="s">
        <v>153</v>
      </c>
      <c r="BM214" s="219" t="s">
        <v>324</v>
      </c>
    </row>
    <row r="215" s="2" customFormat="1">
      <c r="A215" s="42"/>
      <c r="B215" s="43"/>
      <c r="C215" s="44"/>
      <c r="D215" s="221" t="s">
        <v>155</v>
      </c>
      <c r="E215" s="44"/>
      <c r="F215" s="222" t="s">
        <v>325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155</v>
      </c>
      <c r="AU215" s="21" t="s">
        <v>161</v>
      </c>
    </row>
    <row r="216" s="13" customFormat="1">
      <c r="A216" s="13"/>
      <c r="B216" s="226"/>
      <c r="C216" s="227"/>
      <c r="D216" s="228" t="s">
        <v>157</v>
      </c>
      <c r="E216" s="229" t="s">
        <v>19</v>
      </c>
      <c r="F216" s="230" t="s">
        <v>326</v>
      </c>
      <c r="G216" s="227"/>
      <c r="H216" s="229" t="s">
        <v>19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157</v>
      </c>
      <c r="AU216" s="236" t="s">
        <v>161</v>
      </c>
      <c r="AV216" s="13" t="s">
        <v>80</v>
      </c>
      <c r="AW216" s="13" t="s">
        <v>33</v>
      </c>
      <c r="AX216" s="13" t="s">
        <v>72</v>
      </c>
      <c r="AY216" s="236" t="s">
        <v>146</v>
      </c>
    </row>
    <row r="217" s="14" customFormat="1">
      <c r="A217" s="14"/>
      <c r="B217" s="237"/>
      <c r="C217" s="238"/>
      <c r="D217" s="228" t="s">
        <v>157</v>
      </c>
      <c r="E217" s="239" t="s">
        <v>19</v>
      </c>
      <c r="F217" s="240" t="s">
        <v>327</v>
      </c>
      <c r="G217" s="238"/>
      <c r="H217" s="241">
        <v>69.629999999999995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157</v>
      </c>
      <c r="AU217" s="247" t="s">
        <v>161</v>
      </c>
      <c r="AV217" s="14" t="s">
        <v>82</v>
      </c>
      <c r="AW217" s="14" t="s">
        <v>33</v>
      </c>
      <c r="AX217" s="14" t="s">
        <v>72</v>
      </c>
      <c r="AY217" s="247" t="s">
        <v>146</v>
      </c>
    </row>
    <row r="218" s="14" customFormat="1">
      <c r="A218" s="14"/>
      <c r="B218" s="237"/>
      <c r="C218" s="238"/>
      <c r="D218" s="228" t="s">
        <v>157</v>
      </c>
      <c r="E218" s="239" t="s">
        <v>19</v>
      </c>
      <c r="F218" s="240" t="s">
        <v>315</v>
      </c>
      <c r="G218" s="238"/>
      <c r="H218" s="241">
        <v>-4.875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157</v>
      </c>
      <c r="AU218" s="247" t="s">
        <v>161</v>
      </c>
      <c r="AV218" s="14" t="s">
        <v>82</v>
      </c>
      <c r="AW218" s="14" t="s">
        <v>33</v>
      </c>
      <c r="AX218" s="14" t="s">
        <v>72</v>
      </c>
      <c r="AY218" s="247" t="s">
        <v>146</v>
      </c>
    </row>
    <row r="219" s="14" customFormat="1">
      <c r="A219" s="14"/>
      <c r="B219" s="237"/>
      <c r="C219" s="238"/>
      <c r="D219" s="228" t="s">
        <v>157</v>
      </c>
      <c r="E219" s="239" t="s">
        <v>19</v>
      </c>
      <c r="F219" s="240" t="s">
        <v>316</v>
      </c>
      <c r="G219" s="238"/>
      <c r="H219" s="241">
        <v>3.0899999999999999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157</v>
      </c>
      <c r="AU219" s="247" t="s">
        <v>161</v>
      </c>
      <c r="AV219" s="14" t="s">
        <v>82</v>
      </c>
      <c r="AW219" s="14" t="s">
        <v>33</v>
      </c>
      <c r="AX219" s="14" t="s">
        <v>72</v>
      </c>
      <c r="AY219" s="247" t="s">
        <v>146</v>
      </c>
    </row>
    <row r="220" s="14" customFormat="1">
      <c r="A220" s="14"/>
      <c r="B220" s="237"/>
      <c r="C220" s="238"/>
      <c r="D220" s="228" t="s">
        <v>157</v>
      </c>
      <c r="E220" s="239" t="s">
        <v>19</v>
      </c>
      <c r="F220" s="240" t="s">
        <v>328</v>
      </c>
      <c r="G220" s="238"/>
      <c r="H220" s="241">
        <v>-5.7999999999999998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157</v>
      </c>
      <c r="AU220" s="247" t="s">
        <v>161</v>
      </c>
      <c r="AV220" s="14" t="s">
        <v>82</v>
      </c>
      <c r="AW220" s="14" t="s">
        <v>33</v>
      </c>
      <c r="AX220" s="14" t="s">
        <v>72</v>
      </c>
      <c r="AY220" s="247" t="s">
        <v>146</v>
      </c>
    </row>
    <row r="221" s="14" customFormat="1">
      <c r="A221" s="14"/>
      <c r="B221" s="237"/>
      <c r="C221" s="238"/>
      <c r="D221" s="228" t="s">
        <v>157</v>
      </c>
      <c r="E221" s="239" t="s">
        <v>19</v>
      </c>
      <c r="F221" s="240" t="s">
        <v>329</v>
      </c>
      <c r="G221" s="238"/>
      <c r="H221" s="241">
        <v>18.949999999999999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157</v>
      </c>
      <c r="AU221" s="247" t="s">
        <v>161</v>
      </c>
      <c r="AV221" s="14" t="s">
        <v>82</v>
      </c>
      <c r="AW221" s="14" t="s">
        <v>33</v>
      </c>
      <c r="AX221" s="14" t="s">
        <v>72</v>
      </c>
      <c r="AY221" s="247" t="s">
        <v>146</v>
      </c>
    </row>
    <row r="222" s="15" customFormat="1">
      <c r="A222" s="15"/>
      <c r="B222" s="248"/>
      <c r="C222" s="249"/>
      <c r="D222" s="228" t="s">
        <v>157</v>
      </c>
      <c r="E222" s="250" t="s">
        <v>19</v>
      </c>
      <c r="F222" s="251" t="s">
        <v>160</v>
      </c>
      <c r="G222" s="249"/>
      <c r="H222" s="252">
        <v>80.995000000000005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157</v>
      </c>
      <c r="AU222" s="258" t="s">
        <v>161</v>
      </c>
      <c r="AV222" s="15" t="s">
        <v>161</v>
      </c>
      <c r="AW222" s="15" t="s">
        <v>33</v>
      </c>
      <c r="AX222" s="15" t="s">
        <v>80</v>
      </c>
      <c r="AY222" s="258" t="s">
        <v>146</v>
      </c>
    </row>
    <row r="223" s="2" customFormat="1" ht="24.15" customHeight="1">
      <c r="A223" s="42"/>
      <c r="B223" s="43"/>
      <c r="C223" s="208" t="s">
        <v>330</v>
      </c>
      <c r="D223" s="208" t="s">
        <v>148</v>
      </c>
      <c r="E223" s="209" t="s">
        <v>331</v>
      </c>
      <c r="F223" s="210" t="s">
        <v>332</v>
      </c>
      <c r="G223" s="211" t="s">
        <v>191</v>
      </c>
      <c r="H223" s="212">
        <v>39.796999999999997</v>
      </c>
      <c r="I223" s="213"/>
      <c r="J223" s="214">
        <f>ROUND(I223*H223,2)</f>
        <v>0</v>
      </c>
      <c r="K223" s="210" t="s">
        <v>152</v>
      </c>
      <c r="L223" s="48"/>
      <c r="M223" s="215" t="s">
        <v>19</v>
      </c>
      <c r="N223" s="216" t="s">
        <v>43</v>
      </c>
      <c r="O223" s="88"/>
      <c r="P223" s="217">
        <f>O223*H223</f>
        <v>0</v>
      </c>
      <c r="Q223" s="217">
        <v>0.0043800000000000002</v>
      </c>
      <c r="R223" s="217">
        <f>Q223*H223</f>
        <v>0.17431085999999998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153</v>
      </c>
      <c r="AT223" s="219" t="s">
        <v>148</v>
      </c>
      <c r="AU223" s="219" t="s">
        <v>161</v>
      </c>
      <c r="AY223" s="21" t="s">
        <v>146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1" t="s">
        <v>80</v>
      </c>
      <c r="BK223" s="220">
        <f>ROUND(I223*H223,2)</f>
        <v>0</v>
      </c>
      <c r="BL223" s="21" t="s">
        <v>153</v>
      </c>
      <c r="BM223" s="219" t="s">
        <v>333</v>
      </c>
    </row>
    <row r="224" s="2" customFormat="1">
      <c r="A224" s="42"/>
      <c r="B224" s="43"/>
      <c r="C224" s="44"/>
      <c r="D224" s="221" t="s">
        <v>155</v>
      </c>
      <c r="E224" s="44"/>
      <c r="F224" s="222" t="s">
        <v>334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155</v>
      </c>
      <c r="AU224" s="21" t="s">
        <v>161</v>
      </c>
    </row>
    <row r="225" s="14" customFormat="1">
      <c r="A225" s="14"/>
      <c r="B225" s="237"/>
      <c r="C225" s="238"/>
      <c r="D225" s="228" t="s">
        <v>157</v>
      </c>
      <c r="E225" s="239" t="s">
        <v>19</v>
      </c>
      <c r="F225" s="240" t="s">
        <v>335</v>
      </c>
      <c r="G225" s="238"/>
      <c r="H225" s="241">
        <v>39.796999999999997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157</v>
      </c>
      <c r="AU225" s="247" t="s">
        <v>161</v>
      </c>
      <c r="AV225" s="14" t="s">
        <v>82</v>
      </c>
      <c r="AW225" s="14" t="s">
        <v>33</v>
      </c>
      <c r="AX225" s="14" t="s">
        <v>72</v>
      </c>
      <c r="AY225" s="247" t="s">
        <v>146</v>
      </c>
    </row>
    <row r="226" s="15" customFormat="1">
      <c r="A226" s="15"/>
      <c r="B226" s="248"/>
      <c r="C226" s="249"/>
      <c r="D226" s="228" t="s">
        <v>157</v>
      </c>
      <c r="E226" s="250" t="s">
        <v>19</v>
      </c>
      <c r="F226" s="251" t="s">
        <v>160</v>
      </c>
      <c r="G226" s="249"/>
      <c r="H226" s="252">
        <v>39.796999999999997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8" t="s">
        <v>157</v>
      </c>
      <c r="AU226" s="258" t="s">
        <v>161</v>
      </c>
      <c r="AV226" s="15" t="s">
        <v>161</v>
      </c>
      <c r="AW226" s="15" t="s">
        <v>33</v>
      </c>
      <c r="AX226" s="15" t="s">
        <v>80</v>
      </c>
      <c r="AY226" s="258" t="s">
        <v>146</v>
      </c>
    </row>
    <row r="227" s="2" customFormat="1" ht="21.75" customHeight="1">
      <c r="A227" s="42"/>
      <c r="B227" s="43"/>
      <c r="C227" s="208" t="s">
        <v>336</v>
      </c>
      <c r="D227" s="208" t="s">
        <v>148</v>
      </c>
      <c r="E227" s="209" t="s">
        <v>337</v>
      </c>
      <c r="F227" s="210" t="s">
        <v>338</v>
      </c>
      <c r="G227" s="211" t="s">
        <v>218</v>
      </c>
      <c r="H227" s="212">
        <v>1</v>
      </c>
      <c r="I227" s="213"/>
      <c r="J227" s="214">
        <f>ROUND(I227*H227,2)</f>
        <v>0</v>
      </c>
      <c r="K227" s="210" t="s">
        <v>152</v>
      </c>
      <c r="L227" s="48"/>
      <c r="M227" s="215" t="s">
        <v>19</v>
      </c>
      <c r="N227" s="216" t="s">
        <v>43</v>
      </c>
      <c r="O227" s="88"/>
      <c r="P227" s="217">
        <f>O227*H227</f>
        <v>0</v>
      </c>
      <c r="Q227" s="217">
        <v>0.15409999999999999</v>
      </c>
      <c r="R227" s="217">
        <f>Q227*H227</f>
        <v>0.15409999999999999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153</v>
      </c>
      <c r="AT227" s="219" t="s">
        <v>148</v>
      </c>
      <c r="AU227" s="219" t="s">
        <v>161</v>
      </c>
      <c r="AY227" s="21" t="s">
        <v>146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1" t="s">
        <v>80</v>
      </c>
      <c r="BK227" s="220">
        <f>ROUND(I227*H227,2)</f>
        <v>0</v>
      </c>
      <c r="BL227" s="21" t="s">
        <v>153</v>
      </c>
      <c r="BM227" s="219" t="s">
        <v>339</v>
      </c>
    </row>
    <row r="228" s="2" customFormat="1">
      <c r="A228" s="42"/>
      <c r="B228" s="43"/>
      <c r="C228" s="44"/>
      <c r="D228" s="221" t="s">
        <v>155</v>
      </c>
      <c r="E228" s="44"/>
      <c r="F228" s="222" t="s">
        <v>340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155</v>
      </c>
      <c r="AU228" s="21" t="s">
        <v>161</v>
      </c>
    </row>
    <row r="229" s="14" customFormat="1">
      <c r="A229" s="14"/>
      <c r="B229" s="237"/>
      <c r="C229" s="238"/>
      <c r="D229" s="228" t="s">
        <v>157</v>
      </c>
      <c r="E229" s="239" t="s">
        <v>19</v>
      </c>
      <c r="F229" s="240" t="s">
        <v>341</v>
      </c>
      <c r="G229" s="238"/>
      <c r="H229" s="241">
        <v>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157</v>
      </c>
      <c r="AU229" s="247" t="s">
        <v>161</v>
      </c>
      <c r="AV229" s="14" t="s">
        <v>82</v>
      </c>
      <c r="AW229" s="14" t="s">
        <v>33</v>
      </c>
      <c r="AX229" s="14" t="s">
        <v>72</v>
      </c>
      <c r="AY229" s="247" t="s">
        <v>146</v>
      </c>
    </row>
    <row r="230" s="15" customFormat="1">
      <c r="A230" s="15"/>
      <c r="B230" s="248"/>
      <c r="C230" s="249"/>
      <c r="D230" s="228" t="s">
        <v>157</v>
      </c>
      <c r="E230" s="250" t="s">
        <v>19</v>
      </c>
      <c r="F230" s="251" t="s">
        <v>160</v>
      </c>
      <c r="G230" s="249"/>
      <c r="H230" s="252">
        <v>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157</v>
      </c>
      <c r="AU230" s="258" t="s">
        <v>161</v>
      </c>
      <c r="AV230" s="15" t="s">
        <v>161</v>
      </c>
      <c r="AW230" s="15" t="s">
        <v>33</v>
      </c>
      <c r="AX230" s="15" t="s">
        <v>80</v>
      </c>
      <c r="AY230" s="258" t="s">
        <v>146</v>
      </c>
    </row>
    <row r="231" s="2" customFormat="1" ht="16.5" customHeight="1">
      <c r="A231" s="42"/>
      <c r="B231" s="43"/>
      <c r="C231" s="208" t="s">
        <v>342</v>
      </c>
      <c r="D231" s="208" t="s">
        <v>148</v>
      </c>
      <c r="E231" s="209" t="s">
        <v>343</v>
      </c>
      <c r="F231" s="210" t="s">
        <v>344</v>
      </c>
      <c r="G231" s="211" t="s">
        <v>191</v>
      </c>
      <c r="H231" s="212">
        <v>0.495</v>
      </c>
      <c r="I231" s="213"/>
      <c r="J231" s="214">
        <f>ROUND(I231*H231,2)</f>
        <v>0</v>
      </c>
      <c r="K231" s="210" t="s">
        <v>152</v>
      </c>
      <c r="L231" s="48"/>
      <c r="M231" s="215" t="s">
        <v>19</v>
      </c>
      <c r="N231" s="216" t="s">
        <v>43</v>
      </c>
      <c r="O231" s="88"/>
      <c r="P231" s="217">
        <f>O231*H231</f>
        <v>0</v>
      </c>
      <c r="Q231" s="217">
        <v>0.043830000000000001</v>
      </c>
      <c r="R231" s="217">
        <f>Q231*H231</f>
        <v>0.021695849999999999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153</v>
      </c>
      <c r="AT231" s="219" t="s">
        <v>148</v>
      </c>
      <c r="AU231" s="219" t="s">
        <v>161</v>
      </c>
      <c r="AY231" s="21" t="s">
        <v>146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1" t="s">
        <v>80</v>
      </c>
      <c r="BK231" s="220">
        <f>ROUND(I231*H231,2)</f>
        <v>0</v>
      </c>
      <c r="BL231" s="21" t="s">
        <v>153</v>
      </c>
      <c r="BM231" s="219" t="s">
        <v>345</v>
      </c>
    </row>
    <row r="232" s="2" customFormat="1">
      <c r="A232" s="42"/>
      <c r="B232" s="43"/>
      <c r="C232" s="44"/>
      <c r="D232" s="221" t="s">
        <v>155</v>
      </c>
      <c r="E232" s="44"/>
      <c r="F232" s="222" t="s">
        <v>346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155</v>
      </c>
      <c r="AU232" s="21" t="s">
        <v>161</v>
      </c>
    </row>
    <row r="233" s="14" customFormat="1">
      <c r="A233" s="14"/>
      <c r="B233" s="237"/>
      <c r="C233" s="238"/>
      <c r="D233" s="228" t="s">
        <v>157</v>
      </c>
      <c r="E233" s="239" t="s">
        <v>19</v>
      </c>
      <c r="F233" s="240" t="s">
        <v>347</v>
      </c>
      <c r="G233" s="238"/>
      <c r="H233" s="241">
        <v>0.495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157</v>
      </c>
      <c r="AU233" s="247" t="s">
        <v>161</v>
      </c>
      <c r="AV233" s="14" t="s">
        <v>82</v>
      </c>
      <c r="AW233" s="14" t="s">
        <v>33</v>
      </c>
      <c r="AX233" s="14" t="s">
        <v>72</v>
      </c>
      <c r="AY233" s="247" t="s">
        <v>146</v>
      </c>
    </row>
    <row r="234" s="15" customFormat="1">
      <c r="A234" s="15"/>
      <c r="B234" s="248"/>
      <c r="C234" s="249"/>
      <c r="D234" s="228" t="s">
        <v>157</v>
      </c>
      <c r="E234" s="250" t="s">
        <v>19</v>
      </c>
      <c r="F234" s="251" t="s">
        <v>160</v>
      </c>
      <c r="G234" s="249"/>
      <c r="H234" s="252">
        <v>0.495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157</v>
      </c>
      <c r="AU234" s="258" t="s">
        <v>161</v>
      </c>
      <c r="AV234" s="15" t="s">
        <v>161</v>
      </c>
      <c r="AW234" s="15" t="s">
        <v>33</v>
      </c>
      <c r="AX234" s="15" t="s">
        <v>80</v>
      </c>
      <c r="AY234" s="258" t="s">
        <v>146</v>
      </c>
    </row>
    <row r="235" s="2" customFormat="1" ht="16.5" customHeight="1">
      <c r="A235" s="42"/>
      <c r="B235" s="43"/>
      <c r="C235" s="208" t="s">
        <v>348</v>
      </c>
      <c r="D235" s="208" t="s">
        <v>148</v>
      </c>
      <c r="E235" s="209" t="s">
        <v>349</v>
      </c>
      <c r="F235" s="210" t="s">
        <v>350</v>
      </c>
      <c r="G235" s="211" t="s">
        <v>205</v>
      </c>
      <c r="H235" s="212">
        <v>19.300000000000001</v>
      </c>
      <c r="I235" s="213"/>
      <c r="J235" s="214">
        <f>ROUND(I235*H235,2)</f>
        <v>0</v>
      </c>
      <c r="K235" s="210" t="s">
        <v>152</v>
      </c>
      <c r="L235" s="48"/>
      <c r="M235" s="215" t="s">
        <v>19</v>
      </c>
      <c r="N235" s="216" t="s">
        <v>43</v>
      </c>
      <c r="O235" s="88"/>
      <c r="P235" s="217">
        <f>O235*H235</f>
        <v>0</v>
      </c>
      <c r="Q235" s="217">
        <v>0.0015</v>
      </c>
      <c r="R235" s="217">
        <f>Q235*H235</f>
        <v>0.02895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153</v>
      </c>
      <c r="AT235" s="219" t="s">
        <v>148</v>
      </c>
      <c r="AU235" s="219" t="s">
        <v>161</v>
      </c>
      <c r="AY235" s="21" t="s">
        <v>146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1" t="s">
        <v>80</v>
      </c>
      <c r="BK235" s="220">
        <f>ROUND(I235*H235,2)</f>
        <v>0</v>
      </c>
      <c r="BL235" s="21" t="s">
        <v>153</v>
      </c>
      <c r="BM235" s="219" t="s">
        <v>351</v>
      </c>
    </row>
    <row r="236" s="2" customFormat="1">
      <c r="A236" s="42"/>
      <c r="B236" s="43"/>
      <c r="C236" s="44"/>
      <c r="D236" s="221" t="s">
        <v>155</v>
      </c>
      <c r="E236" s="44"/>
      <c r="F236" s="222" t="s">
        <v>352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155</v>
      </c>
      <c r="AU236" s="21" t="s">
        <v>161</v>
      </c>
    </row>
    <row r="237" s="13" customFormat="1">
      <c r="A237" s="13"/>
      <c r="B237" s="226"/>
      <c r="C237" s="227"/>
      <c r="D237" s="228" t="s">
        <v>157</v>
      </c>
      <c r="E237" s="229" t="s">
        <v>19</v>
      </c>
      <c r="F237" s="230" t="s">
        <v>353</v>
      </c>
      <c r="G237" s="227"/>
      <c r="H237" s="229" t="s">
        <v>19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157</v>
      </c>
      <c r="AU237" s="236" t="s">
        <v>161</v>
      </c>
      <c r="AV237" s="13" t="s">
        <v>80</v>
      </c>
      <c r="AW237" s="13" t="s">
        <v>33</v>
      </c>
      <c r="AX237" s="13" t="s">
        <v>72</v>
      </c>
      <c r="AY237" s="236" t="s">
        <v>146</v>
      </c>
    </row>
    <row r="238" s="14" customFormat="1">
      <c r="A238" s="14"/>
      <c r="B238" s="237"/>
      <c r="C238" s="238"/>
      <c r="D238" s="228" t="s">
        <v>157</v>
      </c>
      <c r="E238" s="239" t="s">
        <v>19</v>
      </c>
      <c r="F238" s="240" t="s">
        <v>354</v>
      </c>
      <c r="G238" s="238"/>
      <c r="H238" s="241">
        <v>14.1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157</v>
      </c>
      <c r="AU238" s="247" t="s">
        <v>161</v>
      </c>
      <c r="AV238" s="14" t="s">
        <v>82</v>
      </c>
      <c r="AW238" s="14" t="s">
        <v>33</v>
      </c>
      <c r="AX238" s="14" t="s">
        <v>72</v>
      </c>
      <c r="AY238" s="247" t="s">
        <v>146</v>
      </c>
    </row>
    <row r="239" s="14" customFormat="1">
      <c r="A239" s="14"/>
      <c r="B239" s="237"/>
      <c r="C239" s="238"/>
      <c r="D239" s="228" t="s">
        <v>157</v>
      </c>
      <c r="E239" s="239" t="s">
        <v>19</v>
      </c>
      <c r="F239" s="240" t="s">
        <v>355</v>
      </c>
      <c r="G239" s="238"/>
      <c r="H239" s="241">
        <v>5.2000000000000002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157</v>
      </c>
      <c r="AU239" s="247" t="s">
        <v>161</v>
      </c>
      <c r="AV239" s="14" t="s">
        <v>82</v>
      </c>
      <c r="AW239" s="14" t="s">
        <v>33</v>
      </c>
      <c r="AX239" s="14" t="s">
        <v>72</v>
      </c>
      <c r="AY239" s="247" t="s">
        <v>146</v>
      </c>
    </row>
    <row r="240" s="15" customFormat="1">
      <c r="A240" s="15"/>
      <c r="B240" s="248"/>
      <c r="C240" s="249"/>
      <c r="D240" s="228" t="s">
        <v>157</v>
      </c>
      <c r="E240" s="250" t="s">
        <v>19</v>
      </c>
      <c r="F240" s="251" t="s">
        <v>160</v>
      </c>
      <c r="G240" s="249"/>
      <c r="H240" s="252">
        <v>19.300000000000001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157</v>
      </c>
      <c r="AU240" s="258" t="s">
        <v>161</v>
      </c>
      <c r="AV240" s="15" t="s">
        <v>161</v>
      </c>
      <c r="AW240" s="15" t="s">
        <v>33</v>
      </c>
      <c r="AX240" s="15" t="s">
        <v>80</v>
      </c>
      <c r="AY240" s="258" t="s">
        <v>146</v>
      </c>
    </row>
    <row r="241" s="12" customFormat="1" ht="20.88" customHeight="1">
      <c r="A241" s="12"/>
      <c r="B241" s="192"/>
      <c r="C241" s="193"/>
      <c r="D241" s="194" t="s">
        <v>71</v>
      </c>
      <c r="E241" s="206" t="s">
        <v>356</v>
      </c>
      <c r="F241" s="206" t="s">
        <v>357</v>
      </c>
      <c r="G241" s="193"/>
      <c r="H241" s="193"/>
      <c r="I241" s="196"/>
      <c r="J241" s="207">
        <f>BK241</f>
        <v>0</v>
      </c>
      <c r="K241" s="193"/>
      <c r="L241" s="198"/>
      <c r="M241" s="199"/>
      <c r="N241" s="200"/>
      <c r="O241" s="200"/>
      <c r="P241" s="201">
        <f>SUM(P242:P282)</f>
        <v>0</v>
      </c>
      <c r="Q241" s="200"/>
      <c r="R241" s="201">
        <f>SUM(R242:R282)</f>
        <v>0.43263159999999995</v>
      </c>
      <c r="S241" s="200"/>
      <c r="T241" s="202">
        <f>SUM(T242:T282)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3" t="s">
        <v>80</v>
      </c>
      <c r="AT241" s="204" t="s">
        <v>71</v>
      </c>
      <c r="AU241" s="204" t="s">
        <v>82</v>
      </c>
      <c r="AY241" s="203" t="s">
        <v>146</v>
      </c>
      <c r="BK241" s="205">
        <f>SUM(BK242:BK282)</f>
        <v>0</v>
      </c>
    </row>
    <row r="242" s="2" customFormat="1" ht="16.5" customHeight="1">
      <c r="A242" s="42"/>
      <c r="B242" s="43"/>
      <c r="C242" s="208" t="s">
        <v>358</v>
      </c>
      <c r="D242" s="208" t="s">
        <v>148</v>
      </c>
      <c r="E242" s="209" t="s">
        <v>349</v>
      </c>
      <c r="F242" s="210" t="s">
        <v>350</v>
      </c>
      <c r="G242" s="211" t="s">
        <v>205</v>
      </c>
      <c r="H242" s="212">
        <v>17.800000000000001</v>
      </c>
      <c r="I242" s="213"/>
      <c r="J242" s="214">
        <f>ROUND(I242*H242,2)</f>
        <v>0</v>
      </c>
      <c r="K242" s="210" t="s">
        <v>152</v>
      </c>
      <c r="L242" s="48"/>
      <c r="M242" s="215" t="s">
        <v>19</v>
      </c>
      <c r="N242" s="216" t="s">
        <v>43</v>
      </c>
      <c r="O242" s="88"/>
      <c r="P242" s="217">
        <f>O242*H242</f>
        <v>0</v>
      </c>
      <c r="Q242" s="217">
        <v>0.0015</v>
      </c>
      <c r="R242" s="217">
        <f>Q242*H242</f>
        <v>0.026700000000000002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153</v>
      </c>
      <c r="AT242" s="219" t="s">
        <v>148</v>
      </c>
      <c r="AU242" s="219" t="s">
        <v>161</v>
      </c>
      <c r="AY242" s="21" t="s">
        <v>146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1" t="s">
        <v>80</v>
      </c>
      <c r="BK242" s="220">
        <f>ROUND(I242*H242,2)</f>
        <v>0</v>
      </c>
      <c r="BL242" s="21" t="s">
        <v>153</v>
      </c>
      <c r="BM242" s="219" t="s">
        <v>359</v>
      </c>
    </row>
    <row r="243" s="2" customFormat="1">
      <c r="A243" s="42"/>
      <c r="B243" s="43"/>
      <c r="C243" s="44"/>
      <c r="D243" s="221" t="s">
        <v>155</v>
      </c>
      <c r="E243" s="44"/>
      <c r="F243" s="222" t="s">
        <v>352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155</v>
      </c>
      <c r="AU243" s="21" t="s">
        <v>161</v>
      </c>
    </row>
    <row r="244" s="14" customFormat="1">
      <c r="A244" s="14"/>
      <c r="B244" s="237"/>
      <c r="C244" s="238"/>
      <c r="D244" s="228" t="s">
        <v>157</v>
      </c>
      <c r="E244" s="239" t="s">
        <v>19</v>
      </c>
      <c r="F244" s="240" t="s">
        <v>360</v>
      </c>
      <c r="G244" s="238"/>
      <c r="H244" s="241">
        <v>17.800000000000001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157</v>
      </c>
      <c r="AU244" s="247" t="s">
        <v>161</v>
      </c>
      <c r="AV244" s="14" t="s">
        <v>82</v>
      </c>
      <c r="AW244" s="14" t="s">
        <v>33</v>
      </c>
      <c r="AX244" s="14" t="s">
        <v>72</v>
      </c>
      <c r="AY244" s="247" t="s">
        <v>146</v>
      </c>
    </row>
    <row r="245" s="15" customFormat="1">
      <c r="A245" s="15"/>
      <c r="B245" s="248"/>
      <c r="C245" s="249"/>
      <c r="D245" s="228" t="s">
        <v>157</v>
      </c>
      <c r="E245" s="250" t="s">
        <v>19</v>
      </c>
      <c r="F245" s="251" t="s">
        <v>160</v>
      </c>
      <c r="G245" s="249"/>
      <c r="H245" s="252">
        <v>17.800000000000001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157</v>
      </c>
      <c r="AU245" s="258" t="s">
        <v>161</v>
      </c>
      <c r="AV245" s="15" t="s">
        <v>161</v>
      </c>
      <c r="AW245" s="15" t="s">
        <v>33</v>
      </c>
      <c r="AX245" s="15" t="s">
        <v>80</v>
      </c>
      <c r="AY245" s="258" t="s">
        <v>146</v>
      </c>
    </row>
    <row r="246" s="2" customFormat="1" ht="16.5" customHeight="1">
      <c r="A246" s="42"/>
      <c r="B246" s="43"/>
      <c r="C246" s="208" t="s">
        <v>361</v>
      </c>
      <c r="D246" s="208" t="s">
        <v>148</v>
      </c>
      <c r="E246" s="209" t="s">
        <v>362</v>
      </c>
      <c r="F246" s="210" t="s">
        <v>363</v>
      </c>
      <c r="G246" s="211" t="s">
        <v>218</v>
      </c>
      <c r="H246" s="212">
        <v>3</v>
      </c>
      <c r="I246" s="213"/>
      <c r="J246" s="214">
        <f>ROUND(I246*H246,2)</f>
        <v>0</v>
      </c>
      <c r="K246" s="210" t="s">
        <v>152</v>
      </c>
      <c r="L246" s="48"/>
      <c r="M246" s="215" t="s">
        <v>19</v>
      </c>
      <c r="N246" s="216" t="s">
        <v>43</v>
      </c>
      <c r="O246" s="88"/>
      <c r="P246" s="217">
        <f>O246*H246</f>
        <v>0</v>
      </c>
      <c r="Q246" s="217">
        <v>0.0033999999999999998</v>
      </c>
      <c r="R246" s="217">
        <f>Q246*H246</f>
        <v>0.010199999999999999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153</v>
      </c>
      <c r="AT246" s="219" t="s">
        <v>148</v>
      </c>
      <c r="AU246" s="219" t="s">
        <v>161</v>
      </c>
      <c r="AY246" s="21" t="s">
        <v>146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1" t="s">
        <v>80</v>
      </c>
      <c r="BK246" s="220">
        <f>ROUND(I246*H246,2)</f>
        <v>0</v>
      </c>
      <c r="BL246" s="21" t="s">
        <v>153</v>
      </c>
      <c r="BM246" s="219" t="s">
        <v>364</v>
      </c>
    </row>
    <row r="247" s="2" customFormat="1">
      <c r="A247" s="42"/>
      <c r="B247" s="43"/>
      <c r="C247" s="44"/>
      <c r="D247" s="221" t="s">
        <v>155</v>
      </c>
      <c r="E247" s="44"/>
      <c r="F247" s="222" t="s">
        <v>365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155</v>
      </c>
      <c r="AU247" s="21" t="s">
        <v>161</v>
      </c>
    </row>
    <row r="248" s="14" customFormat="1">
      <c r="A248" s="14"/>
      <c r="B248" s="237"/>
      <c r="C248" s="238"/>
      <c r="D248" s="228" t="s">
        <v>157</v>
      </c>
      <c r="E248" s="239" t="s">
        <v>19</v>
      </c>
      <c r="F248" s="240" t="s">
        <v>366</v>
      </c>
      <c r="G248" s="238"/>
      <c r="H248" s="241">
        <v>3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157</v>
      </c>
      <c r="AU248" s="247" t="s">
        <v>161</v>
      </c>
      <c r="AV248" s="14" t="s">
        <v>82</v>
      </c>
      <c r="AW248" s="14" t="s">
        <v>33</v>
      </c>
      <c r="AX248" s="14" t="s">
        <v>72</v>
      </c>
      <c r="AY248" s="247" t="s">
        <v>146</v>
      </c>
    </row>
    <row r="249" s="15" customFormat="1">
      <c r="A249" s="15"/>
      <c r="B249" s="248"/>
      <c r="C249" s="249"/>
      <c r="D249" s="228" t="s">
        <v>157</v>
      </c>
      <c r="E249" s="250" t="s">
        <v>19</v>
      </c>
      <c r="F249" s="251" t="s">
        <v>160</v>
      </c>
      <c r="G249" s="249"/>
      <c r="H249" s="252">
        <v>3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157</v>
      </c>
      <c r="AU249" s="258" t="s">
        <v>161</v>
      </c>
      <c r="AV249" s="15" t="s">
        <v>161</v>
      </c>
      <c r="AW249" s="15" t="s">
        <v>33</v>
      </c>
      <c r="AX249" s="15" t="s">
        <v>80</v>
      </c>
      <c r="AY249" s="258" t="s">
        <v>146</v>
      </c>
    </row>
    <row r="250" s="2" customFormat="1" ht="16.5" customHeight="1">
      <c r="A250" s="42"/>
      <c r="B250" s="43"/>
      <c r="C250" s="208" t="s">
        <v>367</v>
      </c>
      <c r="D250" s="208" t="s">
        <v>148</v>
      </c>
      <c r="E250" s="209" t="s">
        <v>368</v>
      </c>
      <c r="F250" s="210" t="s">
        <v>369</v>
      </c>
      <c r="G250" s="211" t="s">
        <v>218</v>
      </c>
      <c r="H250" s="212">
        <v>3</v>
      </c>
      <c r="I250" s="213"/>
      <c r="J250" s="214">
        <f>ROUND(I250*H250,2)</f>
        <v>0</v>
      </c>
      <c r="K250" s="210" t="s">
        <v>152</v>
      </c>
      <c r="L250" s="48"/>
      <c r="M250" s="215" t="s">
        <v>19</v>
      </c>
      <c r="N250" s="216" t="s">
        <v>43</v>
      </c>
      <c r="O250" s="88"/>
      <c r="P250" s="217">
        <f>O250*H250</f>
        <v>0</v>
      </c>
      <c r="Q250" s="217">
        <v>0.00052999999999999998</v>
      </c>
      <c r="R250" s="217">
        <f>Q250*H250</f>
        <v>0.0015899999999999998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153</v>
      </c>
      <c r="AT250" s="219" t="s">
        <v>148</v>
      </c>
      <c r="AU250" s="219" t="s">
        <v>161</v>
      </c>
      <c r="AY250" s="21" t="s">
        <v>146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1" t="s">
        <v>80</v>
      </c>
      <c r="BK250" s="220">
        <f>ROUND(I250*H250,2)</f>
        <v>0</v>
      </c>
      <c r="BL250" s="21" t="s">
        <v>153</v>
      </c>
      <c r="BM250" s="219" t="s">
        <v>370</v>
      </c>
    </row>
    <row r="251" s="2" customFormat="1">
      <c r="A251" s="42"/>
      <c r="B251" s="43"/>
      <c r="C251" s="44"/>
      <c r="D251" s="221" t="s">
        <v>155</v>
      </c>
      <c r="E251" s="44"/>
      <c r="F251" s="222" t="s">
        <v>371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155</v>
      </c>
      <c r="AU251" s="21" t="s">
        <v>161</v>
      </c>
    </row>
    <row r="252" s="14" customFormat="1">
      <c r="A252" s="14"/>
      <c r="B252" s="237"/>
      <c r="C252" s="238"/>
      <c r="D252" s="228" t="s">
        <v>157</v>
      </c>
      <c r="E252" s="239" t="s">
        <v>19</v>
      </c>
      <c r="F252" s="240" t="s">
        <v>366</v>
      </c>
      <c r="G252" s="238"/>
      <c r="H252" s="241">
        <v>3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157</v>
      </c>
      <c r="AU252" s="247" t="s">
        <v>161</v>
      </c>
      <c r="AV252" s="14" t="s">
        <v>82</v>
      </c>
      <c r="AW252" s="14" t="s">
        <v>33</v>
      </c>
      <c r="AX252" s="14" t="s">
        <v>72</v>
      </c>
      <c r="AY252" s="247" t="s">
        <v>146</v>
      </c>
    </row>
    <row r="253" s="15" customFormat="1">
      <c r="A253" s="15"/>
      <c r="B253" s="248"/>
      <c r="C253" s="249"/>
      <c r="D253" s="228" t="s">
        <v>157</v>
      </c>
      <c r="E253" s="250" t="s">
        <v>19</v>
      </c>
      <c r="F253" s="251" t="s">
        <v>160</v>
      </c>
      <c r="G253" s="249"/>
      <c r="H253" s="252">
        <v>3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157</v>
      </c>
      <c r="AU253" s="258" t="s">
        <v>161</v>
      </c>
      <c r="AV253" s="15" t="s">
        <v>161</v>
      </c>
      <c r="AW253" s="15" t="s">
        <v>33</v>
      </c>
      <c r="AX253" s="15" t="s">
        <v>80</v>
      </c>
      <c r="AY253" s="258" t="s">
        <v>146</v>
      </c>
    </row>
    <row r="254" s="2" customFormat="1" ht="21.75" customHeight="1">
      <c r="A254" s="42"/>
      <c r="B254" s="43"/>
      <c r="C254" s="208" t="s">
        <v>372</v>
      </c>
      <c r="D254" s="208" t="s">
        <v>148</v>
      </c>
      <c r="E254" s="209" t="s">
        <v>373</v>
      </c>
      <c r="F254" s="210" t="s">
        <v>374</v>
      </c>
      <c r="G254" s="211" t="s">
        <v>218</v>
      </c>
      <c r="H254" s="212">
        <v>1</v>
      </c>
      <c r="I254" s="213"/>
      <c r="J254" s="214">
        <f>ROUND(I254*H254,2)</f>
        <v>0</v>
      </c>
      <c r="K254" s="210" t="s">
        <v>152</v>
      </c>
      <c r="L254" s="48"/>
      <c r="M254" s="215" t="s">
        <v>19</v>
      </c>
      <c r="N254" s="216" t="s">
        <v>43</v>
      </c>
      <c r="O254" s="88"/>
      <c r="P254" s="217">
        <f>O254*H254</f>
        <v>0</v>
      </c>
      <c r="Q254" s="217">
        <v>0.0373</v>
      </c>
      <c r="R254" s="217">
        <f>Q254*H254</f>
        <v>0.0373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153</v>
      </c>
      <c r="AT254" s="219" t="s">
        <v>148</v>
      </c>
      <c r="AU254" s="219" t="s">
        <v>161</v>
      </c>
      <c r="AY254" s="21" t="s">
        <v>146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1" t="s">
        <v>80</v>
      </c>
      <c r="BK254" s="220">
        <f>ROUND(I254*H254,2)</f>
        <v>0</v>
      </c>
      <c r="BL254" s="21" t="s">
        <v>153</v>
      </c>
      <c r="BM254" s="219" t="s">
        <v>375</v>
      </c>
    </row>
    <row r="255" s="2" customFormat="1">
      <c r="A255" s="42"/>
      <c r="B255" s="43"/>
      <c r="C255" s="44"/>
      <c r="D255" s="221" t="s">
        <v>155</v>
      </c>
      <c r="E255" s="44"/>
      <c r="F255" s="222" t="s">
        <v>376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155</v>
      </c>
      <c r="AU255" s="21" t="s">
        <v>161</v>
      </c>
    </row>
    <row r="256" s="14" customFormat="1">
      <c r="A256" s="14"/>
      <c r="B256" s="237"/>
      <c r="C256" s="238"/>
      <c r="D256" s="228" t="s">
        <v>157</v>
      </c>
      <c r="E256" s="239" t="s">
        <v>19</v>
      </c>
      <c r="F256" s="240" t="s">
        <v>377</v>
      </c>
      <c r="G256" s="238"/>
      <c r="H256" s="241">
        <v>1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157</v>
      </c>
      <c r="AU256" s="247" t="s">
        <v>161</v>
      </c>
      <c r="AV256" s="14" t="s">
        <v>82</v>
      </c>
      <c r="AW256" s="14" t="s">
        <v>33</v>
      </c>
      <c r="AX256" s="14" t="s">
        <v>72</v>
      </c>
      <c r="AY256" s="247" t="s">
        <v>146</v>
      </c>
    </row>
    <row r="257" s="15" customFormat="1">
      <c r="A257" s="15"/>
      <c r="B257" s="248"/>
      <c r="C257" s="249"/>
      <c r="D257" s="228" t="s">
        <v>157</v>
      </c>
      <c r="E257" s="250" t="s">
        <v>19</v>
      </c>
      <c r="F257" s="251" t="s">
        <v>160</v>
      </c>
      <c r="G257" s="249"/>
      <c r="H257" s="252">
        <v>1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157</v>
      </c>
      <c r="AU257" s="258" t="s">
        <v>161</v>
      </c>
      <c r="AV257" s="15" t="s">
        <v>161</v>
      </c>
      <c r="AW257" s="15" t="s">
        <v>33</v>
      </c>
      <c r="AX257" s="15" t="s">
        <v>80</v>
      </c>
      <c r="AY257" s="258" t="s">
        <v>146</v>
      </c>
    </row>
    <row r="258" s="2" customFormat="1" ht="21.75" customHeight="1">
      <c r="A258" s="42"/>
      <c r="B258" s="43"/>
      <c r="C258" s="208" t="s">
        <v>378</v>
      </c>
      <c r="D258" s="208" t="s">
        <v>148</v>
      </c>
      <c r="E258" s="209" t="s">
        <v>379</v>
      </c>
      <c r="F258" s="210" t="s">
        <v>380</v>
      </c>
      <c r="G258" s="211" t="s">
        <v>218</v>
      </c>
      <c r="H258" s="212">
        <v>1</v>
      </c>
      <c r="I258" s="213"/>
      <c r="J258" s="214">
        <f>ROUND(I258*H258,2)</f>
        <v>0</v>
      </c>
      <c r="K258" s="210" t="s">
        <v>152</v>
      </c>
      <c r="L258" s="48"/>
      <c r="M258" s="215" t="s">
        <v>19</v>
      </c>
      <c r="N258" s="216" t="s">
        <v>43</v>
      </c>
      <c r="O258" s="88"/>
      <c r="P258" s="217">
        <f>O258*H258</f>
        <v>0</v>
      </c>
      <c r="Q258" s="217">
        <v>0.0039699999999999996</v>
      </c>
      <c r="R258" s="217">
        <f>Q258*H258</f>
        <v>0.0039699999999999996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153</v>
      </c>
      <c r="AT258" s="219" t="s">
        <v>148</v>
      </c>
      <c r="AU258" s="219" t="s">
        <v>161</v>
      </c>
      <c r="AY258" s="21" t="s">
        <v>146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1" t="s">
        <v>80</v>
      </c>
      <c r="BK258" s="220">
        <f>ROUND(I258*H258,2)</f>
        <v>0</v>
      </c>
      <c r="BL258" s="21" t="s">
        <v>153</v>
      </c>
      <c r="BM258" s="219" t="s">
        <v>381</v>
      </c>
    </row>
    <row r="259" s="2" customFormat="1">
      <c r="A259" s="42"/>
      <c r="B259" s="43"/>
      <c r="C259" s="44"/>
      <c r="D259" s="221" t="s">
        <v>155</v>
      </c>
      <c r="E259" s="44"/>
      <c r="F259" s="222" t="s">
        <v>382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155</v>
      </c>
      <c r="AU259" s="21" t="s">
        <v>161</v>
      </c>
    </row>
    <row r="260" s="14" customFormat="1">
      <c r="A260" s="14"/>
      <c r="B260" s="237"/>
      <c r="C260" s="238"/>
      <c r="D260" s="228" t="s">
        <v>157</v>
      </c>
      <c r="E260" s="239" t="s">
        <v>19</v>
      </c>
      <c r="F260" s="240" t="s">
        <v>377</v>
      </c>
      <c r="G260" s="238"/>
      <c r="H260" s="241">
        <v>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157</v>
      </c>
      <c r="AU260" s="247" t="s">
        <v>161</v>
      </c>
      <c r="AV260" s="14" t="s">
        <v>82</v>
      </c>
      <c r="AW260" s="14" t="s">
        <v>33</v>
      </c>
      <c r="AX260" s="14" t="s">
        <v>72</v>
      </c>
      <c r="AY260" s="247" t="s">
        <v>146</v>
      </c>
    </row>
    <row r="261" s="15" customFormat="1">
      <c r="A261" s="15"/>
      <c r="B261" s="248"/>
      <c r="C261" s="249"/>
      <c r="D261" s="228" t="s">
        <v>157</v>
      </c>
      <c r="E261" s="250" t="s">
        <v>19</v>
      </c>
      <c r="F261" s="251" t="s">
        <v>160</v>
      </c>
      <c r="G261" s="249"/>
      <c r="H261" s="252">
        <v>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157</v>
      </c>
      <c r="AU261" s="258" t="s">
        <v>161</v>
      </c>
      <c r="AV261" s="15" t="s">
        <v>161</v>
      </c>
      <c r="AW261" s="15" t="s">
        <v>33</v>
      </c>
      <c r="AX261" s="15" t="s">
        <v>80</v>
      </c>
      <c r="AY261" s="258" t="s">
        <v>146</v>
      </c>
    </row>
    <row r="262" s="2" customFormat="1" ht="21.75" customHeight="1">
      <c r="A262" s="42"/>
      <c r="B262" s="43"/>
      <c r="C262" s="208" t="s">
        <v>383</v>
      </c>
      <c r="D262" s="208" t="s">
        <v>148</v>
      </c>
      <c r="E262" s="209" t="s">
        <v>384</v>
      </c>
      <c r="F262" s="210" t="s">
        <v>385</v>
      </c>
      <c r="G262" s="211" t="s">
        <v>218</v>
      </c>
      <c r="H262" s="212">
        <v>2</v>
      </c>
      <c r="I262" s="213"/>
      <c r="J262" s="214">
        <f>ROUND(I262*H262,2)</f>
        <v>0</v>
      </c>
      <c r="K262" s="210" t="s">
        <v>152</v>
      </c>
      <c r="L262" s="48"/>
      <c r="M262" s="215" t="s">
        <v>19</v>
      </c>
      <c r="N262" s="216" t="s">
        <v>43</v>
      </c>
      <c r="O262" s="88"/>
      <c r="P262" s="217">
        <f>O262*H262</f>
        <v>0</v>
      </c>
      <c r="Q262" s="217">
        <v>0.14360000000000001</v>
      </c>
      <c r="R262" s="217">
        <f>Q262*H262</f>
        <v>0.28720000000000001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153</v>
      </c>
      <c r="AT262" s="219" t="s">
        <v>148</v>
      </c>
      <c r="AU262" s="219" t="s">
        <v>161</v>
      </c>
      <c r="AY262" s="21" t="s">
        <v>146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1" t="s">
        <v>80</v>
      </c>
      <c r="BK262" s="220">
        <f>ROUND(I262*H262,2)</f>
        <v>0</v>
      </c>
      <c r="BL262" s="21" t="s">
        <v>153</v>
      </c>
      <c r="BM262" s="219" t="s">
        <v>386</v>
      </c>
    </row>
    <row r="263" s="2" customFormat="1">
      <c r="A263" s="42"/>
      <c r="B263" s="43"/>
      <c r="C263" s="44"/>
      <c r="D263" s="221" t="s">
        <v>155</v>
      </c>
      <c r="E263" s="44"/>
      <c r="F263" s="222" t="s">
        <v>387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155</v>
      </c>
      <c r="AU263" s="21" t="s">
        <v>161</v>
      </c>
    </row>
    <row r="264" s="13" customFormat="1">
      <c r="A264" s="13"/>
      <c r="B264" s="226"/>
      <c r="C264" s="227"/>
      <c r="D264" s="228" t="s">
        <v>157</v>
      </c>
      <c r="E264" s="229" t="s">
        <v>19</v>
      </c>
      <c r="F264" s="230" t="s">
        <v>388</v>
      </c>
      <c r="G264" s="227"/>
      <c r="H264" s="229" t="s">
        <v>19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157</v>
      </c>
      <c r="AU264" s="236" t="s">
        <v>161</v>
      </c>
      <c r="AV264" s="13" t="s">
        <v>80</v>
      </c>
      <c r="AW264" s="13" t="s">
        <v>33</v>
      </c>
      <c r="AX264" s="13" t="s">
        <v>72</v>
      </c>
      <c r="AY264" s="236" t="s">
        <v>146</v>
      </c>
    </row>
    <row r="265" s="14" customFormat="1">
      <c r="A265" s="14"/>
      <c r="B265" s="237"/>
      <c r="C265" s="238"/>
      <c r="D265" s="228" t="s">
        <v>157</v>
      </c>
      <c r="E265" s="239" t="s">
        <v>19</v>
      </c>
      <c r="F265" s="240" t="s">
        <v>389</v>
      </c>
      <c r="G265" s="238"/>
      <c r="H265" s="241">
        <v>2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157</v>
      </c>
      <c r="AU265" s="247" t="s">
        <v>161</v>
      </c>
      <c r="AV265" s="14" t="s">
        <v>82</v>
      </c>
      <c r="AW265" s="14" t="s">
        <v>33</v>
      </c>
      <c r="AX265" s="14" t="s">
        <v>72</v>
      </c>
      <c r="AY265" s="247" t="s">
        <v>146</v>
      </c>
    </row>
    <row r="266" s="15" customFormat="1">
      <c r="A266" s="15"/>
      <c r="B266" s="248"/>
      <c r="C266" s="249"/>
      <c r="D266" s="228" t="s">
        <v>157</v>
      </c>
      <c r="E266" s="250" t="s">
        <v>19</v>
      </c>
      <c r="F266" s="251" t="s">
        <v>160</v>
      </c>
      <c r="G266" s="249"/>
      <c r="H266" s="252">
        <v>2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8" t="s">
        <v>157</v>
      </c>
      <c r="AU266" s="258" t="s">
        <v>161</v>
      </c>
      <c r="AV266" s="15" t="s">
        <v>161</v>
      </c>
      <c r="AW266" s="15" t="s">
        <v>33</v>
      </c>
      <c r="AX266" s="15" t="s">
        <v>80</v>
      </c>
      <c r="AY266" s="258" t="s">
        <v>146</v>
      </c>
    </row>
    <row r="267" s="2" customFormat="1" ht="21.75" customHeight="1">
      <c r="A267" s="42"/>
      <c r="B267" s="43"/>
      <c r="C267" s="208" t="s">
        <v>390</v>
      </c>
      <c r="D267" s="208" t="s">
        <v>148</v>
      </c>
      <c r="E267" s="209" t="s">
        <v>391</v>
      </c>
      <c r="F267" s="210" t="s">
        <v>392</v>
      </c>
      <c r="G267" s="211" t="s">
        <v>218</v>
      </c>
      <c r="H267" s="212">
        <v>2</v>
      </c>
      <c r="I267" s="213"/>
      <c r="J267" s="214">
        <f>ROUND(I267*H267,2)</f>
        <v>0</v>
      </c>
      <c r="K267" s="210" t="s">
        <v>152</v>
      </c>
      <c r="L267" s="48"/>
      <c r="M267" s="215" t="s">
        <v>19</v>
      </c>
      <c r="N267" s="216" t="s">
        <v>43</v>
      </c>
      <c r="O267" s="88"/>
      <c r="P267" s="217">
        <f>O267*H267</f>
        <v>0</v>
      </c>
      <c r="Q267" s="217">
        <v>0.01316</v>
      </c>
      <c r="R267" s="217">
        <f>Q267*H267</f>
        <v>0.02632</v>
      </c>
      <c r="S267" s="217">
        <v>0</v>
      </c>
      <c r="T267" s="21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19" t="s">
        <v>153</v>
      </c>
      <c r="AT267" s="219" t="s">
        <v>148</v>
      </c>
      <c r="AU267" s="219" t="s">
        <v>161</v>
      </c>
      <c r="AY267" s="21" t="s">
        <v>146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1" t="s">
        <v>80</v>
      </c>
      <c r="BK267" s="220">
        <f>ROUND(I267*H267,2)</f>
        <v>0</v>
      </c>
      <c r="BL267" s="21" t="s">
        <v>153</v>
      </c>
      <c r="BM267" s="219" t="s">
        <v>393</v>
      </c>
    </row>
    <row r="268" s="2" customFormat="1">
      <c r="A268" s="42"/>
      <c r="B268" s="43"/>
      <c r="C268" s="44"/>
      <c r="D268" s="221" t="s">
        <v>155</v>
      </c>
      <c r="E268" s="44"/>
      <c r="F268" s="222" t="s">
        <v>394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155</v>
      </c>
      <c r="AU268" s="21" t="s">
        <v>161</v>
      </c>
    </row>
    <row r="269" s="13" customFormat="1">
      <c r="A269" s="13"/>
      <c r="B269" s="226"/>
      <c r="C269" s="227"/>
      <c r="D269" s="228" t="s">
        <v>157</v>
      </c>
      <c r="E269" s="229" t="s">
        <v>19</v>
      </c>
      <c r="F269" s="230" t="s">
        <v>388</v>
      </c>
      <c r="G269" s="227"/>
      <c r="H269" s="229" t="s">
        <v>19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157</v>
      </c>
      <c r="AU269" s="236" t="s">
        <v>161</v>
      </c>
      <c r="AV269" s="13" t="s">
        <v>80</v>
      </c>
      <c r="AW269" s="13" t="s">
        <v>33</v>
      </c>
      <c r="AX269" s="13" t="s">
        <v>72</v>
      </c>
      <c r="AY269" s="236" t="s">
        <v>146</v>
      </c>
    </row>
    <row r="270" s="14" customFormat="1">
      <c r="A270" s="14"/>
      <c r="B270" s="237"/>
      <c r="C270" s="238"/>
      <c r="D270" s="228" t="s">
        <v>157</v>
      </c>
      <c r="E270" s="239" t="s">
        <v>19</v>
      </c>
      <c r="F270" s="240" t="s">
        <v>389</v>
      </c>
      <c r="G270" s="238"/>
      <c r="H270" s="241">
        <v>2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157</v>
      </c>
      <c r="AU270" s="247" t="s">
        <v>161</v>
      </c>
      <c r="AV270" s="14" t="s">
        <v>82</v>
      </c>
      <c r="AW270" s="14" t="s">
        <v>33</v>
      </c>
      <c r="AX270" s="14" t="s">
        <v>72</v>
      </c>
      <c r="AY270" s="247" t="s">
        <v>146</v>
      </c>
    </row>
    <row r="271" s="15" customFormat="1">
      <c r="A271" s="15"/>
      <c r="B271" s="248"/>
      <c r="C271" s="249"/>
      <c r="D271" s="228" t="s">
        <v>157</v>
      </c>
      <c r="E271" s="250" t="s">
        <v>19</v>
      </c>
      <c r="F271" s="251" t="s">
        <v>160</v>
      </c>
      <c r="G271" s="249"/>
      <c r="H271" s="252">
        <v>2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8" t="s">
        <v>157</v>
      </c>
      <c r="AU271" s="258" t="s">
        <v>161</v>
      </c>
      <c r="AV271" s="15" t="s">
        <v>161</v>
      </c>
      <c r="AW271" s="15" t="s">
        <v>33</v>
      </c>
      <c r="AX271" s="15" t="s">
        <v>80</v>
      </c>
      <c r="AY271" s="258" t="s">
        <v>146</v>
      </c>
    </row>
    <row r="272" s="2" customFormat="1" ht="16.5" customHeight="1">
      <c r="A272" s="42"/>
      <c r="B272" s="43"/>
      <c r="C272" s="208" t="s">
        <v>395</v>
      </c>
      <c r="D272" s="208" t="s">
        <v>148</v>
      </c>
      <c r="E272" s="209" t="s">
        <v>396</v>
      </c>
      <c r="F272" s="210" t="s">
        <v>397</v>
      </c>
      <c r="G272" s="211" t="s">
        <v>205</v>
      </c>
      <c r="H272" s="212">
        <v>3.7000000000000002</v>
      </c>
      <c r="I272" s="213"/>
      <c r="J272" s="214">
        <f>ROUND(I272*H272,2)</f>
        <v>0</v>
      </c>
      <c r="K272" s="210" t="s">
        <v>152</v>
      </c>
      <c r="L272" s="48"/>
      <c r="M272" s="215" t="s">
        <v>19</v>
      </c>
      <c r="N272" s="216" t="s">
        <v>43</v>
      </c>
      <c r="O272" s="88"/>
      <c r="P272" s="217">
        <f>O272*H272</f>
        <v>0</v>
      </c>
      <c r="Q272" s="217">
        <v>0.010319999999999999</v>
      </c>
      <c r="R272" s="217">
        <f>Q272*H272</f>
        <v>0.038184000000000003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153</v>
      </c>
      <c r="AT272" s="219" t="s">
        <v>148</v>
      </c>
      <c r="AU272" s="219" t="s">
        <v>161</v>
      </c>
      <c r="AY272" s="21" t="s">
        <v>146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153</v>
      </c>
      <c r="BM272" s="219" t="s">
        <v>398</v>
      </c>
    </row>
    <row r="273" s="2" customFormat="1">
      <c r="A273" s="42"/>
      <c r="B273" s="43"/>
      <c r="C273" s="44"/>
      <c r="D273" s="221" t="s">
        <v>155</v>
      </c>
      <c r="E273" s="44"/>
      <c r="F273" s="222" t="s">
        <v>399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155</v>
      </c>
      <c r="AU273" s="21" t="s">
        <v>161</v>
      </c>
    </row>
    <row r="274" s="14" customFormat="1">
      <c r="A274" s="14"/>
      <c r="B274" s="237"/>
      <c r="C274" s="238"/>
      <c r="D274" s="228" t="s">
        <v>157</v>
      </c>
      <c r="E274" s="239" t="s">
        <v>19</v>
      </c>
      <c r="F274" s="240" t="s">
        <v>400</v>
      </c>
      <c r="G274" s="238"/>
      <c r="H274" s="241">
        <v>3.7000000000000002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157</v>
      </c>
      <c r="AU274" s="247" t="s">
        <v>161</v>
      </c>
      <c r="AV274" s="14" t="s">
        <v>82</v>
      </c>
      <c r="AW274" s="14" t="s">
        <v>33</v>
      </c>
      <c r="AX274" s="14" t="s">
        <v>72</v>
      </c>
      <c r="AY274" s="247" t="s">
        <v>146</v>
      </c>
    </row>
    <row r="275" s="15" customFormat="1">
      <c r="A275" s="15"/>
      <c r="B275" s="248"/>
      <c r="C275" s="249"/>
      <c r="D275" s="228" t="s">
        <v>157</v>
      </c>
      <c r="E275" s="250" t="s">
        <v>19</v>
      </c>
      <c r="F275" s="251" t="s">
        <v>160</v>
      </c>
      <c r="G275" s="249"/>
      <c r="H275" s="252">
        <v>3.7000000000000002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8" t="s">
        <v>157</v>
      </c>
      <c r="AU275" s="258" t="s">
        <v>161</v>
      </c>
      <c r="AV275" s="15" t="s">
        <v>161</v>
      </c>
      <c r="AW275" s="15" t="s">
        <v>33</v>
      </c>
      <c r="AX275" s="15" t="s">
        <v>80</v>
      </c>
      <c r="AY275" s="258" t="s">
        <v>146</v>
      </c>
    </row>
    <row r="276" s="2" customFormat="1" ht="33" customHeight="1">
      <c r="A276" s="42"/>
      <c r="B276" s="43"/>
      <c r="C276" s="208" t="s">
        <v>401</v>
      </c>
      <c r="D276" s="208" t="s">
        <v>148</v>
      </c>
      <c r="E276" s="209" t="s">
        <v>402</v>
      </c>
      <c r="F276" s="210" t="s">
        <v>403</v>
      </c>
      <c r="G276" s="211" t="s">
        <v>205</v>
      </c>
      <c r="H276" s="212">
        <v>27.800000000000001</v>
      </c>
      <c r="I276" s="213"/>
      <c r="J276" s="214">
        <f>ROUND(I276*H276,2)</f>
        <v>0</v>
      </c>
      <c r="K276" s="210" t="s">
        <v>152</v>
      </c>
      <c r="L276" s="48"/>
      <c r="M276" s="215" t="s">
        <v>19</v>
      </c>
      <c r="N276" s="216" t="s">
        <v>43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153</v>
      </c>
      <c r="AT276" s="219" t="s">
        <v>148</v>
      </c>
      <c r="AU276" s="219" t="s">
        <v>161</v>
      </c>
      <c r="AY276" s="21" t="s">
        <v>146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1" t="s">
        <v>80</v>
      </c>
      <c r="BK276" s="220">
        <f>ROUND(I276*H276,2)</f>
        <v>0</v>
      </c>
      <c r="BL276" s="21" t="s">
        <v>153</v>
      </c>
      <c r="BM276" s="219" t="s">
        <v>404</v>
      </c>
    </row>
    <row r="277" s="2" customFormat="1">
      <c r="A277" s="42"/>
      <c r="B277" s="43"/>
      <c r="C277" s="44"/>
      <c r="D277" s="221" t="s">
        <v>155</v>
      </c>
      <c r="E277" s="44"/>
      <c r="F277" s="222" t="s">
        <v>405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155</v>
      </c>
      <c r="AU277" s="21" t="s">
        <v>161</v>
      </c>
    </row>
    <row r="278" s="14" customFormat="1">
      <c r="A278" s="14"/>
      <c r="B278" s="237"/>
      <c r="C278" s="238"/>
      <c r="D278" s="228" t="s">
        <v>157</v>
      </c>
      <c r="E278" s="239" t="s">
        <v>19</v>
      </c>
      <c r="F278" s="240" t="s">
        <v>406</v>
      </c>
      <c r="G278" s="238"/>
      <c r="H278" s="241">
        <v>13.9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157</v>
      </c>
      <c r="AU278" s="247" t="s">
        <v>161</v>
      </c>
      <c r="AV278" s="14" t="s">
        <v>82</v>
      </c>
      <c r="AW278" s="14" t="s">
        <v>33</v>
      </c>
      <c r="AX278" s="14" t="s">
        <v>72</v>
      </c>
      <c r="AY278" s="247" t="s">
        <v>146</v>
      </c>
    </row>
    <row r="279" s="14" customFormat="1">
      <c r="A279" s="14"/>
      <c r="B279" s="237"/>
      <c r="C279" s="238"/>
      <c r="D279" s="228" t="s">
        <v>157</v>
      </c>
      <c r="E279" s="239" t="s">
        <v>19</v>
      </c>
      <c r="F279" s="240" t="s">
        <v>407</v>
      </c>
      <c r="G279" s="238"/>
      <c r="H279" s="241">
        <v>13.9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157</v>
      </c>
      <c r="AU279" s="247" t="s">
        <v>161</v>
      </c>
      <c r="AV279" s="14" t="s">
        <v>82</v>
      </c>
      <c r="AW279" s="14" t="s">
        <v>33</v>
      </c>
      <c r="AX279" s="14" t="s">
        <v>72</v>
      </c>
      <c r="AY279" s="247" t="s">
        <v>146</v>
      </c>
    </row>
    <row r="280" s="15" customFormat="1">
      <c r="A280" s="15"/>
      <c r="B280" s="248"/>
      <c r="C280" s="249"/>
      <c r="D280" s="228" t="s">
        <v>157</v>
      </c>
      <c r="E280" s="250" t="s">
        <v>19</v>
      </c>
      <c r="F280" s="251" t="s">
        <v>160</v>
      </c>
      <c r="G280" s="249"/>
      <c r="H280" s="252">
        <v>27.800000000000001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157</v>
      </c>
      <c r="AU280" s="258" t="s">
        <v>161</v>
      </c>
      <c r="AV280" s="15" t="s">
        <v>161</v>
      </c>
      <c r="AW280" s="15" t="s">
        <v>33</v>
      </c>
      <c r="AX280" s="15" t="s">
        <v>80</v>
      </c>
      <c r="AY280" s="258" t="s">
        <v>146</v>
      </c>
    </row>
    <row r="281" s="2" customFormat="1" ht="16.5" customHeight="1">
      <c r="A281" s="42"/>
      <c r="B281" s="43"/>
      <c r="C281" s="259" t="s">
        <v>408</v>
      </c>
      <c r="D281" s="259" t="s">
        <v>226</v>
      </c>
      <c r="E281" s="260" t="s">
        <v>409</v>
      </c>
      <c r="F281" s="261" t="s">
        <v>410</v>
      </c>
      <c r="G281" s="262" t="s">
        <v>205</v>
      </c>
      <c r="H281" s="263">
        <v>29.190000000000001</v>
      </c>
      <c r="I281" s="264"/>
      <c r="J281" s="265">
        <f>ROUND(I281*H281,2)</f>
        <v>0</v>
      </c>
      <c r="K281" s="261" t="s">
        <v>152</v>
      </c>
      <c r="L281" s="266"/>
      <c r="M281" s="267" t="s">
        <v>19</v>
      </c>
      <c r="N281" s="268" t="s">
        <v>43</v>
      </c>
      <c r="O281" s="88"/>
      <c r="P281" s="217">
        <f>O281*H281</f>
        <v>0</v>
      </c>
      <c r="Q281" s="217">
        <v>4.0000000000000003E-05</v>
      </c>
      <c r="R281" s="217">
        <f>Q281*H281</f>
        <v>0.0011676000000000002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196</v>
      </c>
      <c r="AT281" s="219" t="s">
        <v>226</v>
      </c>
      <c r="AU281" s="219" t="s">
        <v>161</v>
      </c>
      <c r="AY281" s="21" t="s">
        <v>146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1" t="s">
        <v>80</v>
      </c>
      <c r="BK281" s="220">
        <f>ROUND(I281*H281,2)</f>
        <v>0</v>
      </c>
      <c r="BL281" s="21" t="s">
        <v>153</v>
      </c>
      <c r="BM281" s="219" t="s">
        <v>411</v>
      </c>
    </row>
    <row r="282" s="14" customFormat="1">
      <c r="A282" s="14"/>
      <c r="B282" s="237"/>
      <c r="C282" s="238"/>
      <c r="D282" s="228" t="s">
        <v>157</v>
      </c>
      <c r="E282" s="238"/>
      <c r="F282" s="240" t="s">
        <v>412</v>
      </c>
      <c r="G282" s="238"/>
      <c r="H282" s="241">
        <v>29.190000000000001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157</v>
      </c>
      <c r="AU282" s="247" t="s">
        <v>161</v>
      </c>
      <c r="AV282" s="14" t="s">
        <v>82</v>
      </c>
      <c r="AW282" s="14" t="s">
        <v>4</v>
      </c>
      <c r="AX282" s="14" t="s">
        <v>80</v>
      </c>
      <c r="AY282" s="247" t="s">
        <v>146</v>
      </c>
    </row>
    <row r="283" s="12" customFormat="1" ht="20.88" customHeight="1">
      <c r="A283" s="12"/>
      <c r="B283" s="192"/>
      <c r="C283" s="193"/>
      <c r="D283" s="194" t="s">
        <v>71</v>
      </c>
      <c r="E283" s="206" t="s">
        <v>413</v>
      </c>
      <c r="F283" s="206" t="s">
        <v>414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SUM(P284:P302)</f>
        <v>0</v>
      </c>
      <c r="Q283" s="200"/>
      <c r="R283" s="201">
        <f>SUM(R284:R302)</f>
        <v>3.5626537799999998</v>
      </c>
      <c r="S283" s="200"/>
      <c r="T283" s="202">
        <f>SUM(T284:T302)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3" t="s">
        <v>80</v>
      </c>
      <c r="AT283" s="204" t="s">
        <v>71</v>
      </c>
      <c r="AU283" s="204" t="s">
        <v>82</v>
      </c>
      <c r="AY283" s="203" t="s">
        <v>146</v>
      </c>
      <c r="BK283" s="205">
        <f>SUM(BK284:BK302)</f>
        <v>0</v>
      </c>
    </row>
    <row r="284" s="2" customFormat="1" ht="24.15" customHeight="1">
      <c r="A284" s="42"/>
      <c r="B284" s="43"/>
      <c r="C284" s="208" t="s">
        <v>415</v>
      </c>
      <c r="D284" s="208" t="s">
        <v>148</v>
      </c>
      <c r="E284" s="209" t="s">
        <v>416</v>
      </c>
      <c r="F284" s="210" t="s">
        <v>417</v>
      </c>
      <c r="G284" s="211" t="s">
        <v>151</v>
      </c>
      <c r="H284" s="212">
        <v>1.512</v>
      </c>
      <c r="I284" s="213"/>
      <c r="J284" s="214">
        <f>ROUND(I284*H284,2)</f>
        <v>0</v>
      </c>
      <c r="K284" s="210" t="s">
        <v>152</v>
      </c>
      <c r="L284" s="48"/>
      <c r="M284" s="215" t="s">
        <v>19</v>
      </c>
      <c r="N284" s="216" t="s">
        <v>43</v>
      </c>
      <c r="O284" s="88"/>
      <c r="P284" s="217">
        <f>O284*H284</f>
        <v>0</v>
      </c>
      <c r="Q284" s="217">
        <v>2.3010199999999998</v>
      </c>
      <c r="R284" s="217">
        <f>Q284*H284</f>
        <v>3.4791422399999998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153</v>
      </c>
      <c r="AT284" s="219" t="s">
        <v>148</v>
      </c>
      <c r="AU284" s="219" t="s">
        <v>161</v>
      </c>
      <c r="AY284" s="21" t="s">
        <v>146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1" t="s">
        <v>80</v>
      </c>
      <c r="BK284" s="220">
        <f>ROUND(I284*H284,2)</f>
        <v>0</v>
      </c>
      <c r="BL284" s="21" t="s">
        <v>153</v>
      </c>
      <c r="BM284" s="219" t="s">
        <v>418</v>
      </c>
    </row>
    <row r="285" s="2" customFormat="1">
      <c r="A285" s="42"/>
      <c r="B285" s="43"/>
      <c r="C285" s="44"/>
      <c r="D285" s="221" t="s">
        <v>155</v>
      </c>
      <c r="E285" s="44"/>
      <c r="F285" s="222" t="s">
        <v>419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155</v>
      </c>
      <c r="AU285" s="21" t="s">
        <v>161</v>
      </c>
    </row>
    <row r="286" s="13" customFormat="1">
      <c r="A286" s="13"/>
      <c r="B286" s="226"/>
      <c r="C286" s="227"/>
      <c r="D286" s="228" t="s">
        <v>157</v>
      </c>
      <c r="E286" s="229" t="s">
        <v>19</v>
      </c>
      <c r="F286" s="230" t="s">
        <v>420</v>
      </c>
      <c r="G286" s="227"/>
      <c r="H286" s="229" t="s">
        <v>19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157</v>
      </c>
      <c r="AU286" s="236" t="s">
        <v>161</v>
      </c>
      <c r="AV286" s="13" t="s">
        <v>80</v>
      </c>
      <c r="AW286" s="13" t="s">
        <v>33</v>
      </c>
      <c r="AX286" s="13" t="s">
        <v>72</v>
      </c>
      <c r="AY286" s="236" t="s">
        <v>146</v>
      </c>
    </row>
    <row r="287" s="14" customFormat="1">
      <c r="A287" s="14"/>
      <c r="B287" s="237"/>
      <c r="C287" s="238"/>
      <c r="D287" s="228" t="s">
        <v>157</v>
      </c>
      <c r="E287" s="239" t="s">
        <v>19</v>
      </c>
      <c r="F287" s="240" t="s">
        <v>421</v>
      </c>
      <c r="G287" s="238"/>
      <c r="H287" s="241">
        <v>0.79200000000000004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157</v>
      </c>
      <c r="AU287" s="247" t="s">
        <v>161</v>
      </c>
      <c r="AV287" s="14" t="s">
        <v>82</v>
      </c>
      <c r="AW287" s="14" t="s">
        <v>33</v>
      </c>
      <c r="AX287" s="14" t="s">
        <v>72</v>
      </c>
      <c r="AY287" s="247" t="s">
        <v>146</v>
      </c>
    </row>
    <row r="288" s="13" customFormat="1">
      <c r="A288" s="13"/>
      <c r="B288" s="226"/>
      <c r="C288" s="227"/>
      <c r="D288" s="228" t="s">
        <v>157</v>
      </c>
      <c r="E288" s="229" t="s">
        <v>19</v>
      </c>
      <c r="F288" s="230" t="s">
        <v>422</v>
      </c>
      <c r="G288" s="227"/>
      <c r="H288" s="229" t="s">
        <v>19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157</v>
      </c>
      <c r="AU288" s="236" t="s">
        <v>161</v>
      </c>
      <c r="AV288" s="13" t="s">
        <v>80</v>
      </c>
      <c r="AW288" s="13" t="s">
        <v>33</v>
      </c>
      <c r="AX288" s="13" t="s">
        <v>72</v>
      </c>
      <c r="AY288" s="236" t="s">
        <v>146</v>
      </c>
    </row>
    <row r="289" s="14" customFormat="1">
      <c r="A289" s="14"/>
      <c r="B289" s="237"/>
      <c r="C289" s="238"/>
      <c r="D289" s="228" t="s">
        <v>157</v>
      </c>
      <c r="E289" s="239" t="s">
        <v>19</v>
      </c>
      <c r="F289" s="240" t="s">
        <v>423</v>
      </c>
      <c r="G289" s="238"/>
      <c r="H289" s="241">
        <v>0.71999999999999997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157</v>
      </c>
      <c r="AU289" s="247" t="s">
        <v>161</v>
      </c>
      <c r="AV289" s="14" t="s">
        <v>82</v>
      </c>
      <c r="AW289" s="14" t="s">
        <v>33</v>
      </c>
      <c r="AX289" s="14" t="s">
        <v>72</v>
      </c>
      <c r="AY289" s="247" t="s">
        <v>146</v>
      </c>
    </row>
    <row r="290" s="15" customFormat="1">
      <c r="A290" s="15"/>
      <c r="B290" s="248"/>
      <c r="C290" s="249"/>
      <c r="D290" s="228" t="s">
        <v>157</v>
      </c>
      <c r="E290" s="250" t="s">
        <v>19</v>
      </c>
      <c r="F290" s="251" t="s">
        <v>160</v>
      </c>
      <c r="G290" s="249"/>
      <c r="H290" s="252">
        <v>1.512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157</v>
      </c>
      <c r="AU290" s="258" t="s">
        <v>161</v>
      </c>
      <c r="AV290" s="15" t="s">
        <v>161</v>
      </c>
      <c r="AW290" s="15" t="s">
        <v>33</v>
      </c>
      <c r="AX290" s="15" t="s">
        <v>80</v>
      </c>
      <c r="AY290" s="258" t="s">
        <v>146</v>
      </c>
    </row>
    <row r="291" s="2" customFormat="1" ht="24.15" customHeight="1">
      <c r="A291" s="42"/>
      <c r="B291" s="43"/>
      <c r="C291" s="208" t="s">
        <v>424</v>
      </c>
      <c r="D291" s="208" t="s">
        <v>148</v>
      </c>
      <c r="E291" s="209" t="s">
        <v>425</v>
      </c>
      <c r="F291" s="210" t="s">
        <v>426</v>
      </c>
      <c r="G291" s="211" t="s">
        <v>151</v>
      </c>
      <c r="H291" s="212">
        <v>0.71999999999999997</v>
      </c>
      <c r="I291" s="213"/>
      <c r="J291" s="214">
        <f>ROUND(I291*H291,2)</f>
        <v>0</v>
      </c>
      <c r="K291" s="210" t="s">
        <v>152</v>
      </c>
      <c r="L291" s="48"/>
      <c r="M291" s="215" t="s">
        <v>19</v>
      </c>
      <c r="N291" s="216" t="s">
        <v>43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153</v>
      </c>
      <c r="AT291" s="219" t="s">
        <v>148</v>
      </c>
      <c r="AU291" s="219" t="s">
        <v>161</v>
      </c>
      <c r="AY291" s="21" t="s">
        <v>146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1" t="s">
        <v>80</v>
      </c>
      <c r="BK291" s="220">
        <f>ROUND(I291*H291,2)</f>
        <v>0</v>
      </c>
      <c r="BL291" s="21" t="s">
        <v>153</v>
      </c>
      <c r="BM291" s="219" t="s">
        <v>427</v>
      </c>
    </row>
    <row r="292" s="2" customFormat="1">
      <c r="A292" s="42"/>
      <c r="B292" s="43"/>
      <c r="C292" s="44"/>
      <c r="D292" s="221" t="s">
        <v>155</v>
      </c>
      <c r="E292" s="44"/>
      <c r="F292" s="222" t="s">
        <v>428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155</v>
      </c>
      <c r="AU292" s="21" t="s">
        <v>161</v>
      </c>
    </row>
    <row r="293" s="14" customFormat="1">
      <c r="A293" s="14"/>
      <c r="B293" s="237"/>
      <c r="C293" s="238"/>
      <c r="D293" s="228" t="s">
        <v>157</v>
      </c>
      <c r="E293" s="239" t="s">
        <v>19</v>
      </c>
      <c r="F293" s="240" t="s">
        <v>423</v>
      </c>
      <c r="G293" s="238"/>
      <c r="H293" s="241">
        <v>0.71999999999999997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157</v>
      </c>
      <c r="AU293" s="247" t="s">
        <v>161</v>
      </c>
      <c r="AV293" s="14" t="s">
        <v>82</v>
      </c>
      <c r="AW293" s="14" t="s">
        <v>33</v>
      </c>
      <c r="AX293" s="14" t="s">
        <v>72</v>
      </c>
      <c r="AY293" s="247" t="s">
        <v>146</v>
      </c>
    </row>
    <row r="294" s="15" customFormat="1">
      <c r="A294" s="15"/>
      <c r="B294" s="248"/>
      <c r="C294" s="249"/>
      <c r="D294" s="228" t="s">
        <v>157</v>
      </c>
      <c r="E294" s="250" t="s">
        <v>19</v>
      </c>
      <c r="F294" s="251" t="s">
        <v>160</v>
      </c>
      <c r="G294" s="249"/>
      <c r="H294" s="252">
        <v>0.71999999999999997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8" t="s">
        <v>157</v>
      </c>
      <c r="AU294" s="258" t="s">
        <v>161</v>
      </c>
      <c r="AV294" s="15" t="s">
        <v>161</v>
      </c>
      <c r="AW294" s="15" t="s">
        <v>33</v>
      </c>
      <c r="AX294" s="15" t="s">
        <v>80</v>
      </c>
      <c r="AY294" s="258" t="s">
        <v>146</v>
      </c>
    </row>
    <row r="295" s="2" customFormat="1" ht="16.5" customHeight="1">
      <c r="A295" s="42"/>
      <c r="B295" s="43"/>
      <c r="C295" s="208" t="s">
        <v>429</v>
      </c>
      <c r="D295" s="208" t="s">
        <v>148</v>
      </c>
      <c r="E295" s="209" t="s">
        <v>430</v>
      </c>
      <c r="F295" s="210" t="s">
        <v>431</v>
      </c>
      <c r="G295" s="211" t="s">
        <v>177</v>
      </c>
      <c r="H295" s="212">
        <v>0.042000000000000003</v>
      </c>
      <c r="I295" s="213"/>
      <c r="J295" s="214">
        <f>ROUND(I295*H295,2)</f>
        <v>0</v>
      </c>
      <c r="K295" s="210" t="s">
        <v>152</v>
      </c>
      <c r="L295" s="48"/>
      <c r="M295" s="215" t="s">
        <v>19</v>
      </c>
      <c r="N295" s="216" t="s">
        <v>43</v>
      </c>
      <c r="O295" s="88"/>
      <c r="P295" s="217">
        <f>O295*H295</f>
        <v>0</v>
      </c>
      <c r="Q295" s="217">
        <v>1.06277</v>
      </c>
      <c r="R295" s="217">
        <f>Q295*H295</f>
        <v>0.044636340000000004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153</v>
      </c>
      <c r="AT295" s="219" t="s">
        <v>148</v>
      </c>
      <c r="AU295" s="219" t="s">
        <v>161</v>
      </c>
      <c r="AY295" s="21" t="s">
        <v>146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1" t="s">
        <v>80</v>
      </c>
      <c r="BK295" s="220">
        <f>ROUND(I295*H295,2)</f>
        <v>0</v>
      </c>
      <c r="BL295" s="21" t="s">
        <v>153</v>
      </c>
      <c r="BM295" s="219" t="s">
        <v>432</v>
      </c>
    </row>
    <row r="296" s="2" customFormat="1">
      <c r="A296" s="42"/>
      <c r="B296" s="43"/>
      <c r="C296" s="44"/>
      <c r="D296" s="221" t="s">
        <v>155</v>
      </c>
      <c r="E296" s="44"/>
      <c r="F296" s="222" t="s">
        <v>433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155</v>
      </c>
      <c r="AU296" s="21" t="s">
        <v>161</v>
      </c>
    </row>
    <row r="297" s="14" customFormat="1">
      <c r="A297" s="14"/>
      <c r="B297" s="237"/>
      <c r="C297" s="238"/>
      <c r="D297" s="228" t="s">
        <v>157</v>
      </c>
      <c r="E297" s="239" t="s">
        <v>19</v>
      </c>
      <c r="F297" s="240" t="s">
        <v>434</v>
      </c>
      <c r="G297" s="238"/>
      <c r="H297" s="241">
        <v>0.042000000000000003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157</v>
      </c>
      <c r="AU297" s="247" t="s">
        <v>161</v>
      </c>
      <c r="AV297" s="14" t="s">
        <v>82</v>
      </c>
      <c r="AW297" s="14" t="s">
        <v>33</v>
      </c>
      <c r="AX297" s="14" t="s">
        <v>72</v>
      </c>
      <c r="AY297" s="247" t="s">
        <v>146</v>
      </c>
    </row>
    <row r="298" s="15" customFormat="1">
      <c r="A298" s="15"/>
      <c r="B298" s="248"/>
      <c r="C298" s="249"/>
      <c r="D298" s="228" t="s">
        <v>157</v>
      </c>
      <c r="E298" s="250" t="s">
        <v>19</v>
      </c>
      <c r="F298" s="251" t="s">
        <v>160</v>
      </c>
      <c r="G298" s="249"/>
      <c r="H298" s="252">
        <v>0.042000000000000003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157</v>
      </c>
      <c r="AU298" s="258" t="s">
        <v>161</v>
      </c>
      <c r="AV298" s="15" t="s">
        <v>161</v>
      </c>
      <c r="AW298" s="15" t="s">
        <v>33</v>
      </c>
      <c r="AX298" s="15" t="s">
        <v>80</v>
      </c>
      <c r="AY298" s="258" t="s">
        <v>146</v>
      </c>
    </row>
    <row r="299" s="2" customFormat="1" ht="16.5" customHeight="1">
      <c r="A299" s="42"/>
      <c r="B299" s="43"/>
      <c r="C299" s="208" t="s">
        <v>435</v>
      </c>
      <c r="D299" s="208" t="s">
        <v>148</v>
      </c>
      <c r="E299" s="209" t="s">
        <v>436</v>
      </c>
      <c r="F299" s="210" t="s">
        <v>437</v>
      </c>
      <c r="G299" s="211" t="s">
        <v>191</v>
      </c>
      <c r="H299" s="212">
        <v>0.78000000000000003</v>
      </c>
      <c r="I299" s="213"/>
      <c r="J299" s="214">
        <f>ROUND(I299*H299,2)</f>
        <v>0</v>
      </c>
      <c r="K299" s="210" t="s">
        <v>152</v>
      </c>
      <c r="L299" s="48"/>
      <c r="M299" s="215" t="s">
        <v>19</v>
      </c>
      <c r="N299" s="216" t="s">
        <v>43</v>
      </c>
      <c r="O299" s="88"/>
      <c r="P299" s="217">
        <f>O299*H299</f>
        <v>0</v>
      </c>
      <c r="Q299" s="217">
        <v>0.049840000000000002</v>
      </c>
      <c r="R299" s="217">
        <f>Q299*H299</f>
        <v>0.038875200000000006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239</v>
      </c>
      <c r="AT299" s="219" t="s">
        <v>148</v>
      </c>
      <c r="AU299" s="219" t="s">
        <v>161</v>
      </c>
      <c r="AY299" s="21" t="s">
        <v>146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1" t="s">
        <v>80</v>
      </c>
      <c r="BK299" s="220">
        <f>ROUND(I299*H299,2)</f>
        <v>0</v>
      </c>
      <c r="BL299" s="21" t="s">
        <v>239</v>
      </c>
      <c r="BM299" s="219" t="s">
        <v>438</v>
      </c>
    </row>
    <row r="300" s="2" customFormat="1">
      <c r="A300" s="42"/>
      <c r="B300" s="43"/>
      <c r="C300" s="44"/>
      <c r="D300" s="221" t="s">
        <v>155</v>
      </c>
      <c r="E300" s="44"/>
      <c r="F300" s="222" t="s">
        <v>439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155</v>
      </c>
      <c r="AU300" s="21" t="s">
        <v>161</v>
      </c>
    </row>
    <row r="301" s="14" customFormat="1">
      <c r="A301" s="14"/>
      <c r="B301" s="237"/>
      <c r="C301" s="238"/>
      <c r="D301" s="228" t="s">
        <v>157</v>
      </c>
      <c r="E301" s="239" t="s">
        <v>19</v>
      </c>
      <c r="F301" s="240" t="s">
        <v>440</v>
      </c>
      <c r="G301" s="238"/>
      <c r="H301" s="241">
        <v>0.78000000000000003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157</v>
      </c>
      <c r="AU301" s="247" t="s">
        <v>161</v>
      </c>
      <c r="AV301" s="14" t="s">
        <v>82</v>
      </c>
      <c r="AW301" s="14" t="s">
        <v>33</v>
      </c>
      <c r="AX301" s="14" t="s">
        <v>72</v>
      </c>
      <c r="AY301" s="247" t="s">
        <v>146</v>
      </c>
    </row>
    <row r="302" s="15" customFormat="1">
      <c r="A302" s="15"/>
      <c r="B302" s="248"/>
      <c r="C302" s="249"/>
      <c r="D302" s="228" t="s">
        <v>157</v>
      </c>
      <c r="E302" s="250" t="s">
        <v>19</v>
      </c>
      <c r="F302" s="251" t="s">
        <v>160</v>
      </c>
      <c r="G302" s="249"/>
      <c r="H302" s="252">
        <v>0.78000000000000003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8" t="s">
        <v>157</v>
      </c>
      <c r="AU302" s="258" t="s">
        <v>161</v>
      </c>
      <c r="AV302" s="15" t="s">
        <v>161</v>
      </c>
      <c r="AW302" s="15" t="s">
        <v>33</v>
      </c>
      <c r="AX302" s="15" t="s">
        <v>80</v>
      </c>
      <c r="AY302" s="258" t="s">
        <v>146</v>
      </c>
    </row>
    <row r="303" s="12" customFormat="1" ht="20.88" customHeight="1">
      <c r="A303" s="12"/>
      <c r="B303" s="192"/>
      <c r="C303" s="193"/>
      <c r="D303" s="194" t="s">
        <v>71</v>
      </c>
      <c r="E303" s="206" t="s">
        <v>441</v>
      </c>
      <c r="F303" s="206" t="s">
        <v>442</v>
      </c>
      <c r="G303" s="193"/>
      <c r="H303" s="193"/>
      <c r="I303" s="196"/>
      <c r="J303" s="207">
        <f>BK303</f>
        <v>0</v>
      </c>
      <c r="K303" s="193"/>
      <c r="L303" s="198"/>
      <c r="M303" s="199"/>
      <c r="N303" s="200"/>
      <c r="O303" s="200"/>
      <c r="P303" s="201">
        <f>SUM(P304:P311)</f>
        <v>0</v>
      </c>
      <c r="Q303" s="200"/>
      <c r="R303" s="201">
        <f>SUM(R304:R311)</f>
        <v>0.25103999999999999</v>
      </c>
      <c r="S303" s="200"/>
      <c r="T303" s="202">
        <f>SUM(T304:T311)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3" t="s">
        <v>80</v>
      </c>
      <c r="AT303" s="204" t="s">
        <v>71</v>
      </c>
      <c r="AU303" s="204" t="s">
        <v>82</v>
      </c>
      <c r="AY303" s="203" t="s">
        <v>146</v>
      </c>
      <c r="BK303" s="205">
        <f>SUM(BK304:BK311)</f>
        <v>0</v>
      </c>
    </row>
    <row r="304" s="2" customFormat="1" ht="24.15" customHeight="1">
      <c r="A304" s="42"/>
      <c r="B304" s="43"/>
      <c r="C304" s="208" t="s">
        <v>443</v>
      </c>
      <c r="D304" s="208" t="s">
        <v>148</v>
      </c>
      <c r="E304" s="209" t="s">
        <v>444</v>
      </c>
      <c r="F304" s="210" t="s">
        <v>445</v>
      </c>
      <c r="G304" s="211" t="s">
        <v>218</v>
      </c>
      <c r="H304" s="212">
        <v>8</v>
      </c>
      <c r="I304" s="213"/>
      <c r="J304" s="214">
        <f>ROUND(I304*H304,2)</f>
        <v>0</v>
      </c>
      <c r="K304" s="210" t="s">
        <v>152</v>
      </c>
      <c r="L304" s="48"/>
      <c r="M304" s="215" t="s">
        <v>19</v>
      </c>
      <c r="N304" s="216" t="s">
        <v>43</v>
      </c>
      <c r="O304" s="88"/>
      <c r="P304" s="217">
        <f>O304*H304</f>
        <v>0</v>
      </c>
      <c r="Q304" s="217">
        <v>0.017770000000000001</v>
      </c>
      <c r="R304" s="217">
        <f>Q304*H304</f>
        <v>0.14216000000000001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153</v>
      </c>
      <c r="AT304" s="219" t="s">
        <v>148</v>
      </c>
      <c r="AU304" s="219" t="s">
        <v>161</v>
      </c>
      <c r="AY304" s="21" t="s">
        <v>146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1" t="s">
        <v>80</v>
      </c>
      <c r="BK304" s="220">
        <f>ROUND(I304*H304,2)</f>
        <v>0</v>
      </c>
      <c r="BL304" s="21" t="s">
        <v>153</v>
      </c>
      <c r="BM304" s="219" t="s">
        <v>446</v>
      </c>
    </row>
    <row r="305" s="2" customFormat="1">
      <c r="A305" s="42"/>
      <c r="B305" s="43"/>
      <c r="C305" s="44"/>
      <c r="D305" s="221" t="s">
        <v>155</v>
      </c>
      <c r="E305" s="44"/>
      <c r="F305" s="222" t="s">
        <v>447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155</v>
      </c>
      <c r="AU305" s="21" t="s">
        <v>161</v>
      </c>
    </row>
    <row r="306" s="14" customFormat="1">
      <c r="A306" s="14"/>
      <c r="B306" s="237"/>
      <c r="C306" s="238"/>
      <c r="D306" s="228" t="s">
        <v>157</v>
      </c>
      <c r="E306" s="239" t="s">
        <v>19</v>
      </c>
      <c r="F306" s="240" t="s">
        <v>448</v>
      </c>
      <c r="G306" s="238"/>
      <c r="H306" s="241">
        <v>7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157</v>
      </c>
      <c r="AU306" s="247" t="s">
        <v>161</v>
      </c>
      <c r="AV306" s="14" t="s">
        <v>82</v>
      </c>
      <c r="AW306" s="14" t="s">
        <v>33</v>
      </c>
      <c r="AX306" s="14" t="s">
        <v>72</v>
      </c>
      <c r="AY306" s="247" t="s">
        <v>146</v>
      </c>
    </row>
    <row r="307" s="14" customFormat="1">
      <c r="A307" s="14"/>
      <c r="B307" s="237"/>
      <c r="C307" s="238"/>
      <c r="D307" s="228" t="s">
        <v>157</v>
      </c>
      <c r="E307" s="239" t="s">
        <v>19</v>
      </c>
      <c r="F307" s="240" t="s">
        <v>449</v>
      </c>
      <c r="G307" s="238"/>
      <c r="H307" s="241">
        <v>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157</v>
      </c>
      <c r="AU307" s="247" t="s">
        <v>161</v>
      </c>
      <c r="AV307" s="14" t="s">
        <v>82</v>
      </c>
      <c r="AW307" s="14" t="s">
        <v>33</v>
      </c>
      <c r="AX307" s="14" t="s">
        <v>72</v>
      </c>
      <c r="AY307" s="247" t="s">
        <v>146</v>
      </c>
    </row>
    <row r="308" s="15" customFormat="1">
      <c r="A308" s="15"/>
      <c r="B308" s="248"/>
      <c r="C308" s="249"/>
      <c r="D308" s="228" t="s">
        <v>157</v>
      </c>
      <c r="E308" s="250" t="s">
        <v>19</v>
      </c>
      <c r="F308" s="251" t="s">
        <v>160</v>
      </c>
      <c r="G308" s="249"/>
      <c r="H308" s="252">
        <v>8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157</v>
      </c>
      <c r="AU308" s="258" t="s">
        <v>161</v>
      </c>
      <c r="AV308" s="15" t="s">
        <v>161</v>
      </c>
      <c r="AW308" s="15" t="s">
        <v>33</v>
      </c>
      <c r="AX308" s="15" t="s">
        <v>80</v>
      </c>
      <c r="AY308" s="258" t="s">
        <v>146</v>
      </c>
    </row>
    <row r="309" s="2" customFormat="1" ht="16.5" customHeight="1">
      <c r="A309" s="42"/>
      <c r="B309" s="43"/>
      <c r="C309" s="259" t="s">
        <v>450</v>
      </c>
      <c r="D309" s="259" t="s">
        <v>226</v>
      </c>
      <c r="E309" s="260" t="s">
        <v>451</v>
      </c>
      <c r="F309" s="261" t="s">
        <v>452</v>
      </c>
      <c r="G309" s="262" t="s">
        <v>218</v>
      </c>
      <c r="H309" s="263">
        <v>4</v>
      </c>
      <c r="I309" s="264"/>
      <c r="J309" s="265">
        <f>ROUND(I309*H309,2)</f>
        <v>0</v>
      </c>
      <c r="K309" s="261" t="s">
        <v>152</v>
      </c>
      <c r="L309" s="266"/>
      <c r="M309" s="267" t="s">
        <v>19</v>
      </c>
      <c r="N309" s="268" t="s">
        <v>43</v>
      </c>
      <c r="O309" s="88"/>
      <c r="P309" s="217">
        <f>O309*H309</f>
        <v>0</v>
      </c>
      <c r="Q309" s="217">
        <v>0.012250000000000001</v>
      </c>
      <c r="R309" s="217">
        <f>Q309*H309</f>
        <v>0.049000000000000002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196</v>
      </c>
      <c r="AT309" s="219" t="s">
        <v>226</v>
      </c>
      <c r="AU309" s="219" t="s">
        <v>161</v>
      </c>
      <c r="AY309" s="21" t="s">
        <v>146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1" t="s">
        <v>80</v>
      </c>
      <c r="BK309" s="220">
        <f>ROUND(I309*H309,2)</f>
        <v>0</v>
      </c>
      <c r="BL309" s="21" t="s">
        <v>153</v>
      </c>
      <c r="BM309" s="219" t="s">
        <v>453</v>
      </c>
    </row>
    <row r="310" s="2" customFormat="1" ht="16.5" customHeight="1">
      <c r="A310" s="42"/>
      <c r="B310" s="43"/>
      <c r="C310" s="259" t="s">
        <v>454</v>
      </c>
      <c r="D310" s="259" t="s">
        <v>226</v>
      </c>
      <c r="E310" s="260" t="s">
        <v>455</v>
      </c>
      <c r="F310" s="261" t="s">
        <v>456</v>
      </c>
      <c r="G310" s="262" t="s">
        <v>218</v>
      </c>
      <c r="H310" s="263">
        <v>3</v>
      </c>
      <c r="I310" s="264"/>
      <c r="J310" s="265">
        <f>ROUND(I310*H310,2)</f>
        <v>0</v>
      </c>
      <c r="K310" s="261" t="s">
        <v>152</v>
      </c>
      <c r="L310" s="266"/>
      <c r="M310" s="267" t="s">
        <v>19</v>
      </c>
      <c r="N310" s="268" t="s">
        <v>43</v>
      </c>
      <c r="O310" s="88"/>
      <c r="P310" s="217">
        <f>O310*H310</f>
        <v>0</v>
      </c>
      <c r="Q310" s="217">
        <v>0.014890000000000001</v>
      </c>
      <c r="R310" s="217">
        <f>Q310*H310</f>
        <v>0.044670000000000001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196</v>
      </c>
      <c r="AT310" s="219" t="s">
        <v>226</v>
      </c>
      <c r="AU310" s="219" t="s">
        <v>161</v>
      </c>
      <c r="AY310" s="21" t="s">
        <v>146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1" t="s">
        <v>80</v>
      </c>
      <c r="BK310" s="220">
        <f>ROUND(I310*H310,2)</f>
        <v>0</v>
      </c>
      <c r="BL310" s="21" t="s">
        <v>153</v>
      </c>
      <c r="BM310" s="219" t="s">
        <v>457</v>
      </c>
    </row>
    <row r="311" s="2" customFormat="1" ht="16.5" customHeight="1">
      <c r="A311" s="42"/>
      <c r="B311" s="43"/>
      <c r="C311" s="259" t="s">
        <v>458</v>
      </c>
      <c r="D311" s="259" t="s">
        <v>226</v>
      </c>
      <c r="E311" s="260" t="s">
        <v>459</v>
      </c>
      <c r="F311" s="261" t="s">
        <v>460</v>
      </c>
      <c r="G311" s="262" t="s">
        <v>218</v>
      </c>
      <c r="H311" s="263">
        <v>1</v>
      </c>
      <c r="I311" s="264"/>
      <c r="J311" s="265">
        <f>ROUND(I311*H311,2)</f>
        <v>0</v>
      </c>
      <c r="K311" s="261" t="s">
        <v>152</v>
      </c>
      <c r="L311" s="266"/>
      <c r="M311" s="267" t="s">
        <v>19</v>
      </c>
      <c r="N311" s="268" t="s">
        <v>43</v>
      </c>
      <c r="O311" s="88"/>
      <c r="P311" s="217">
        <f>O311*H311</f>
        <v>0</v>
      </c>
      <c r="Q311" s="217">
        <v>0.01521</v>
      </c>
      <c r="R311" s="217">
        <f>Q311*H311</f>
        <v>0.01521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196</v>
      </c>
      <c r="AT311" s="219" t="s">
        <v>226</v>
      </c>
      <c r="AU311" s="219" t="s">
        <v>161</v>
      </c>
      <c r="AY311" s="21" t="s">
        <v>146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1" t="s">
        <v>80</v>
      </c>
      <c r="BK311" s="220">
        <f>ROUND(I311*H311,2)</f>
        <v>0</v>
      </c>
      <c r="BL311" s="21" t="s">
        <v>153</v>
      </c>
      <c r="BM311" s="219" t="s">
        <v>461</v>
      </c>
    </row>
    <row r="312" s="12" customFormat="1" ht="22.8" customHeight="1">
      <c r="A312" s="12"/>
      <c r="B312" s="192"/>
      <c r="C312" s="193"/>
      <c r="D312" s="194" t="s">
        <v>71</v>
      </c>
      <c r="E312" s="206" t="s">
        <v>202</v>
      </c>
      <c r="F312" s="206" t="s">
        <v>462</v>
      </c>
      <c r="G312" s="193"/>
      <c r="H312" s="193"/>
      <c r="I312" s="196"/>
      <c r="J312" s="207">
        <f>BK312</f>
        <v>0</v>
      </c>
      <c r="K312" s="193"/>
      <c r="L312" s="198"/>
      <c r="M312" s="199"/>
      <c r="N312" s="200"/>
      <c r="O312" s="200"/>
      <c r="P312" s="201">
        <f>P313+P320+P336</f>
        <v>0</v>
      </c>
      <c r="Q312" s="200"/>
      <c r="R312" s="201">
        <f>R313+R320+R336</f>
        <v>0.76236440000000005</v>
      </c>
      <c r="S312" s="200"/>
      <c r="T312" s="202">
        <f>T313+T320+T336</f>
        <v>20.241063499999996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3" t="s">
        <v>80</v>
      </c>
      <c r="AT312" s="204" t="s">
        <v>71</v>
      </c>
      <c r="AU312" s="204" t="s">
        <v>80</v>
      </c>
      <c r="AY312" s="203" t="s">
        <v>146</v>
      </c>
      <c r="BK312" s="205">
        <f>BK313+BK320+BK336</f>
        <v>0</v>
      </c>
    </row>
    <row r="313" s="12" customFormat="1" ht="20.88" customHeight="1">
      <c r="A313" s="12"/>
      <c r="B313" s="192"/>
      <c r="C313" s="193"/>
      <c r="D313" s="194" t="s">
        <v>71</v>
      </c>
      <c r="E313" s="206" t="s">
        <v>463</v>
      </c>
      <c r="F313" s="206" t="s">
        <v>464</v>
      </c>
      <c r="G313" s="193"/>
      <c r="H313" s="193"/>
      <c r="I313" s="196"/>
      <c r="J313" s="207">
        <f>BK313</f>
        <v>0</v>
      </c>
      <c r="K313" s="193"/>
      <c r="L313" s="198"/>
      <c r="M313" s="199"/>
      <c r="N313" s="200"/>
      <c r="O313" s="200"/>
      <c r="P313" s="201">
        <f>SUM(P314:P319)</f>
        <v>0</v>
      </c>
      <c r="Q313" s="200"/>
      <c r="R313" s="201">
        <f>SUM(R314:R319)</f>
        <v>0.0051479999999999998</v>
      </c>
      <c r="S313" s="200"/>
      <c r="T313" s="202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3" t="s">
        <v>80</v>
      </c>
      <c r="AT313" s="204" t="s">
        <v>71</v>
      </c>
      <c r="AU313" s="204" t="s">
        <v>82</v>
      </c>
      <c r="AY313" s="203" t="s">
        <v>146</v>
      </c>
      <c r="BK313" s="205">
        <f>SUM(BK314:BK319)</f>
        <v>0</v>
      </c>
    </row>
    <row r="314" s="2" customFormat="1" ht="24.15" customHeight="1">
      <c r="A314" s="42"/>
      <c r="B314" s="43"/>
      <c r="C314" s="208" t="s">
        <v>465</v>
      </c>
      <c r="D314" s="208" t="s">
        <v>148</v>
      </c>
      <c r="E314" s="209" t="s">
        <v>466</v>
      </c>
      <c r="F314" s="210" t="s">
        <v>467</v>
      </c>
      <c r="G314" s="211" t="s">
        <v>468</v>
      </c>
      <c r="H314" s="212">
        <v>7</v>
      </c>
      <c r="I314" s="213"/>
      <c r="J314" s="214">
        <f>ROUND(I314*H314,2)</f>
        <v>0</v>
      </c>
      <c r="K314" s="210" t="s">
        <v>19</v>
      </c>
      <c r="L314" s="48"/>
      <c r="M314" s="215" t="s">
        <v>19</v>
      </c>
      <c r="N314" s="216" t="s">
        <v>43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153</v>
      </c>
      <c r="AT314" s="219" t="s">
        <v>148</v>
      </c>
      <c r="AU314" s="219" t="s">
        <v>161</v>
      </c>
      <c r="AY314" s="21" t="s">
        <v>146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1" t="s">
        <v>80</v>
      </c>
      <c r="BK314" s="220">
        <f>ROUND(I314*H314,2)</f>
        <v>0</v>
      </c>
      <c r="BL314" s="21" t="s">
        <v>153</v>
      </c>
      <c r="BM314" s="219" t="s">
        <v>469</v>
      </c>
    </row>
    <row r="315" s="2" customFormat="1" ht="24.15" customHeight="1">
      <c r="A315" s="42"/>
      <c r="B315" s="43"/>
      <c r="C315" s="208" t="s">
        <v>470</v>
      </c>
      <c r="D315" s="208" t="s">
        <v>148</v>
      </c>
      <c r="E315" s="209" t="s">
        <v>471</v>
      </c>
      <c r="F315" s="210" t="s">
        <v>472</v>
      </c>
      <c r="G315" s="211" t="s">
        <v>191</v>
      </c>
      <c r="H315" s="212">
        <v>39.600000000000001</v>
      </c>
      <c r="I315" s="213"/>
      <c r="J315" s="214">
        <f>ROUND(I315*H315,2)</f>
        <v>0</v>
      </c>
      <c r="K315" s="210" t="s">
        <v>152</v>
      </c>
      <c r="L315" s="48"/>
      <c r="M315" s="215" t="s">
        <v>19</v>
      </c>
      <c r="N315" s="216" t="s">
        <v>43</v>
      </c>
      <c r="O315" s="88"/>
      <c r="P315" s="217">
        <f>O315*H315</f>
        <v>0</v>
      </c>
      <c r="Q315" s="217">
        <v>0.00012999999999999999</v>
      </c>
      <c r="R315" s="217">
        <f>Q315*H315</f>
        <v>0.0051479999999999998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153</v>
      </c>
      <c r="AT315" s="219" t="s">
        <v>148</v>
      </c>
      <c r="AU315" s="219" t="s">
        <v>161</v>
      </c>
      <c r="AY315" s="21" t="s">
        <v>146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1" t="s">
        <v>80</v>
      </c>
      <c r="BK315" s="220">
        <f>ROUND(I315*H315,2)</f>
        <v>0</v>
      </c>
      <c r="BL315" s="21" t="s">
        <v>153</v>
      </c>
      <c r="BM315" s="219" t="s">
        <v>473</v>
      </c>
    </row>
    <row r="316" s="2" customFormat="1">
      <c r="A316" s="42"/>
      <c r="B316" s="43"/>
      <c r="C316" s="44"/>
      <c r="D316" s="221" t="s">
        <v>155</v>
      </c>
      <c r="E316" s="44"/>
      <c r="F316" s="222" t="s">
        <v>474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155</v>
      </c>
      <c r="AU316" s="21" t="s">
        <v>161</v>
      </c>
    </row>
    <row r="317" s="14" customFormat="1">
      <c r="A317" s="14"/>
      <c r="B317" s="237"/>
      <c r="C317" s="238"/>
      <c r="D317" s="228" t="s">
        <v>157</v>
      </c>
      <c r="E317" s="239" t="s">
        <v>19</v>
      </c>
      <c r="F317" s="240" t="s">
        <v>475</v>
      </c>
      <c r="G317" s="238"/>
      <c r="H317" s="241">
        <v>28.399999999999999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157</v>
      </c>
      <c r="AU317" s="247" t="s">
        <v>161</v>
      </c>
      <c r="AV317" s="14" t="s">
        <v>82</v>
      </c>
      <c r="AW317" s="14" t="s">
        <v>33</v>
      </c>
      <c r="AX317" s="14" t="s">
        <v>72</v>
      </c>
      <c r="AY317" s="247" t="s">
        <v>146</v>
      </c>
    </row>
    <row r="318" s="14" customFormat="1">
      <c r="A318" s="14"/>
      <c r="B318" s="237"/>
      <c r="C318" s="238"/>
      <c r="D318" s="228" t="s">
        <v>157</v>
      </c>
      <c r="E318" s="239" t="s">
        <v>19</v>
      </c>
      <c r="F318" s="240" t="s">
        <v>476</v>
      </c>
      <c r="G318" s="238"/>
      <c r="H318" s="241">
        <v>11.199999999999999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157</v>
      </c>
      <c r="AU318" s="247" t="s">
        <v>161</v>
      </c>
      <c r="AV318" s="14" t="s">
        <v>82</v>
      </c>
      <c r="AW318" s="14" t="s">
        <v>33</v>
      </c>
      <c r="AX318" s="14" t="s">
        <v>72</v>
      </c>
      <c r="AY318" s="247" t="s">
        <v>146</v>
      </c>
    </row>
    <row r="319" s="15" customFormat="1">
      <c r="A319" s="15"/>
      <c r="B319" s="248"/>
      <c r="C319" s="249"/>
      <c r="D319" s="228" t="s">
        <v>157</v>
      </c>
      <c r="E319" s="250" t="s">
        <v>19</v>
      </c>
      <c r="F319" s="251" t="s">
        <v>160</v>
      </c>
      <c r="G319" s="249"/>
      <c r="H319" s="252">
        <v>39.600000000000001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157</v>
      </c>
      <c r="AU319" s="258" t="s">
        <v>161</v>
      </c>
      <c r="AV319" s="15" t="s">
        <v>161</v>
      </c>
      <c r="AW319" s="15" t="s">
        <v>33</v>
      </c>
      <c r="AX319" s="15" t="s">
        <v>80</v>
      </c>
      <c r="AY319" s="258" t="s">
        <v>146</v>
      </c>
    </row>
    <row r="320" s="12" customFormat="1" ht="20.88" customHeight="1">
      <c r="A320" s="12"/>
      <c r="B320" s="192"/>
      <c r="C320" s="193"/>
      <c r="D320" s="194" t="s">
        <v>71</v>
      </c>
      <c r="E320" s="206" t="s">
        <v>477</v>
      </c>
      <c r="F320" s="206" t="s">
        <v>478</v>
      </c>
      <c r="G320" s="193"/>
      <c r="H320" s="193"/>
      <c r="I320" s="196"/>
      <c r="J320" s="207">
        <f>BK320</f>
        <v>0</v>
      </c>
      <c r="K320" s="193"/>
      <c r="L320" s="198"/>
      <c r="M320" s="199"/>
      <c r="N320" s="200"/>
      <c r="O320" s="200"/>
      <c r="P320" s="201">
        <f>SUM(P321:P335)</f>
        <v>0</v>
      </c>
      <c r="Q320" s="200"/>
      <c r="R320" s="201">
        <f>SUM(R321:R335)</f>
        <v>0.51798239999999995</v>
      </c>
      <c r="S320" s="200"/>
      <c r="T320" s="202">
        <f>SUM(T321:T335)</f>
        <v>0.42119999999999996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3" t="s">
        <v>80</v>
      </c>
      <c r="AT320" s="204" t="s">
        <v>71</v>
      </c>
      <c r="AU320" s="204" t="s">
        <v>82</v>
      </c>
      <c r="AY320" s="203" t="s">
        <v>146</v>
      </c>
      <c r="BK320" s="205">
        <f>SUM(BK321:BK335)</f>
        <v>0</v>
      </c>
    </row>
    <row r="321" s="2" customFormat="1" ht="24.15" customHeight="1">
      <c r="A321" s="42"/>
      <c r="B321" s="43"/>
      <c r="C321" s="208" t="s">
        <v>479</v>
      </c>
      <c r="D321" s="208" t="s">
        <v>148</v>
      </c>
      <c r="E321" s="209" t="s">
        <v>480</v>
      </c>
      <c r="F321" s="210" t="s">
        <v>481</v>
      </c>
      <c r="G321" s="211" t="s">
        <v>191</v>
      </c>
      <c r="H321" s="212">
        <v>41.359999999999999</v>
      </c>
      <c r="I321" s="213"/>
      <c r="J321" s="214">
        <f>ROUND(I321*H321,2)</f>
        <v>0</v>
      </c>
      <c r="K321" s="210" t="s">
        <v>152</v>
      </c>
      <c r="L321" s="48"/>
      <c r="M321" s="215" t="s">
        <v>19</v>
      </c>
      <c r="N321" s="216" t="s">
        <v>43</v>
      </c>
      <c r="O321" s="88"/>
      <c r="P321" s="217">
        <f>O321*H321</f>
        <v>0</v>
      </c>
      <c r="Q321" s="217">
        <v>4.0000000000000003E-05</v>
      </c>
      <c r="R321" s="217">
        <f>Q321*H321</f>
        <v>0.0016544000000000001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153</v>
      </c>
      <c r="AT321" s="219" t="s">
        <v>148</v>
      </c>
      <c r="AU321" s="219" t="s">
        <v>161</v>
      </c>
      <c r="AY321" s="21" t="s">
        <v>146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1" t="s">
        <v>80</v>
      </c>
      <c r="BK321" s="220">
        <f>ROUND(I321*H321,2)</f>
        <v>0</v>
      </c>
      <c r="BL321" s="21" t="s">
        <v>153</v>
      </c>
      <c r="BM321" s="219" t="s">
        <v>482</v>
      </c>
    </row>
    <row r="322" s="2" customFormat="1">
      <c r="A322" s="42"/>
      <c r="B322" s="43"/>
      <c r="C322" s="44"/>
      <c r="D322" s="221" t="s">
        <v>155</v>
      </c>
      <c r="E322" s="44"/>
      <c r="F322" s="222" t="s">
        <v>483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155</v>
      </c>
      <c r="AU322" s="21" t="s">
        <v>161</v>
      </c>
    </row>
    <row r="323" s="14" customFormat="1">
      <c r="A323" s="14"/>
      <c r="B323" s="237"/>
      <c r="C323" s="238"/>
      <c r="D323" s="228" t="s">
        <v>157</v>
      </c>
      <c r="E323" s="239" t="s">
        <v>19</v>
      </c>
      <c r="F323" s="240" t="s">
        <v>484</v>
      </c>
      <c r="G323" s="238"/>
      <c r="H323" s="241">
        <v>30.16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157</v>
      </c>
      <c r="AU323" s="247" t="s">
        <v>161</v>
      </c>
      <c r="AV323" s="14" t="s">
        <v>82</v>
      </c>
      <c r="AW323" s="14" t="s">
        <v>33</v>
      </c>
      <c r="AX323" s="14" t="s">
        <v>72</v>
      </c>
      <c r="AY323" s="247" t="s">
        <v>146</v>
      </c>
    </row>
    <row r="324" s="14" customFormat="1">
      <c r="A324" s="14"/>
      <c r="B324" s="237"/>
      <c r="C324" s="238"/>
      <c r="D324" s="228" t="s">
        <v>157</v>
      </c>
      <c r="E324" s="239" t="s">
        <v>19</v>
      </c>
      <c r="F324" s="240" t="s">
        <v>476</v>
      </c>
      <c r="G324" s="238"/>
      <c r="H324" s="241">
        <v>11.199999999999999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157</v>
      </c>
      <c r="AU324" s="247" t="s">
        <v>161</v>
      </c>
      <c r="AV324" s="14" t="s">
        <v>82</v>
      </c>
      <c r="AW324" s="14" t="s">
        <v>33</v>
      </c>
      <c r="AX324" s="14" t="s">
        <v>72</v>
      </c>
      <c r="AY324" s="247" t="s">
        <v>146</v>
      </c>
    </row>
    <row r="325" s="15" customFormat="1">
      <c r="A325" s="15"/>
      <c r="B325" s="248"/>
      <c r="C325" s="249"/>
      <c r="D325" s="228" t="s">
        <v>157</v>
      </c>
      <c r="E325" s="250" t="s">
        <v>19</v>
      </c>
      <c r="F325" s="251" t="s">
        <v>160</v>
      </c>
      <c r="G325" s="249"/>
      <c r="H325" s="252">
        <v>41.359999999999999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157</v>
      </c>
      <c r="AU325" s="258" t="s">
        <v>161</v>
      </c>
      <c r="AV325" s="15" t="s">
        <v>161</v>
      </c>
      <c r="AW325" s="15" t="s">
        <v>33</v>
      </c>
      <c r="AX325" s="15" t="s">
        <v>80</v>
      </c>
      <c r="AY325" s="258" t="s">
        <v>146</v>
      </c>
    </row>
    <row r="326" s="2" customFormat="1" ht="16.5" customHeight="1">
      <c r="A326" s="42"/>
      <c r="B326" s="43"/>
      <c r="C326" s="208" t="s">
        <v>485</v>
      </c>
      <c r="D326" s="208" t="s">
        <v>148</v>
      </c>
      <c r="E326" s="209" t="s">
        <v>486</v>
      </c>
      <c r="F326" s="210" t="s">
        <v>487</v>
      </c>
      <c r="G326" s="211" t="s">
        <v>218</v>
      </c>
      <c r="H326" s="212">
        <v>8</v>
      </c>
      <c r="I326" s="213"/>
      <c r="J326" s="214">
        <f>ROUND(I326*H326,2)</f>
        <v>0</v>
      </c>
      <c r="K326" s="210" t="s">
        <v>19</v>
      </c>
      <c r="L326" s="48"/>
      <c r="M326" s="215" t="s">
        <v>19</v>
      </c>
      <c r="N326" s="216" t="s">
        <v>43</v>
      </c>
      <c r="O326" s="88"/>
      <c r="P326" s="217">
        <f>O326*H326</f>
        <v>0</v>
      </c>
      <c r="Q326" s="217">
        <v>0.010999999999999999</v>
      </c>
      <c r="R326" s="217">
        <f>Q326*H326</f>
        <v>0.087999999999999995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153</v>
      </c>
      <c r="AT326" s="219" t="s">
        <v>148</v>
      </c>
      <c r="AU326" s="219" t="s">
        <v>161</v>
      </c>
      <c r="AY326" s="21" t="s">
        <v>146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1" t="s">
        <v>80</v>
      </c>
      <c r="BK326" s="220">
        <f>ROUND(I326*H326,2)</f>
        <v>0</v>
      </c>
      <c r="BL326" s="21" t="s">
        <v>153</v>
      </c>
      <c r="BM326" s="219" t="s">
        <v>488</v>
      </c>
    </row>
    <row r="327" s="14" customFormat="1">
      <c r="A327" s="14"/>
      <c r="B327" s="237"/>
      <c r="C327" s="238"/>
      <c r="D327" s="228" t="s">
        <v>157</v>
      </c>
      <c r="E327" s="239" t="s">
        <v>19</v>
      </c>
      <c r="F327" s="240" t="s">
        <v>489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157</v>
      </c>
      <c r="AU327" s="247" t="s">
        <v>161</v>
      </c>
      <c r="AV327" s="14" t="s">
        <v>82</v>
      </c>
      <c r="AW327" s="14" t="s">
        <v>33</v>
      </c>
      <c r="AX327" s="14" t="s">
        <v>72</v>
      </c>
      <c r="AY327" s="247" t="s">
        <v>146</v>
      </c>
    </row>
    <row r="328" s="14" customFormat="1">
      <c r="A328" s="14"/>
      <c r="B328" s="237"/>
      <c r="C328" s="238"/>
      <c r="D328" s="228" t="s">
        <v>157</v>
      </c>
      <c r="E328" s="239" t="s">
        <v>19</v>
      </c>
      <c r="F328" s="240" t="s">
        <v>490</v>
      </c>
      <c r="G328" s="238"/>
      <c r="H328" s="241">
        <v>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157</v>
      </c>
      <c r="AU328" s="247" t="s">
        <v>161</v>
      </c>
      <c r="AV328" s="14" t="s">
        <v>82</v>
      </c>
      <c r="AW328" s="14" t="s">
        <v>33</v>
      </c>
      <c r="AX328" s="14" t="s">
        <v>72</v>
      </c>
      <c r="AY328" s="247" t="s">
        <v>146</v>
      </c>
    </row>
    <row r="329" s="14" customFormat="1">
      <c r="A329" s="14"/>
      <c r="B329" s="237"/>
      <c r="C329" s="238"/>
      <c r="D329" s="228" t="s">
        <v>157</v>
      </c>
      <c r="E329" s="239" t="s">
        <v>19</v>
      </c>
      <c r="F329" s="240" t="s">
        <v>491</v>
      </c>
      <c r="G329" s="238"/>
      <c r="H329" s="241">
        <v>6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157</v>
      </c>
      <c r="AU329" s="247" t="s">
        <v>161</v>
      </c>
      <c r="AV329" s="14" t="s">
        <v>82</v>
      </c>
      <c r="AW329" s="14" t="s">
        <v>33</v>
      </c>
      <c r="AX329" s="14" t="s">
        <v>72</v>
      </c>
      <c r="AY329" s="247" t="s">
        <v>146</v>
      </c>
    </row>
    <row r="330" s="15" customFormat="1">
      <c r="A330" s="15"/>
      <c r="B330" s="248"/>
      <c r="C330" s="249"/>
      <c r="D330" s="228" t="s">
        <v>157</v>
      </c>
      <c r="E330" s="250" t="s">
        <v>19</v>
      </c>
      <c r="F330" s="251" t="s">
        <v>160</v>
      </c>
      <c r="G330" s="249"/>
      <c r="H330" s="252">
        <v>8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157</v>
      </c>
      <c r="AU330" s="258" t="s">
        <v>161</v>
      </c>
      <c r="AV330" s="15" t="s">
        <v>161</v>
      </c>
      <c r="AW330" s="15" t="s">
        <v>33</v>
      </c>
      <c r="AX330" s="15" t="s">
        <v>80</v>
      </c>
      <c r="AY330" s="258" t="s">
        <v>146</v>
      </c>
    </row>
    <row r="331" s="2" customFormat="1" ht="24.15" customHeight="1">
      <c r="A331" s="42"/>
      <c r="B331" s="43"/>
      <c r="C331" s="208" t="s">
        <v>492</v>
      </c>
      <c r="D331" s="208" t="s">
        <v>148</v>
      </c>
      <c r="E331" s="209" t="s">
        <v>493</v>
      </c>
      <c r="F331" s="210" t="s">
        <v>494</v>
      </c>
      <c r="G331" s="211" t="s">
        <v>191</v>
      </c>
      <c r="H331" s="212">
        <v>16.199999999999999</v>
      </c>
      <c r="I331" s="213"/>
      <c r="J331" s="214">
        <f>ROUND(I331*H331,2)</f>
        <v>0</v>
      </c>
      <c r="K331" s="210" t="s">
        <v>152</v>
      </c>
      <c r="L331" s="48"/>
      <c r="M331" s="215" t="s">
        <v>19</v>
      </c>
      <c r="N331" s="216" t="s">
        <v>43</v>
      </c>
      <c r="O331" s="88"/>
      <c r="P331" s="217">
        <f>O331*H331</f>
        <v>0</v>
      </c>
      <c r="Q331" s="217">
        <v>0.026440000000000002</v>
      </c>
      <c r="R331" s="217">
        <f>Q331*H331</f>
        <v>0.42832799999999999</v>
      </c>
      <c r="S331" s="217">
        <v>0.025999999999999999</v>
      </c>
      <c r="T331" s="218">
        <f>S331*H331</f>
        <v>0.42119999999999996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153</v>
      </c>
      <c r="AT331" s="219" t="s">
        <v>148</v>
      </c>
      <c r="AU331" s="219" t="s">
        <v>161</v>
      </c>
      <c r="AY331" s="21" t="s">
        <v>146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1" t="s">
        <v>80</v>
      </c>
      <c r="BK331" s="220">
        <f>ROUND(I331*H331,2)</f>
        <v>0</v>
      </c>
      <c r="BL331" s="21" t="s">
        <v>153</v>
      </c>
      <c r="BM331" s="219" t="s">
        <v>495</v>
      </c>
    </row>
    <row r="332" s="2" customFormat="1">
      <c r="A332" s="42"/>
      <c r="B332" s="43"/>
      <c r="C332" s="44"/>
      <c r="D332" s="221" t="s">
        <v>155</v>
      </c>
      <c r="E332" s="44"/>
      <c r="F332" s="222" t="s">
        <v>496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155</v>
      </c>
      <c r="AU332" s="21" t="s">
        <v>161</v>
      </c>
    </row>
    <row r="333" s="14" customFormat="1">
      <c r="A333" s="14"/>
      <c r="B333" s="237"/>
      <c r="C333" s="238"/>
      <c r="D333" s="228" t="s">
        <v>157</v>
      </c>
      <c r="E333" s="239" t="s">
        <v>19</v>
      </c>
      <c r="F333" s="240" t="s">
        <v>476</v>
      </c>
      <c r="G333" s="238"/>
      <c r="H333" s="241">
        <v>11.199999999999999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157</v>
      </c>
      <c r="AU333" s="247" t="s">
        <v>161</v>
      </c>
      <c r="AV333" s="14" t="s">
        <v>82</v>
      </c>
      <c r="AW333" s="14" t="s">
        <v>33</v>
      </c>
      <c r="AX333" s="14" t="s">
        <v>72</v>
      </c>
      <c r="AY333" s="247" t="s">
        <v>146</v>
      </c>
    </row>
    <row r="334" s="14" customFormat="1">
      <c r="A334" s="14"/>
      <c r="B334" s="237"/>
      <c r="C334" s="238"/>
      <c r="D334" s="228" t="s">
        <v>157</v>
      </c>
      <c r="E334" s="239" t="s">
        <v>19</v>
      </c>
      <c r="F334" s="240" t="s">
        <v>497</v>
      </c>
      <c r="G334" s="238"/>
      <c r="H334" s="241">
        <v>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157</v>
      </c>
      <c r="AU334" s="247" t="s">
        <v>161</v>
      </c>
      <c r="AV334" s="14" t="s">
        <v>82</v>
      </c>
      <c r="AW334" s="14" t="s">
        <v>33</v>
      </c>
      <c r="AX334" s="14" t="s">
        <v>72</v>
      </c>
      <c r="AY334" s="247" t="s">
        <v>146</v>
      </c>
    </row>
    <row r="335" s="15" customFormat="1">
      <c r="A335" s="15"/>
      <c r="B335" s="248"/>
      <c r="C335" s="249"/>
      <c r="D335" s="228" t="s">
        <v>157</v>
      </c>
      <c r="E335" s="250" t="s">
        <v>19</v>
      </c>
      <c r="F335" s="251" t="s">
        <v>160</v>
      </c>
      <c r="G335" s="249"/>
      <c r="H335" s="252">
        <v>16.199999999999999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8" t="s">
        <v>157</v>
      </c>
      <c r="AU335" s="258" t="s">
        <v>161</v>
      </c>
      <c r="AV335" s="15" t="s">
        <v>161</v>
      </c>
      <c r="AW335" s="15" t="s">
        <v>33</v>
      </c>
      <c r="AX335" s="15" t="s">
        <v>80</v>
      </c>
      <c r="AY335" s="258" t="s">
        <v>146</v>
      </c>
    </row>
    <row r="336" s="12" customFormat="1" ht="20.88" customHeight="1">
      <c r="A336" s="12"/>
      <c r="B336" s="192"/>
      <c r="C336" s="193"/>
      <c r="D336" s="194" t="s">
        <v>71</v>
      </c>
      <c r="E336" s="206" t="s">
        <v>498</v>
      </c>
      <c r="F336" s="206" t="s">
        <v>499</v>
      </c>
      <c r="G336" s="193"/>
      <c r="H336" s="193"/>
      <c r="I336" s="196"/>
      <c r="J336" s="207">
        <f>BK336</f>
        <v>0</v>
      </c>
      <c r="K336" s="193"/>
      <c r="L336" s="198"/>
      <c r="M336" s="199"/>
      <c r="N336" s="200"/>
      <c r="O336" s="200"/>
      <c r="P336" s="201">
        <f>SUM(P337:P473)</f>
        <v>0</v>
      </c>
      <c r="Q336" s="200"/>
      <c r="R336" s="201">
        <f>SUM(R337:R473)</f>
        <v>0.239234</v>
      </c>
      <c r="S336" s="200"/>
      <c r="T336" s="202">
        <f>SUM(T337:T473)</f>
        <v>19.819863499999997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3" t="s">
        <v>80</v>
      </c>
      <c r="AT336" s="204" t="s">
        <v>71</v>
      </c>
      <c r="AU336" s="204" t="s">
        <v>82</v>
      </c>
      <c r="AY336" s="203" t="s">
        <v>146</v>
      </c>
      <c r="BK336" s="205">
        <f>SUM(BK337:BK473)</f>
        <v>0</v>
      </c>
    </row>
    <row r="337" s="2" customFormat="1" ht="16.5" customHeight="1">
      <c r="A337" s="42"/>
      <c r="B337" s="43"/>
      <c r="C337" s="208" t="s">
        <v>500</v>
      </c>
      <c r="D337" s="208" t="s">
        <v>148</v>
      </c>
      <c r="E337" s="209" t="s">
        <v>501</v>
      </c>
      <c r="F337" s="210" t="s">
        <v>502</v>
      </c>
      <c r="G337" s="211" t="s">
        <v>205</v>
      </c>
      <c r="H337" s="212">
        <v>43.825000000000003</v>
      </c>
      <c r="I337" s="213"/>
      <c r="J337" s="214">
        <f>ROUND(I337*H337,2)</f>
        <v>0</v>
      </c>
      <c r="K337" s="210" t="s">
        <v>152</v>
      </c>
      <c r="L337" s="48"/>
      <c r="M337" s="215" t="s">
        <v>19</v>
      </c>
      <c r="N337" s="216" t="s">
        <v>43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153</v>
      </c>
      <c r="AT337" s="219" t="s">
        <v>148</v>
      </c>
      <c r="AU337" s="219" t="s">
        <v>161</v>
      </c>
      <c r="AY337" s="21" t="s">
        <v>146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1" t="s">
        <v>80</v>
      </c>
      <c r="BK337" s="220">
        <f>ROUND(I337*H337,2)</f>
        <v>0</v>
      </c>
      <c r="BL337" s="21" t="s">
        <v>153</v>
      </c>
      <c r="BM337" s="219" t="s">
        <v>503</v>
      </c>
    </row>
    <row r="338" s="2" customFormat="1">
      <c r="A338" s="42"/>
      <c r="B338" s="43"/>
      <c r="C338" s="44"/>
      <c r="D338" s="221" t="s">
        <v>155</v>
      </c>
      <c r="E338" s="44"/>
      <c r="F338" s="222" t="s">
        <v>504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1" t="s">
        <v>155</v>
      </c>
      <c r="AU338" s="21" t="s">
        <v>161</v>
      </c>
    </row>
    <row r="339" s="13" customFormat="1">
      <c r="A339" s="13"/>
      <c r="B339" s="226"/>
      <c r="C339" s="227"/>
      <c r="D339" s="228" t="s">
        <v>157</v>
      </c>
      <c r="E339" s="229" t="s">
        <v>19</v>
      </c>
      <c r="F339" s="230" t="s">
        <v>505</v>
      </c>
      <c r="G339" s="227"/>
      <c r="H339" s="229" t="s">
        <v>19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157</v>
      </c>
      <c r="AU339" s="236" t="s">
        <v>161</v>
      </c>
      <c r="AV339" s="13" t="s">
        <v>80</v>
      </c>
      <c r="AW339" s="13" t="s">
        <v>33</v>
      </c>
      <c r="AX339" s="13" t="s">
        <v>72</v>
      </c>
      <c r="AY339" s="236" t="s">
        <v>146</v>
      </c>
    </row>
    <row r="340" s="14" customFormat="1">
      <c r="A340" s="14"/>
      <c r="B340" s="237"/>
      <c r="C340" s="238"/>
      <c r="D340" s="228" t="s">
        <v>157</v>
      </c>
      <c r="E340" s="239" t="s">
        <v>19</v>
      </c>
      <c r="F340" s="240" t="s">
        <v>506</v>
      </c>
      <c r="G340" s="238"/>
      <c r="H340" s="241">
        <v>11.725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157</v>
      </c>
      <c r="AU340" s="247" t="s">
        <v>161</v>
      </c>
      <c r="AV340" s="14" t="s">
        <v>82</v>
      </c>
      <c r="AW340" s="14" t="s">
        <v>33</v>
      </c>
      <c r="AX340" s="14" t="s">
        <v>72</v>
      </c>
      <c r="AY340" s="247" t="s">
        <v>146</v>
      </c>
    </row>
    <row r="341" s="14" customFormat="1">
      <c r="A341" s="14"/>
      <c r="B341" s="237"/>
      <c r="C341" s="238"/>
      <c r="D341" s="228" t="s">
        <v>157</v>
      </c>
      <c r="E341" s="239" t="s">
        <v>19</v>
      </c>
      <c r="F341" s="240" t="s">
        <v>507</v>
      </c>
      <c r="G341" s="238"/>
      <c r="H341" s="241">
        <v>23.300000000000001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157</v>
      </c>
      <c r="AU341" s="247" t="s">
        <v>161</v>
      </c>
      <c r="AV341" s="14" t="s">
        <v>82</v>
      </c>
      <c r="AW341" s="14" t="s">
        <v>33</v>
      </c>
      <c r="AX341" s="14" t="s">
        <v>72</v>
      </c>
      <c r="AY341" s="247" t="s">
        <v>146</v>
      </c>
    </row>
    <row r="342" s="14" customFormat="1">
      <c r="A342" s="14"/>
      <c r="B342" s="237"/>
      <c r="C342" s="238"/>
      <c r="D342" s="228" t="s">
        <v>157</v>
      </c>
      <c r="E342" s="239" t="s">
        <v>19</v>
      </c>
      <c r="F342" s="240" t="s">
        <v>508</v>
      </c>
      <c r="G342" s="238"/>
      <c r="H342" s="241">
        <v>8.8000000000000007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157</v>
      </c>
      <c r="AU342" s="247" t="s">
        <v>161</v>
      </c>
      <c r="AV342" s="14" t="s">
        <v>82</v>
      </c>
      <c r="AW342" s="14" t="s">
        <v>33</v>
      </c>
      <c r="AX342" s="14" t="s">
        <v>72</v>
      </c>
      <c r="AY342" s="247" t="s">
        <v>146</v>
      </c>
    </row>
    <row r="343" s="15" customFormat="1">
      <c r="A343" s="15"/>
      <c r="B343" s="248"/>
      <c r="C343" s="249"/>
      <c r="D343" s="228" t="s">
        <v>157</v>
      </c>
      <c r="E343" s="250" t="s">
        <v>19</v>
      </c>
      <c r="F343" s="251" t="s">
        <v>160</v>
      </c>
      <c r="G343" s="249"/>
      <c r="H343" s="252">
        <v>43.825000000000003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157</v>
      </c>
      <c r="AU343" s="258" t="s">
        <v>161</v>
      </c>
      <c r="AV343" s="15" t="s">
        <v>161</v>
      </c>
      <c r="AW343" s="15" t="s">
        <v>33</v>
      </c>
      <c r="AX343" s="15" t="s">
        <v>80</v>
      </c>
      <c r="AY343" s="258" t="s">
        <v>146</v>
      </c>
    </row>
    <row r="344" s="2" customFormat="1" ht="24.15" customHeight="1">
      <c r="A344" s="42"/>
      <c r="B344" s="43"/>
      <c r="C344" s="208" t="s">
        <v>509</v>
      </c>
      <c r="D344" s="208" t="s">
        <v>148</v>
      </c>
      <c r="E344" s="209" t="s">
        <v>510</v>
      </c>
      <c r="F344" s="210" t="s">
        <v>511</v>
      </c>
      <c r="G344" s="211" t="s">
        <v>205</v>
      </c>
      <c r="H344" s="212">
        <v>19.100000000000001</v>
      </c>
      <c r="I344" s="213"/>
      <c r="J344" s="214">
        <f>ROUND(I344*H344,2)</f>
        <v>0</v>
      </c>
      <c r="K344" s="210" t="s">
        <v>152</v>
      </c>
      <c r="L344" s="48"/>
      <c r="M344" s="215" t="s">
        <v>19</v>
      </c>
      <c r="N344" s="216" t="s">
        <v>43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0.010999999999999999</v>
      </c>
      <c r="T344" s="218">
        <f>S344*H344</f>
        <v>0.21010000000000001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153</v>
      </c>
      <c r="AT344" s="219" t="s">
        <v>148</v>
      </c>
      <c r="AU344" s="219" t="s">
        <v>161</v>
      </c>
      <c r="AY344" s="21" t="s">
        <v>146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1" t="s">
        <v>80</v>
      </c>
      <c r="BK344" s="220">
        <f>ROUND(I344*H344,2)</f>
        <v>0</v>
      </c>
      <c r="BL344" s="21" t="s">
        <v>153</v>
      </c>
      <c r="BM344" s="219" t="s">
        <v>512</v>
      </c>
    </row>
    <row r="345" s="2" customFormat="1">
      <c r="A345" s="42"/>
      <c r="B345" s="43"/>
      <c r="C345" s="44"/>
      <c r="D345" s="221" t="s">
        <v>155</v>
      </c>
      <c r="E345" s="44"/>
      <c r="F345" s="222" t="s">
        <v>513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155</v>
      </c>
      <c r="AU345" s="21" t="s">
        <v>161</v>
      </c>
    </row>
    <row r="346" s="13" customFormat="1">
      <c r="A346" s="13"/>
      <c r="B346" s="226"/>
      <c r="C346" s="227"/>
      <c r="D346" s="228" t="s">
        <v>157</v>
      </c>
      <c r="E346" s="229" t="s">
        <v>19</v>
      </c>
      <c r="F346" s="230" t="s">
        <v>505</v>
      </c>
      <c r="G346" s="227"/>
      <c r="H346" s="229" t="s">
        <v>19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157</v>
      </c>
      <c r="AU346" s="236" t="s">
        <v>161</v>
      </c>
      <c r="AV346" s="13" t="s">
        <v>80</v>
      </c>
      <c r="AW346" s="13" t="s">
        <v>33</v>
      </c>
      <c r="AX346" s="13" t="s">
        <v>72</v>
      </c>
      <c r="AY346" s="236" t="s">
        <v>146</v>
      </c>
    </row>
    <row r="347" s="14" customFormat="1">
      <c r="A347" s="14"/>
      <c r="B347" s="237"/>
      <c r="C347" s="238"/>
      <c r="D347" s="228" t="s">
        <v>157</v>
      </c>
      <c r="E347" s="239" t="s">
        <v>19</v>
      </c>
      <c r="F347" s="240" t="s">
        <v>514</v>
      </c>
      <c r="G347" s="238"/>
      <c r="H347" s="241">
        <v>19.100000000000001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157</v>
      </c>
      <c r="AU347" s="247" t="s">
        <v>161</v>
      </c>
      <c r="AV347" s="14" t="s">
        <v>82</v>
      </c>
      <c r="AW347" s="14" t="s">
        <v>33</v>
      </c>
      <c r="AX347" s="14" t="s">
        <v>72</v>
      </c>
      <c r="AY347" s="247" t="s">
        <v>146</v>
      </c>
    </row>
    <row r="348" s="15" customFormat="1">
      <c r="A348" s="15"/>
      <c r="B348" s="248"/>
      <c r="C348" s="249"/>
      <c r="D348" s="228" t="s">
        <v>157</v>
      </c>
      <c r="E348" s="250" t="s">
        <v>19</v>
      </c>
      <c r="F348" s="251" t="s">
        <v>160</v>
      </c>
      <c r="G348" s="249"/>
      <c r="H348" s="252">
        <v>19.100000000000001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157</v>
      </c>
      <c r="AU348" s="258" t="s">
        <v>161</v>
      </c>
      <c r="AV348" s="15" t="s">
        <v>161</v>
      </c>
      <c r="AW348" s="15" t="s">
        <v>33</v>
      </c>
      <c r="AX348" s="15" t="s">
        <v>80</v>
      </c>
      <c r="AY348" s="258" t="s">
        <v>146</v>
      </c>
    </row>
    <row r="349" s="2" customFormat="1" ht="24.15" customHeight="1">
      <c r="A349" s="42"/>
      <c r="B349" s="43"/>
      <c r="C349" s="208" t="s">
        <v>515</v>
      </c>
      <c r="D349" s="208" t="s">
        <v>148</v>
      </c>
      <c r="E349" s="209" t="s">
        <v>516</v>
      </c>
      <c r="F349" s="210" t="s">
        <v>517</v>
      </c>
      <c r="G349" s="211" t="s">
        <v>205</v>
      </c>
      <c r="H349" s="212">
        <v>1.7</v>
      </c>
      <c r="I349" s="213"/>
      <c r="J349" s="214">
        <f>ROUND(I349*H349,2)</f>
        <v>0</v>
      </c>
      <c r="K349" s="210" t="s">
        <v>152</v>
      </c>
      <c r="L349" s="48"/>
      <c r="M349" s="215" t="s">
        <v>19</v>
      </c>
      <c r="N349" s="216" t="s">
        <v>43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0.016</v>
      </c>
      <c r="T349" s="218">
        <f>S349*H349</f>
        <v>0.027199999999999998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153</v>
      </c>
      <c r="AT349" s="219" t="s">
        <v>148</v>
      </c>
      <c r="AU349" s="219" t="s">
        <v>161</v>
      </c>
      <c r="AY349" s="21" t="s">
        <v>146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1" t="s">
        <v>80</v>
      </c>
      <c r="BK349" s="220">
        <f>ROUND(I349*H349,2)</f>
        <v>0</v>
      </c>
      <c r="BL349" s="21" t="s">
        <v>153</v>
      </c>
      <c r="BM349" s="219" t="s">
        <v>518</v>
      </c>
    </row>
    <row r="350" s="2" customFormat="1">
      <c r="A350" s="42"/>
      <c r="B350" s="43"/>
      <c r="C350" s="44"/>
      <c r="D350" s="221" t="s">
        <v>155</v>
      </c>
      <c r="E350" s="44"/>
      <c r="F350" s="222" t="s">
        <v>519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155</v>
      </c>
      <c r="AU350" s="21" t="s">
        <v>161</v>
      </c>
    </row>
    <row r="351" s="13" customFormat="1">
      <c r="A351" s="13"/>
      <c r="B351" s="226"/>
      <c r="C351" s="227"/>
      <c r="D351" s="228" t="s">
        <v>157</v>
      </c>
      <c r="E351" s="229" t="s">
        <v>19</v>
      </c>
      <c r="F351" s="230" t="s">
        <v>505</v>
      </c>
      <c r="G351" s="227"/>
      <c r="H351" s="229" t="s">
        <v>19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157</v>
      </c>
      <c r="AU351" s="236" t="s">
        <v>161</v>
      </c>
      <c r="AV351" s="13" t="s">
        <v>80</v>
      </c>
      <c r="AW351" s="13" t="s">
        <v>33</v>
      </c>
      <c r="AX351" s="13" t="s">
        <v>72</v>
      </c>
      <c r="AY351" s="236" t="s">
        <v>146</v>
      </c>
    </row>
    <row r="352" s="14" customFormat="1">
      <c r="A352" s="14"/>
      <c r="B352" s="237"/>
      <c r="C352" s="238"/>
      <c r="D352" s="228" t="s">
        <v>157</v>
      </c>
      <c r="E352" s="239" t="s">
        <v>19</v>
      </c>
      <c r="F352" s="240" t="s">
        <v>520</v>
      </c>
      <c r="G352" s="238"/>
      <c r="H352" s="241">
        <v>1.7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157</v>
      </c>
      <c r="AU352" s="247" t="s">
        <v>161</v>
      </c>
      <c r="AV352" s="14" t="s">
        <v>82</v>
      </c>
      <c r="AW352" s="14" t="s">
        <v>33</v>
      </c>
      <c r="AX352" s="14" t="s">
        <v>72</v>
      </c>
      <c r="AY352" s="247" t="s">
        <v>146</v>
      </c>
    </row>
    <row r="353" s="15" customFormat="1">
      <c r="A353" s="15"/>
      <c r="B353" s="248"/>
      <c r="C353" s="249"/>
      <c r="D353" s="228" t="s">
        <v>157</v>
      </c>
      <c r="E353" s="250" t="s">
        <v>19</v>
      </c>
      <c r="F353" s="251" t="s">
        <v>160</v>
      </c>
      <c r="G353" s="249"/>
      <c r="H353" s="252">
        <v>1.7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8" t="s">
        <v>157</v>
      </c>
      <c r="AU353" s="258" t="s">
        <v>161</v>
      </c>
      <c r="AV353" s="15" t="s">
        <v>161</v>
      </c>
      <c r="AW353" s="15" t="s">
        <v>33</v>
      </c>
      <c r="AX353" s="15" t="s">
        <v>80</v>
      </c>
      <c r="AY353" s="258" t="s">
        <v>146</v>
      </c>
    </row>
    <row r="354" s="2" customFormat="1" ht="16.5" customHeight="1">
      <c r="A354" s="42"/>
      <c r="B354" s="43"/>
      <c r="C354" s="208" t="s">
        <v>521</v>
      </c>
      <c r="D354" s="208" t="s">
        <v>148</v>
      </c>
      <c r="E354" s="209" t="s">
        <v>522</v>
      </c>
      <c r="F354" s="210" t="s">
        <v>523</v>
      </c>
      <c r="G354" s="211" t="s">
        <v>205</v>
      </c>
      <c r="H354" s="212">
        <v>24</v>
      </c>
      <c r="I354" s="213"/>
      <c r="J354" s="214">
        <f>ROUND(I354*H354,2)</f>
        <v>0</v>
      </c>
      <c r="K354" s="210" t="s">
        <v>152</v>
      </c>
      <c r="L354" s="48"/>
      <c r="M354" s="215" t="s">
        <v>19</v>
      </c>
      <c r="N354" s="216" t="s">
        <v>43</v>
      </c>
      <c r="O354" s="88"/>
      <c r="P354" s="217">
        <f>O354*H354</f>
        <v>0</v>
      </c>
      <c r="Q354" s="217">
        <v>1.0000000000000001E-05</v>
      </c>
      <c r="R354" s="217">
        <f>Q354*H354</f>
        <v>0.00024000000000000003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153</v>
      </c>
      <c r="AT354" s="219" t="s">
        <v>148</v>
      </c>
      <c r="AU354" s="219" t="s">
        <v>161</v>
      </c>
      <c r="AY354" s="21" t="s">
        <v>146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1" t="s">
        <v>80</v>
      </c>
      <c r="BK354" s="220">
        <f>ROUND(I354*H354,2)</f>
        <v>0</v>
      </c>
      <c r="BL354" s="21" t="s">
        <v>153</v>
      </c>
      <c r="BM354" s="219" t="s">
        <v>524</v>
      </c>
    </row>
    <row r="355" s="2" customFormat="1">
      <c r="A355" s="42"/>
      <c r="B355" s="43"/>
      <c r="C355" s="44"/>
      <c r="D355" s="221" t="s">
        <v>155</v>
      </c>
      <c r="E355" s="44"/>
      <c r="F355" s="222" t="s">
        <v>525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1" t="s">
        <v>155</v>
      </c>
      <c r="AU355" s="21" t="s">
        <v>161</v>
      </c>
    </row>
    <row r="356" s="14" customFormat="1">
      <c r="A356" s="14"/>
      <c r="B356" s="237"/>
      <c r="C356" s="238"/>
      <c r="D356" s="228" t="s">
        <v>157</v>
      </c>
      <c r="E356" s="239" t="s">
        <v>19</v>
      </c>
      <c r="F356" s="240" t="s">
        <v>526</v>
      </c>
      <c r="G356" s="238"/>
      <c r="H356" s="241">
        <v>24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157</v>
      </c>
      <c r="AU356" s="247" t="s">
        <v>161</v>
      </c>
      <c r="AV356" s="14" t="s">
        <v>82</v>
      </c>
      <c r="AW356" s="14" t="s">
        <v>33</v>
      </c>
      <c r="AX356" s="14" t="s">
        <v>72</v>
      </c>
      <c r="AY356" s="247" t="s">
        <v>146</v>
      </c>
    </row>
    <row r="357" s="15" customFormat="1">
      <c r="A357" s="15"/>
      <c r="B357" s="248"/>
      <c r="C357" s="249"/>
      <c r="D357" s="228" t="s">
        <v>157</v>
      </c>
      <c r="E357" s="250" t="s">
        <v>19</v>
      </c>
      <c r="F357" s="251" t="s">
        <v>160</v>
      </c>
      <c r="G357" s="249"/>
      <c r="H357" s="252">
        <v>24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157</v>
      </c>
      <c r="AU357" s="258" t="s">
        <v>161</v>
      </c>
      <c r="AV357" s="15" t="s">
        <v>161</v>
      </c>
      <c r="AW357" s="15" t="s">
        <v>33</v>
      </c>
      <c r="AX357" s="15" t="s">
        <v>80</v>
      </c>
      <c r="AY357" s="258" t="s">
        <v>146</v>
      </c>
    </row>
    <row r="358" s="2" customFormat="1" ht="24.15" customHeight="1">
      <c r="A358" s="42"/>
      <c r="B358" s="43"/>
      <c r="C358" s="208" t="s">
        <v>527</v>
      </c>
      <c r="D358" s="208" t="s">
        <v>148</v>
      </c>
      <c r="E358" s="209" t="s">
        <v>528</v>
      </c>
      <c r="F358" s="210" t="s">
        <v>529</v>
      </c>
      <c r="G358" s="211" t="s">
        <v>205</v>
      </c>
      <c r="H358" s="212">
        <v>12</v>
      </c>
      <c r="I358" s="213"/>
      <c r="J358" s="214">
        <f>ROUND(I358*H358,2)</f>
        <v>0</v>
      </c>
      <c r="K358" s="210" t="s">
        <v>152</v>
      </c>
      <c r="L358" s="48"/>
      <c r="M358" s="215" t="s">
        <v>19</v>
      </c>
      <c r="N358" s="216" t="s">
        <v>43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0.13200000000000001</v>
      </c>
      <c r="T358" s="218">
        <f>S358*H358</f>
        <v>1.5840000000000001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153</v>
      </c>
      <c r="AT358" s="219" t="s">
        <v>148</v>
      </c>
      <c r="AU358" s="219" t="s">
        <v>161</v>
      </c>
      <c r="AY358" s="21" t="s">
        <v>146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1" t="s">
        <v>80</v>
      </c>
      <c r="BK358" s="220">
        <f>ROUND(I358*H358,2)</f>
        <v>0</v>
      </c>
      <c r="BL358" s="21" t="s">
        <v>153</v>
      </c>
      <c r="BM358" s="219" t="s">
        <v>530</v>
      </c>
    </row>
    <row r="359" s="2" customFormat="1">
      <c r="A359" s="42"/>
      <c r="B359" s="43"/>
      <c r="C359" s="44"/>
      <c r="D359" s="221" t="s">
        <v>155</v>
      </c>
      <c r="E359" s="44"/>
      <c r="F359" s="222" t="s">
        <v>531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1" t="s">
        <v>155</v>
      </c>
      <c r="AU359" s="21" t="s">
        <v>161</v>
      </c>
    </row>
    <row r="360" s="14" customFormat="1">
      <c r="A360" s="14"/>
      <c r="B360" s="237"/>
      <c r="C360" s="238"/>
      <c r="D360" s="228" t="s">
        <v>157</v>
      </c>
      <c r="E360" s="239" t="s">
        <v>19</v>
      </c>
      <c r="F360" s="240" t="s">
        <v>532</v>
      </c>
      <c r="G360" s="238"/>
      <c r="H360" s="241">
        <v>12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157</v>
      </c>
      <c r="AU360" s="247" t="s">
        <v>161</v>
      </c>
      <c r="AV360" s="14" t="s">
        <v>82</v>
      </c>
      <c r="AW360" s="14" t="s">
        <v>33</v>
      </c>
      <c r="AX360" s="14" t="s">
        <v>72</v>
      </c>
      <c r="AY360" s="247" t="s">
        <v>146</v>
      </c>
    </row>
    <row r="361" s="15" customFormat="1">
      <c r="A361" s="15"/>
      <c r="B361" s="248"/>
      <c r="C361" s="249"/>
      <c r="D361" s="228" t="s">
        <v>157</v>
      </c>
      <c r="E361" s="250" t="s">
        <v>19</v>
      </c>
      <c r="F361" s="251" t="s">
        <v>160</v>
      </c>
      <c r="G361" s="249"/>
      <c r="H361" s="252">
        <v>12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157</v>
      </c>
      <c r="AU361" s="258" t="s">
        <v>161</v>
      </c>
      <c r="AV361" s="15" t="s">
        <v>161</v>
      </c>
      <c r="AW361" s="15" t="s">
        <v>33</v>
      </c>
      <c r="AX361" s="15" t="s">
        <v>80</v>
      </c>
      <c r="AY361" s="258" t="s">
        <v>146</v>
      </c>
    </row>
    <row r="362" s="2" customFormat="1" ht="24.15" customHeight="1">
      <c r="A362" s="42"/>
      <c r="B362" s="43"/>
      <c r="C362" s="208" t="s">
        <v>533</v>
      </c>
      <c r="D362" s="208" t="s">
        <v>148</v>
      </c>
      <c r="E362" s="209" t="s">
        <v>534</v>
      </c>
      <c r="F362" s="210" t="s">
        <v>535</v>
      </c>
      <c r="G362" s="211" t="s">
        <v>205</v>
      </c>
      <c r="H362" s="212">
        <v>36</v>
      </c>
      <c r="I362" s="213"/>
      <c r="J362" s="214">
        <f>ROUND(I362*H362,2)</f>
        <v>0</v>
      </c>
      <c r="K362" s="210" t="s">
        <v>152</v>
      </c>
      <c r="L362" s="48"/>
      <c r="M362" s="215" t="s">
        <v>19</v>
      </c>
      <c r="N362" s="216" t="s">
        <v>43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0.043999999999999997</v>
      </c>
      <c r="T362" s="218">
        <f>S362*H362</f>
        <v>1.5839999999999999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153</v>
      </c>
      <c r="AT362" s="219" t="s">
        <v>148</v>
      </c>
      <c r="AU362" s="219" t="s">
        <v>161</v>
      </c>
      <c r="AY362" s="21" t="s">
        <v>146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1" t="s">
        <v>80</v>
      </c>
      <c r="BK362" s="220">
        <f>ROUND(I362*H362,2)</f>
        <v>0</v>
      </c>
      <c r="BL362" s="21" t="s">
        <v>153</v>
      </c>
      <c r="BM362" s="219" t="s">
        <v>536</v>
      </c>
    </row>
    <row r="363" s="2" customFormat="1">
      <c r="A363" s="42"/>
      <c r="B363" s="43"/>
      <c r="C363" s="44"/>
      <c r="D363" s="221" t="s">
        <v>155</v>
      </c>
      <c r="E363" s="44"/>
      <c r="F363" s="222" t="s">
        <v>537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155</v>
      </c>
      <c r="AU363" s="21" t="s">
        <v>161</v>
      </c>
    </row>
    <row r="364" s="14" customFormat="1">
      <c r="A364" s="14"/>
      <c r="B364" s="237"/>
      <c r="C364" s="238"/>
      <c r="D364" s="228" t="s">
        <v>157</v>
      </c>
      <c r="E364" s="238"/>
      <c r="F364" s="240" t="s">
        <v>538</v>
      </c>
      <c r="G364" s="238"/>
      <c r="H364" s="241">
        <v>36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157</v>
      </c>
      <c r="AU364" s="247" t="s">
        <v>161</v>
      </c>
      <c r="AV364" s="14" t="s">
        <v>82</v>
      </c>
      <c r="AW364" s="14" t="s">
        <v>4</v>
      </c>
      <c r="AX364" s="14" t="s">
        <v>80</v>
      </c>
      <c r="AY364" s="247" t="s">
        <v>146</v>
      </c>
    </row>
    <row r="365" s="2" customFormat="1" ht="24.15" customHeight="1">
      <c r="A365" s="42"/>
      <c r="B365" s="43"/>
      <c r="C365" s="208" t="s">
        <v>539</v>
      </c>
      <c r="D365" s="208" t="s">
        <v>148</v>
      </c>
      <c r="E365" s="209" t="s">
        <v>540</v>
      </c>
      <c r="F365" s="210" t="s">
        <v>541</v>
      </c>
      <c r="G365" s="211" t="s">
        <v>205</v>
      </c>
      <c r="H365" s="212">
        <v>4.9000000000000004</v>
      </c>
      <c r="I365" s="213"/>
      <c r="J365" s="214">
        <f>ROUND(I365*H365,2)</f>
        <v>0</v>
      </c>
      <c r="K365" s="210" t="s">
        <v>152</v>
      </c>
      <c r="L365" s="48"/>
      <c r="M365" s="215" t="s">
        <v>19</v>
      </c>
      <c r="N365" s="216" t="s">
        <v>43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0.065000000000000002</v>
      </c>
      <c r="T365" s="218">
        <f>S365*H365</f>
        <v>0.31850000000000006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153</v>
      </c>
      <c r="AT365" s="219" t="s">
        <v>148</v>
      </c>
      <c r="AU365" s="219" t="s">
        <v>161</v>
      </c>
      <c r="AY365" s="21" t="s">
        <v>146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1" t="s">
        <v>80</v>
      </c>
      <c r="BK365" s="220">
        <f>ROUND(I365*H365,2)</f>
        <v>0</v>
      </c>
      <c r="BL365" s="21" t="s">
        <v>153</v>
      </c>
      <c r="BM365" s="219" t="s">
        <v>542</v>
      </c>
    </row>
    <row r="366" s="2" customFormat="1">
      <c r="A366" s="42"/>
      <c r="B366" s="43"/>
      <c r="C366" s="44"/>
      <c r="D366" s="221" t="s">
        <v>155</v>
      </c>
      <c r="E366" s="44"/>
      <c r="F366" s="222" t="s">
        <v>543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155</v>
      </c>
      <c r="AU366" s="21" t="s">
        <v>161</v>
      </c>
    </row>
    <row r="367" s="14" customFormat="1">
      <c r="A367" s="14"/>
      <c r="B367" s="237"/>
      <c r="C367" s="238"/>
      <c r="D367" s="228" t="s">
        <v>157</v>
      </c>
      <c r="E367" s="239" t="s">
        <v>19</v>
      </c>
      <c r="F367" s="240" t="s">
        <v>544</v>
      </c>
      <c r="G367" s="238"/>
      <c r="H367" s="241">
        <v>4.9000000000000004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157</v>
      </c>
      <c r="AU367" s="247" t="s">
        <v>161</v>
      </c>
      <c r="AV367" s="14" t="s">
        <v>82</v>
      </c>
      <c r="AW367" s="14" t="s">
        <v>33</v>
      </c>
      <c r="AX367" s="14" t="s">
        <v>72</v>
      </c>
      <c r="AY367" s="247" t="s">
        <v>146</v>
      </c>
    </row>
    <row r="368" s="15" customFormat="1">
      <c r="A368" s="15"/>
      <c r="B368" s="248"/>
      <c r="C368" s="249"/>
      <c r="D368" s="228" t="s">
        <v>157</v>
      </c>
      <c r="E368" s="250" t="s">
        <v>19</v>
      </c>
      <c r="F368" s="251" t="s">
        <v>160</v>
      </c>
      <c r="G368" s="249"/>
      <c r="H368" s="252">
        <v>4.9000000000000004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157</v>
      </c>
      <c r="AU368" s="258" t="s">
        <v>161</v>
      </c>
      <c r="AV368" s="15" t="s">
        <v>161</v>
      </c>
      <c r="AW368" s="15" t="s">
        <v>33</v>
      </c>
      <c r="AX368" s="15" t="s">
        <v>80</v>
      </c>
      <c r="AY368" s="258" t="s">
        <v>146</v>
      </c>
    </row>
    <row r="369" s="2" customFormat="1" ht="24.15" customHeight="1">
      <c r="A369" s="42"/>
      <c r="B369" s="43"/>
      <c r="C369" s="208" t="s">
        <v>545</v>
      </c>
      <c r="D369" s="208" t="s">
        <v>148</v>
      </c>
      <c r="E369" s="209" t="s">
        <v>546</v>
      </c>
      <c r="F369" s="210" t="s">
        <v>547</v>
      </c>
      <c r="G369" s="211" t="s">
        <v>205</v>
      </c>
      <c r="H369" s="212">
        <v>5</v>
      </c>
      <c r="I369" s="213"/>
      <c r="J369" s="214">
        <f>ROUND(I369*H369,2)</f>
        <v>0</v>
      </c>
      <c r="K369" s="210" t="s">
        <v>152</v>
      </c>
      <c r="L369" s="48"/>
      <c r="M369" s="215" t="s">
        <v>19</v>
      </c>
      <c r="N369" s="216" t="s">
        <v>43</v>
      </c>
      <c r="O369" s="88"/>
      <c r="P369" s="217">
        <f>O369*H369</f>
        <v>0</v>
      </c>
      <c r="Q369" s="217">
        <v>0.047370000000000002</v>
      </c>
      <c r="R369" s="217">
        <f>Q369*H369</f>
        <v>0.23685000000000001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153</v>
      </c>
      <c r="AT369" s="219" t="s">
        <v>148</v>
      </c>
      <c r="AU369" s="219" t="s">
        <v>161</v>
      </c>
      <c r="AY369" s="21" t="s">
        <v>146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1" t="s">
        <v>80</v>
      </c>
      <c r="BK369" s="220">
        <f>ROUND(I369*H369,2)</f>
        <v>0</v>
      </c>
      <c r="BL369" s="21" t="s">
        <v>153</v>
      </c>
      <c r="BM369" s="219" t="s">
        <v>548</v>
      </c>
    </row>
    <row r="370" s="2" customFormat="1">
      <c r="A370" s="42"/>
      <c r="B370" s="43"/>
      <c r="C370" s="44"/>
      <c r="D370" s="221" t="s">
        <v>155</v>
      </c>
      <c r="E370" s="44"/>
      <c r="F370" s="222" t="s">
        <v>549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155</v>
      </c>
      <c r="AU370" s="21" t="s">
        <v>161</v>
      </c>
    </row>
    <row r="371" s="14" customFormat="1">
      <c r="A371" s="14"/>
      <c r="B371" s="237"/>
      <c r="C371" s="238"/>
      <c r="D371" s="228" t="s">
        <v>157</v>
      </c>
      <c r="E371" s="239" t="s">
        <v>19</v>
      </c>
      <c r="F371" s="240" t="s">
        <v>550</v>
      </c>
      <c r="G371" s="238"/>
      <c r="H371" s="241">
        <v>5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157</v>
      </c>
      <c r="AU371" s="247" t="s">
        <v>161</v>
      </c>
      <c r="AV371" s="14" t="s">
        <v>82</v>
      </c>
      <c r="AW371" s="14" t="s">
        <v>33</v>
      </c>
      <c r="AX371" s="14" t="s">
        <v>72</v>
      </c>
      <c r="AY371" s="247" t="s">
        <v>146</v>
      </c>
    </row>
    <row r="372" s="15" customFormat="1">
      <c r="A372" s="15"/>
      <c r="B372" s="248"/>
      <c r="C372" s="249"/>
      <c r="D372" s="228" t="s">
        <v>157</v>
      </c>
      <c r="E372" s="250" t="s">
        <v>19</v>
      </c>
      <c r="F372" s="251" t="s">
        <v>160</v>
      </c>
      <c r="G372" s="249"/>
      <c r="H372" s="252">
        <v>5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157</v>
      </c>
      <c r="AU372" s="258" t="s">
        <v>161</v>
      </c>
      <c r="AV372" s="15" t="s">
        <v>161</v>
      </c>
      <c r="AW372" s="15" t="s">
        <v>33</v>
      </c>
      <c r="AX372" s="15" t="s">
        <v>80</v>
      </c>
      <c r="AY372" s="258" t="s">
        <v>146</v>
      </c>
    </row>
    <row r="373" s="2" customFormat="1" ht="16.5" customHeight="1">
      <c r="A373" s="42"/>
      <c r="B373" s="43"/>
      <c r="C373" s="208" t="s">
        <v>551</v>
      </c>
      <c r="D373" s="208" t="s">
        <v>148</v>
      </c>
      <c r="E373" s="209" t="s">
        <v>552</v>
      </c>
      <c r="F373" s="210" t="s">
        <v>553</v>
      </c>
      <c r="G373" s="211" t="s">
        <v>205</v>
      </c>
      <c r="H373" s="212">
        <v>4.3499999999999996</v>
      </c>
      <c r="I373" s="213"/>
      <c r="J373" s="214">
        <f>ROUND(I373*H373,2)</f>
        <v>0</v>
      </c>
      <c r="K373" s="210" t="s">
        <v>152</v>
      </c>
      <c r="L373" s="48"/>
      <c r="M373" s="215" t="s">
        <v>19</v>
      </c>
      <c r="N373" s="216" t="s">
        <v>43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0.00167</v>
      </c>
      <c r="T373" s="218">
        <f>S373*H373</f>
        <v>0.0072644999999999993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153</v>
      </c>
      <c r="AT373" s="219" t="s">
        <v>148</v>
      </c>
      <c r="AU373" s="219" t="s">
        <v>161</v>
      </c>
      <c r="AY373" s="21" t="s">
        <v>146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1" t="s">
        <v>80</v>
      </c>
      <c r="BK373" s="220">
        <f>ROUND(I373*H373,2)</f>
        <v>0</v>
      </c>
      <c r="BL373" s="21" t="s">
        <v>153</v>
      </c>
      <c r="BM373" s="219" t="s">
        <v>554</v>
      </c>
    </row>
    <row r="374" s="2" customFormat="1">
      <c r="A374" s="42"/>
      <c r="B374" s="43"/>
      <c r="C374" s="44"/>
      <c r="D374" s="221" t="s">
        <v>155</v>
      </c>
      <c r="E374" s="44"/>
      <c r="F374" s="222" t="s">
        <v>555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1" t="s">
        <v>155</v>
      </c>
      <c r="AU374" s="21" t="s">
        <v>161</v>
      </c>
    </row>
    <row r="375" s="14" customFormat="1">
      <c r="A375" s="14"/>
      <c r="B375" s="237"/>
      <c r="C375" s="238"/>
      <c r="D375" s="228" t="s">
        <v>157</v>
      </c>
      <c r="E375" s="239" t="s">
        <v>19</v>
      </c>
      <c r="F375" s="240" t="s">
        <v>556</v>
      </c>
      <c r="G375" s="238"/>
      <c r="H375" s="241">
        <v>4.3499999999999996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157</v>
      </c>
      <c r="AU375" s="247" t="s">
        <v>161</v>
      </c>
      <c r="AV375" s="14" t="s">
        <v>82</v>
      </c>
      <c r="AW375" s="14" t="s">
        <v>33</v>
      </c>
      <c r="AX375" s="14" t="s">
        <v>72</v>
      </c>
      <c r="AY375" s="247" t="s">
        <v>146</v>
      </c>
    </row>
    <row r="376" s="15" customFormat="1">
      <c r="A376" s="15"/>
      <c r="B376" s="248"/>
      <c r="C376" s="249"/>
      <c r="D376" s="228" t="s">
        <v>157</v>
      </c>
      <c r="E376" s="250" t="s">
        <v>19</v>
      </c>
      <c r="F376" s="251" t="s">
        <v>160</v>
      </c>
      <c r="G376" s="249"/>
      <c r="H376" s="252">
        <v>4.3499999999999996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157</v>
      </c>
      <c r="AU376" s="258" t="s">
        <v>161</v>
      </c>
      <c r="AV376" s="15" t="s">
        <v>161</v>
      </c>
      <c r="AW376" s="15" t="s">
        <v>33</v>
      </c>
      <c r="AX376" s="15" t="s">
        <v>80</v>
      </c>
      <c r="AY376" s="258" t="s">
        <v>146</v>
      </c>
    </row>
    <row r="377" s="2" customFormat="1" ht="16.5" customHeight="1">
      <c r="A377" s="42"/>
      <c r="B377" s="43"/>
      <c r="C377" s="208" t="s">
        <v>557</v>
      </c>
      <c r="D377" s="208" t="s">
        <v>148</v>
      </c>
      <c r="E377" s="209" t="s">
        <v>558</v>
      </c>
      <c r="F377" s="210" t="s">
        <v>559</v>
      </c>
      <c r="G377" s="211" t="s">
        <v>205</v>
      </c>
      <c r="H377" s="212">
        <v>4.5999999999999996</v>
      </c>
      <c r="I377" s="213"/>
      <c r="J377" s="214">
        <f>ROUND(I377*H377,2)</f>
        <v>0</v>
      </c>
      <c r="K377" s="210" t="s">
        <v>152</v>
      </c>
      <c r="L377" s="48"/>
      <c r="M377" s="215" t="s">
        <v>19</v>
      </c>
      <c r="N377" s="216" t="s">
        <v>43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0.002</v>
      </c>
      <c r="T377" s="218">
        <f>S377*H377</f>
        <v>0.0091999999999999998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153</v>
      </c>
      <c r="AT377" s="219" t="s">
        <v>148</v>
      </c>
      <c r="AU377" s="219" t="s">
        <v>161</v>
      </c>
      <c r="AY377" s="21" t="s">
        <v>146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1" t="s">
        <v>80</v>
      </c>
      <c r="BK377" s="220">
        <f>ROUND(I377*H377,2)</f>
        <v>0</v>
      </c>
      <c r="BL377" s="21" t="s">
        <v>153</v>
      </c>
      <c r="BM377" s="219" t="s">
        <v>560</v>
      </c>
    </row>
    <row r="378" s="2" customFormat="1">
      <c r="A378" s="42"/>
      <c r="B378" s="43"/>
      <c r="C378" s="44"/>
      <c r="D378" s="221" t="s">
        <v>155</v>
      </c>
      <c r="E378" s="44"/>
      <c r="F378" s="222" t="s">
        <v>561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155</v>
      </c>
      <c r="AU378" s="21" t="s">
        <v>161</v>
      </c>
    </row>
    <row r="379" s="14" customFormat="1">
      <c r="A379" s="14"/>
      <c r="B379" s="237"/>
      <c r="C379" s="238"/>
      <c r="D379" s="228" t="s">
        <v>157</v>
      </c>
      <c r="E379" s="239" t="s">
        <v>19</v>
      </c>
      <c r="F379" s="240" t="s">
        <v>562</v>
      </c>
      <c r="G379" s="238"/>
      <c r="H379" s="241">
        <v>4.5999999999999996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157</v>
      </c>
      <c r="AU379" s="247" t="s">
        <v>161</v>
      </c>
      <c r="AV379" s="14" t="s">
        <v>82</v>
      </c>
      <c r="AW379" s="14" t="s">
        <v>33</v>
      </c>
      <c r="AX379" s="14" t="s">
        <v>72</v>
      </c>
      <c r="AY379" s="247" t="s">
        <v>146</v>
      </c>
    </row>
    <row r="380" s="15" customFormat="1">
      <c r="A380" s="15"/>
      <c r="B380" s="248"/>
      <c r="C380" s="249"/>
      <c r="D380" s="228" t="s">
        <v>157</v>
      </c>
      <c r="E380" s="250" t="s">
        <v>19</v>
      </c>
      <c r="F380" s="251" t="s">
        <v>160</v>
      </c>
      <c r="G380" s="249"/>
      <c r="H380" s="252">
        <v>4.5999999999999996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157</v>
      </c>
      <c r="AU380" s="258" t="s">
        <v>161</v>
      </c>
      <c r="AV380" s="15" t="s">
        <v>161</v>
      </c>
      <c r="AW380" s="15" t="s">
        <v>33</v>
      </c>
      <c r="AX380" s="15" t="s">
        <v>80</v>
      </c>
      <c r="AY380" s="258" t="s">
        <v>146</v>
      </c>
    </row>
    <row r="381" s="2" customFormat="1" ht="24.15" customHeight="1">
      <c r="A381" s="42"/>
      <c r="B381" s="43"/>
      <c r="C381" s="208" t="s">
        <v>563</v>
      </c>
      <c r="D381" s="208" t="s">
        <v>148</v>
      </c>
      <c r="E381" s="209" t="s">
        <v>564</v>
      </c>
      <c r="F381" s="210" t="s">
        <v>565</v>
      </c>
      <c r="G381" s="211" t="s">
        <v>191</v>
      </c>
      <c r="H381" s="212">
        <v>2.25</v>
      </c>
      <c r="I381" s="213"/>
      <c r="J381" s="214">
        <f>ROUND(I381*H381,2)</f>
        <v>0</v>
      </c>
      <c r="K381" s="210" t="s">
        <v>152</v>
      </c>
      <c r="L381" s="48"/>
      <c r="M381" s="215" t="s">
        <v>19</v>
      </c>
      <c r="N381" s="216" t="s">
        <v>43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0.048000000000000001</v>
      </c>
      <c r="T381" s="218">
        <f>S381*H381</f>
        <v>0.108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153</v>
      </c>
      <c r="AT381" s="219" t="s">
        <v>148</v>
      </c>
      <c r="AU381" s="219" t="s">
        <v>161</v>
      </c>
      <c r="AY381" s="21" t="s">
        <v>146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1" t="s">
        <v>80</v>
      </c>
      <c r="BK381" s="220">
        <f>ROUND(I381*H381,2)</f>
        <v>0</v>
      </c>
      <c r="BL381" s="21" t="s">
        <v>153</v>
      </c>
      <c r="BM381" s="219" t="s">
        <v>566</v>
      </c>
    </row>
    <row r="382" s="2" customFormat="1">
      <c r="A382" s="42"/>
      <c r="B382" s="43"/>
      <c r="C382" s="44"/>
      <c r="D382" s="221" t="s">
        <v>155</v>
      </c>
      <c r="E382" s="44"/>
      <c r="F382" s="222" t="s">
        <v>567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155</v>
      </c>
      <c r="AU382" s="21" t="s">
        <v>161</v>
      </c>
    </row>
    <row r="383" s="14" customFormat="1">
      <c r="A383" s="14"/>
      <c r="B383" s="237"/>
      <c r="C383" s="238"/>
      <c r="D383" s="228" t="s">
        <v>157</v>
      </c>
      <c r="E383" s="239" t="s">
        <v>19</v>
      </c>
      <c r="F383" s="240" t="s">
        <v>568</v>
      </c>
      <c r="G383" s="238"/>
      <c r="H383" s="241">
        <v>2.25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157</v>
      </c>
      <c r="AU383" s="247" t="s">
        <v>161</v>
      </c>
      <c r="AV383" s="14" t="s">
        <v>82</v>
      </c>
      <c r="AW383" s="14" t="s">
        <v>33</v>
      </c>
      <c r="AX383" s="14" t="s">
        <v>72</v>
      </c>
      <c r="AY383" s="247" t="s">
        <v>146</v>
      </c>
    </row>
    <row r="384" s="15" customFormat="1">
      <c r="A384" s="15"/>
      <c r="B384" s="248"/>
      <c r="C384" s="249"/>
      <c r="D384" s="228" t="s">
        <v>157</v>
      </c>
      <c r="E384" s="250" t="s">
        <v>19</v>
      </c>
      <c r="F384" s="251" t="s">
        <v>160</v>
      </c>
      <c r="G384" s="249"/>
      <c r="H384" s="252">
        <v>2.25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157</v>
      </c>
      <c r="AU384" s="258" t="s">
        <v>161</v>
      </c>
      <c r="AV384" s="15" t="s">
        <v>161</v>
      </c>
      <c r="AW384" s="15" t="s">
        <v>33</v>
      </c>
      <c r="AX384" s="15" t="s">
        <v>80</v>
      </c>
      <c r="AY384" s="258" t="s">
        <v>146</v>
      </c>
    </row>
    <row r="385" s="2" customFormat="1" ht="24.15" customHeight="1">
      <c r="A385" s="42"/>
      <c r="B385" s="43"/>
      <c r="C385" s="208" t="s">
        <v>569</v>
      </c>
      <c r="D385" s="208" t="s">
        <v>148</v>
      </c>
      <c r="E385" s="209" t="s">
        <v>570</v>
      </c>
      <c r="F385" s="210" t="s">
        <v>571</v>
      </c>
      <c r="G385" s="211" t="s">
        <v>191</v>
      </c>
      <c r="H385" s="212">
        <v>5.9400000000000004</v>
      </c>
      <c r="I385" s="213"/>
      <c r="J385" s="214">
        <f>ROUND(I385*H385,2)</f>
        <v>0</v>
      </c>
      <c r="K385" s="210" t="s">
        <v>152</v>
      </c>
      <c r="L385" s="48"/>
      <c r="M385" s="215" t="s">
        <v>19</v>
      </c>
      <c r="N385" s="216" t="s">
        <v>43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0.034000000000000002</v>
      </c>
      <c r="T385" s="218">
        <f>S385*H385</f>
        <v>0.20196000000000003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153</v>
      </c>
      <c r="AT385" s="219" t="s">
        <v>148</v>
      </c>
      <c r="AU385" s="219" t="s">
        <v>161</v>
      </c>
      <c r="AY385" s="21" t="s">
        <v>146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1" t="s">
        <v>80</v>
      </c>
      <c r="BK385" s="220">
        <f>ROUND(I385*H385,2)</f>
        <v>0</v>
      </c>
      <c r="BL385" s="21" t="s">
        <v>153</v>
      </c>
      <c r="BM385" s="219" t="s">
        <v>572</v>
      </c>
    </row>
    <row r="386" s="2" customFormat="1">
      <c r="A386" s="42"/>
      <c r="B386" s="43"/>
      <c r="C386" s="44"/>
      <c r="D386" s="221" t="s">
        <v>155</v>
      </c>
      <c r="E386" s="44"/>
      <c r="F386" s="222" t="s">
        <v>573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155</v>
      </c>
      <c r="AU386" s="21" t="s">
        <v>161</v>
      </c>
    </row>
    <row r="387" s="14" customFormat="1">
      <c r="A387" s="14"/>
      <c r="B387" s="237"/>
      <c r="C387" s="238"/>
      <c r="D387" s="228" t="s">
        <v>157</v>
      </c>
      <c r="E387" s="239" t="s">
        <v>19</v>
      </c>
      <c r="F387" s="240" t="s">
        <v>574</v>
      </c>
      <c r="G387" s="238"/>
      <c r="H387" s="241">
        <v>5.9400000000000004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157</v>
      </c>
      <c r="AU387" s="247" t="s">
        <v>161</v>
      </c>
      <c r="AV387" s="14" t="s">
        <v>82</v>
      </c>
      <c r="AW387" s="14" t="s">
        <v>33</v>
      </c>
      <c r="AX387" s="14" t="s">
        <v>72</v>
      </c>
      <c r="AY387" s="247" t="s">
        <v>146</v>
      </c>
    </row>
    <row r="388" s="15" customFormat="1">
      <c r="A388" s="15"/>
      <c r="B388" s="248"/>
      <c r="C388" s="249"/>
      <c r="D388" s="228" t="s">
        <v>157</v>
      </c>
      <c r="E388" s="250" t="s">
        <v>19</v>
      </c>
      <c r="F388" s="251" t="s">
        <v>160</v>
      </c>
      <c r="G388" s="249"/>
      <c r="H388" s="252">
        <v>5.9400000000000004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157</v>
      </c>
      <c r="AU388" s="258" t="s">
        <v>161</v>
      </c>
      <c r="AV388" s="15" t="s">
        <v>161</v>
      </c>
      <c r="AW388" s="15" t="s">
        <v>33</v>
      </c>
      <c r="AX388" s="15" t="s">
        <v>80</v>
      </c>
      <c r="AY388" s="258" t="s">
        <v>146</v>
      </c>
    </row>
    <row r="389" s="2" customFormat="1" ht="24.15" customHeight="1">
      <c r="A389" s="42"/>
      <c r="B389" s="43"/>
      <c r="C389" s="208" t="s">
        <v>575</v>
      </c>
      <c r="D389" s="208" t="s">
        <v>148</v>
      </c>
      <c r="E389" s="209" t="s">
        <v>576</v>
      </c>
      <c r="F389" s="210" t="s">
        <v>577</v>
      </c>
      <c r="G389" s="211" t="s">
        <v>191</v>
      </c>
      <c r="H389" s="212">
        <v>5.4000000000000004</v>
      </c>
      <c r="I389" s="213"/>
      <c r="J389" s="214">
        <f>ROUND(I389*H389,2)</f>
        <v>0</v>
      </c>
      <c r="K389" s="210" t="s">
        <v>152</v>
      </c>
      <c r="L389" s="48"/>
      <c r="M389" s="215" t="s">
        <v>19</v>
      </c>
      <c r="N389" s="216" t="s">
        <v>43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0.075999999999999998</v>
      </c>
      <c r="T389" s="218">
        <f>S389*H389</f>
        <v>0.41040000000000004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153</v>
      </c>
      <c r="AT389" s="219" t="s">
        <v>148</v>
      </c>
      <c r="AU389" s="219" t="s">
        <v>161</v>
      </c>
      <c r="AY389" s="21" t="s">
        <v>146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1" t="s">
        <v>80</v>
      </c>
      <c r="BK389" s="220">
        <f>ROUND(I389*H389,2)</f>
        <v>0</v>
      </c>
      <c r="BL389" s="21" t="s">
        <v>153</v>
      </c>
      <c r="BM389" s="219" t="s">
        <v>578</v>
      </c>
    </row>
    <row r="390" s="2" customFormat="1">
      <c r="A390" s="42"/>
      <c r="B390" s="43"/>
      <c r="C390" s="44"/>
      <c r="D390" s="221" t="s">
        <v>155</v>
      </c>
      <c r="E390" s="44"/>
      <c r="F390" s="222" t="s">
        <v>579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1" t="s">
        <v>155</v>
      </c>
      <c r="AU390" s="21" t="s">
        <v>161</v>
      </c>
    </row>
    <row r="391" s="14" customFormat="1">
      <c r="A391" s="14"/>
      <c r="B391" s="237"/>
      <c r="C391" s="238"/>
      <c r="D391" s="228" t="s">
        <v>157</v>
      </c>
      <c r="E391" s="239" t="s">
        <v>19</v>
      </c>
      <c r="F391" s="240" t="s">
        <v>580</v>
      </c>
      <c r="G391" s="238"/>
      <c r="H391" s="241">
        <v>5.4000000000000004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157</v>
      </c>
      <c r="AU391" s="247" t="s">
        <v>161</v>
      </c>
      <c r="AV391" s="14" t="s">
        <v>82</v>
      </c>
      <c r="AW391" s="14" t="s">
        <v>33</v>
      </c>
      <c r="AX391" s="14" t="s">
        <v>72</v>
      </c>
      <c r="AY391" s="247" t="s">
        <v>146</v>
      </c>
    </row>
    <row r="392" s="15" customFormat="1">
      <c r="A392" s="15"/>
      <c r="B392" s="248"/>
      <c r="C392" s="249"/>
      <c r="D392" s="228" t="s">
        <v>157</v>
      </c>
      <c r="E392" s="250" t="s">
        <v>19</v>
      </c>
      <c r="F392" s="251" t="s">
        <v>160</v>
      </c>
      <c r="G392" s="249"/>
      <c r="H392" s="252">
        <v>5.4000000000000004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157</v>
      </c>
      <c r="AU392" s="258" t="s">
        <v>161</v>
      </c>
      <c r="AV392" s="15" t="s">
        <v>161</v>
      </c>
      <c r="AW392" s="15" t="s">
        <v>33</v>
      </c>
      <c r="AX392" s="15" t="s">
        <v>80</v>
      </c>
      <c r="AY392" s="258" t="s">
        <v>146</v>
      </c>
    </row>
    <row r="393" s="2" customFormat="1" ht="24.15" customHeight="1">
      <c r="A393" s="42"/>
      <c r="B393" s="43"/>
      <c r="C393" s="208" t="s">
        <v>581</v>
      </c>
      <c r="D393" s="208" t="s">
        <v>148</v>
      </c>
      <c r="E393" s="209" t="s">
        <v>582</v>
      </c>
      <c r="F393" s="210" t="s">
        <v>583</v>
      </c>
      <c r="G393" s="211" t="s">
        <v>191</v>
      </c>
      <c r="H393" s="212">
        <v>2.3999999999999999</v>
      </c>
      <c r="I393" s="213"/>
      <c r="J393" s="214">
        <f>ROUND(I393*H393,2)</f>
        <v>0</v>
      </c>
      <c r="K393" s="210" t="s">
        <v>152</v>
      </c>
      <c r="L393" s="48"/>
      <c r="M393" s="215" t="s">
        <v>19</v>
      </c>
      <c r="N393" s="216" t="s">
        <v>43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0.063</v>
      </c>
      <c r="T393" s="218">
        <f>S393*H393</f>
        <v>0.1512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153</v>
      </c>
      <c r="AT393" s="219" t="s">
        <v>148</v>
      </c>
      <c r="AU393" s="219" t="s">
        <v>161</v>
      </c>
      <c r="AY393" s="21" t="s">
        <v>146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1" t="s">
        <v>80</v>
      </c>
      <c r="BK393" s="220">
        <f>ROUND(I393*H393,2)</f>
        <v>0</v>
      </c>
      <c r="BL393" s="21" t="s">
        <v>153</v>
      </c>
      <c r="BM393" s="219" t="s">
        <v>584</v>
      </c>
    </row>
    <row r="394" s="2" customFormat="1">
      <c r="A394" s="42"/>
      <c r="B394" s="43"/>
      <c r="C394" s="44"/>
      <c r="D394" s="221" t="s">
        <v>155</v>
      </c>
      <c r="E394" s="44"/>
      <c r="F394" s="222" t="s">
        <v>585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1" t="s">
        <v>155</v>
      </c>
      <c r="AU394" s="21" t="s">
        <v>161</v>
      </c>
    </row>
    <row r="395" s="14" customFormat="1">
      <c r="A395" s="14"/>
      <c r="B395" s="237"/>
      <c r="C395" s="238"/>
      <c r="D395" s="228" t="s">
        <v>157</v>
      </c>
      <c r="E395" s="239" t="s">
        <v>19</v>
      </c>
      <c r="F395" s="240" t="s">
        <v>586</v>
      </c>
      <c r="G395" s="238"/>
      <c r="H395" s="241">
        <v>2.3999999999999999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157</v>
      </c>
      <c r="AU395" s="247" t="s">
        <v>161</v>
      </c>
      <c r="AV395" s="14" t="s">
        <v>82</v>
      </c>
      <c r="AW395" s="14" t="s">
        <v>33</v>
      </c>
      <c r="AX395" s="14" t="s">
        <v>72</v>
      </c>
      <c r="AY395" s="247" t="s">
        <v>146</v>
      </c>
    </row>
    <row r="396" s="15" customFormat="1">
      <c r="A396" s="15"/>
      <c r="B396" s="248"/>
      <c r="C396" s="249"/>
      <c r="D396" s="228" t="s">
        <v>157</v>
      </c>
      <c r="E396" s="250" t="s">
        <v>19</v>
      </c>
      <c r="F396" s="251" t="s">
        <v>160</v>
      </c>
      <c r="G396" s="249"/>
      <c r="H396" s="252">
        <v>2.3999999999999999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157</v>
      </c>
      <c r="AU396" s="258" t="s">
        <v>161</v>
      </c>
      <c r="AV396" s="15" t="s">
        <v>161</v>
      </c>
      <c r="AW396" s="15" t="s">
        <v>33</v>
      </c>
      <c r="AX396" s="15" t="s">
        <v>80</v>
      </c>
      <c r="AY396" s="258" t="s">
        <v>146</v>
      </c>
    </row>
    <row r="397" s="2" customFormat="1" ht="24.15" customHeight="1">
      <c r="A397" s="42"/>
      <c r="B397" s="43"/>
      <c r="C397" s="208" t="s">
        <v>587</v>
      </c>
      <c r="D397" s="208" t="s">
        <v>148</v>
      </c>
      <c r="E397" s="209" t="s">
        <v>588</v>
      </c>
      <c r="F397" s="210" t="s">
        <v>589</v>
      </c>
      <c r="G397" s="211" t="s">
        <v>191</v>
      </c>
      <c r="H397" s="212">
        <v>7.9800000000000004</v>
      </c>
      <c r="I397" s="213"/>
      <c r="J397" s="214">
        <f>ROUND(I397*H397,2)</f>
        <v>0</v>
      </c>
      <c r="K397" s="210" t="s">
        <v>152</v>
      </c>
      <c r="L397" s="48"/>
      <c r="M397" s="215" t="s">
        <v>19</v>
      </c>
      <c r="N397" s="216" t="s">
        <v>43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0.27000000000000002</v>
      </c>
      <c r="T397" s="218">
        <f>S397*H397</f>
        <v>2.1546000000000003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153</v>
      </c>
      <c r="AT397" s="219" t="s">
        <v>148</v>
      </c>
      <c r="AU397" s="219" t="s">
        <v>161</v>
      </c>
      <c r="AY397" s="21" t="s">
        <v>146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1" t="s">
        <v>80</v>
      </c>
      <c r="BK397" s="220">
        <f>ROUND(I397*H397,2)</f>
        <v>0</v>
      </c>
      <c r="BL397" s="21" t="s">
        <v>153</v>
      </c>
      <c r="BM397" s="219" t="s">
        <v>590</v>
      </c>
    </row>
    <row r="398" s="2" customFormat="1">
      <c r="A398" s="42"/>
      <c r="B398" s="43"/>
      <c r="C398" s="44"/>
      <c r="D398" s="221" t="s">
        <v>155</v>
      </c>
      <c r="E398" s="44"/>
      <c r="F398" s="222" t="s">
        <v>591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155</v>
      </c>
      <c r="AU398" s="21" t="s">
        <v>161</v>
      </c>
    </row>
    <row r="399" s="14" customFormat="1">
      <c r="A399" s="14"/>
      <c r="B399" s="237"/>
      <c r="C399" s="238"/>
      <c r="D399" s="228" t="s">
        <v>157</v>
      </c>
      <c r="E399" s="239" t="s">
        <v>19</v>
      </c>
      <c r="F399" s="240" t="s">
        <v>592</v>
      </c>
      <c r="G399" s="238"/>
      <c r="H399" s="241">
        <v>7.9800000000000004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157</v>
      </c>
      <c r="AU399" s="247" t="s">
        <v>161</v>
      </c>
      <c r="AV399" s="14" t="s">
        <v>82</v>
      </c>
      <c r="AW399" s="14" t="s">
        <v>33</v>
      </c>
      <c r="AX399" s="14" t="s">
        <v>72</v>
      </c>
      <c r="AY399" s="247" t="s">
        <v>146</v>
      </c>
    </row>
    <row r="400" s="15" customFormat="1">
      <c r="A400" s="15"/>
      <c r="B400" s="248"/>
      <c r="C400" s="249"/>
      <c r="D400" s="228" t="s">
        <v>157</v>
      </c>
      <c r="E400" s="250" t="s">
        <v>19</v>
      </c>
      <c r="F400" s="251" t="s">
        <v>160</v>
      </c>
      <c r="G400" s="249"/>
      <c r="H400" s="252">
        <v>7.9800000000000004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157</v>
      </c>
      <c r="AU400" s="258" t="s">
        <v>161</v>
      </c>
      <c r="AV400" s="15" t="s">
        <v>161</v>
      </c>
      <c r="AW400" s="15" t="s">
        <v>33</v>
      </c>
      <c r="AX400" s="15" t="s">
        <v>80</v>
      </c>
      <c r="AY400" s="258" t="s">
        <v>146</v>
      </c>
    </row>
    <row r="401" s="2" customFormat="1" ht="24.15" customHeight="1">
      <c r="A401" s="42"/>
      <c r="B401" s="43"/>
      <c r="C401" s="208" t="s">
        <v>593</v>
      </c>
      <c r="D401" s="208" t="s">
        <v>148</v>
      </c>
      <c r="E401" s="209" t="s">
        <v>594</v>
      </c>
      <c r="F401" s="210" t="s">
        <v>595</v>
      </c>
      <c r="G401" s="211" t="s">
        <v>191</v>
      </c>
      <c r="H401" s="212">
        <v>10.65</v>
      </c>
      <c r="I401" s="213"/>
      <c r="J401" s="214">
        <f>ROUND(I401*H401,2)</f>
        <v>0</v>
      </c>
      <c r="K401" s="210" t="s">
        <v>152</v>
      </c>
      <c r="L401" s="48"/>
      <c r="M401" s="215" t="s">
        <v>19</v>
      </c>
      <c r="N401" s="216" t="s">
        <v>43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0.055</v>
      </c>
      <c r="T401" s="218">
        <f>S401*H401</f>
        <v>0.58574999999999999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153</v>
      </c>
      <c r="AT401" s="219" t="s">
        <v>148</v>
      </c>
      <c r="AU401" s="219" t="s">
        <v>161</v>
      </c>
      <c r="AY401" s="21" t="s">
        <v>146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1" t="s">
        <v>80</v>
      </c>
      <c r="BK401" s="220">
        <f>ROUND(I401*H401,2)</f>
        <v>0</v>
      </c>
      <c r="BL401" s="21" t="s">
        <v>153</v>
      </c>
      <c r="BM401" s="219" t="s">
        <v>596</v>
      </c>
    </row>
    <row r="402" s="2" customFormat="1">
      <c r="A402" s="42"/>
      <c r="B402" s="43"/>
      <c r="C402" s="44"/>
      <c r="D402" s="221" t="s">
        <v>155</v>
      </c>
      <c r="E402" s="44"/>
      <c r="F402" s="222" t="s">
        <v>597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155</v>
      </c>
      <c r="AU402" s="21" t="s">
        <v>161</v>
      </c>
    </row>
    <row r="403" s="13" customFormat="1">
      <c r="A403" s="13"/>
      <c r="B403" s="226"/>
      <c r="C403" s="227"/>
      <c r="D403" s="228" t="s">
        <v>157</v>
      </c>
      <c r="E403" s="229" t="s">
        <v>19</v>
      </c>
      <c r="F403" s="230" t="s">
        <v>285</v>
      </c>
      <c r="G403" s="227"/>
      <c r="H403" s="229" t="s">
        <v>19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157</v>
      </c>
      <c r="AU403" s="236" t="s">
        <v>161</v>
      </c>
      <c r="AV403" s="13" t="s">
        <v>80</v>
      </c>
      <c r="AW403" s="13" t="s">
        <v>33</v>
      </c>
      <c r="AX403" s="13" t="s">
        <v>72</v>
      </c>
      <c r="AY403" s="236" t="s">
        <v>146</v>
      </c>
    </row>
    <row r="404" s="14" customFormat="1">
      <c r="A404" s="14"/>
      <c r="B404" s="237"/>
      <c r="C404" s="238"/>
      <c r="D404" s="228" t="s">
        <v>157</v>
      </c>
      <c r="E404" s="239" t="s">
        <v>19</v>
      </c>
      <c r="F404" s="240" t="s">
        <v>598</v>
      </c>
      <c r="G404" s="238"/>
      <c r="H404" s="241">
        <v>8.1899999999999995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157</v>
      </c>
      <c r="AU404" s="247" t="s">
        <v>161</v>
      </c>
      <c r="AV404" s="14" t="s">
        <v>82</v>
      </c>
      <c r="AW404" s="14" t="s">
        <v>33</v>
      </c>
      <c r="AX404" s="14" t="s">
        <v>72</v>
      </c>
      <c r="AY404" s="247" t="s">
        <v>146</v>
      </c>
    </row>
    <row r="405" s="14" customFormat="1">
      <c r="A405" s="14"/>
      <c r="B405" s="237"/>
      <c r="C405" s="238"/>
      <c r="D405" s="228" t="s">
        <v>157</v>
      </c>
      <c r="E405" s="239" t="s">
        <v>19</v>
      </c>
      <c r="F405" s="240" t="s">
        <v>599</v>
      </c>
      <c r="G405" s="238"/>
      <c r="H405" s="241">
        <v>2.46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157</v>
      </c>
      <c r="AU405" s="247" t="s">
        <v>161</v>
      </c>
      <c r="AV405" s="14" t="s">
        <v>82</v>
      </c>
      <c r="AW405" s="14" t="s">
        <v>33</v>
      </c>
      <c r="AX405" s="14" t="s">
        <v>72</v>
      </c>
      <c r="AY405" s="247" t="s">
        <v>146</v>
      </c>
    </row>
    <row r="406" s="15" customFormat="1">
      <c r="A406" s="15"/>
      <c r="B406" s="248"/>
      <c r="C406" s="249"/>
      <c r="D406" s="228" t="s">
        <v>157</v>
      </c>
      <c r="E406" s="250" t="s">
        <v>19</v>
      </c>
      <c r="F406" s="251" t="s">
        <v>160</v>
      </c>
      <c r="G406" s="249"/>
      <c r="H406" s="252">
        <v>10.65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157</v>
      </c>
      <c r="AU406" s="258" t="s">
        <v>161</v>
      </c>
      <c r="AV406" s="15" t="s">
        <v>161</v>
      </c>
      <c r="AW406" s="15" t="s">
        <v>33</v>
      </c>
      <c r="AX406" s="15" t="s">
        <v>80</v>
      </c>
      <c r="AY406" s="258" t="s">
        <v>146</v>
      </c>
    </row>
    <row r="407" s="2" customFormat="1" ht="16.5" customHeight="1">
      <c r="A407" s="42"/>
      <c r="B407" s="43"/>
      <c r="C407" s="208" t="s">
        <v>600</v>
      </c>
      <c r="D407" s="208" t="s">
        <v>148</v>
      </c>
      <c r="E407" s="209" t="s">
        <v>601</v>
      </c>
      <c r="F407" s="210" t="s">
        <v>602</v>
      </c>
      <c r="G407" s="211" t="s">
        <v>191</v>
      </c>
      <c r="H407" s="212">
        <v>11.722</v>
      </c>
      <c r="I407" s="213"/>
      <c r="J407" s="214">
        <f>ROUND(I407*H407,2)</f>
        <v>0</v>
      </c>
      <c r="K407" s="210" t="s">
        <v>152</v>
      </c>
      <c r="L407" s="48"/>
      <c r="M407" s="215" t="s">
        <v>19</v>
      </c>
      <c r="N407" s="216" t="s">
        <v>43</v>
      </c>
      <c r="O407" s="88"/>
      <c r="P407" s="217">
        <f>O407*H407</f>
        <v>0</v>
      </c>
      <c r="Q407" s="217">
        <v>0</v>
      </c>
      <c r="R407" s="217">
        <f>Q407*H407</f>
        <v>0</v>
      </c>
      <c r="S407" s="217">
        <v>0.18099999999999999</v>
      </c>
      <c r="T407" s="218">
        <f>S407*H407</f>
        <v>2.1216819999999998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153</v>
      </c>
      <c r="AT407" s="219" t="s">
        <v>148</v>
      </c>
      <c r="AU407" s="219" t="s">
        <v>161</v>
      </c>
      <c r="AY407" s="21" t="s">
        <v>146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1" t="s">
        <v>80</v>
      </c>
      <c r="BK407" s="220">
        <f>ROUND(I407*H407,2)</f>
        <v>0</v>
      </c>
      <c r="BL407" s="21" t="s">
        <v>153</v>
      </c>
      <c r="BM407" s="219" t="s">
        <v>603</v>
      </c>
    </row>
    <row r="408" s="2" customFormat="1">
      <c r="A408" s="42"/>
      <c r="B408" s="43"/>
      <c r="C408" s="44"/>
      <c r="D408" s="221" t="s">
        <v>155</v>
      </c>
      <c r="E408" s="44"/>
      <c r="F408" s="222" t="s">
        <v>604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155</v>
      </c>
      <c r="AU408" s="21" t="s">
        <v>161</v>
      </c>
    </row>
    <row r="409" s="14" customFormat="1">
      <c r="A409" s="14"/>
      <c r="B409" s="237"/>
      <c r="C409" s="238"/>
      <c r="D409" s="228" t="s">
        <v>157</v>
      </c>
      <c r="E409" s="239" t="s">
        <v>19</v>
      </c>
      <c r="F409" s="240" t="s">
        <v>605</v>
      </c>
      <c r="G409" s="238"/>
      <c r="H409" s="241">
        <v>11.722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157</v>
      </c>
      <c r="AU409" s="247" t="s">
        <v>161</v>
      </c>
      <c r="AV409" s="14" t="s">
        <v>82</v>
      </c>
      <c r="AW409" s="14" t="s">
        <v>33</v>
      </c>
      <c r="AX409" s="14" t="s">
        <v>72</v>
      </c>
      <c r="AY409" s="247" t="s">
        <v>146</v>
      </c>
    </row>
    <row r="410" s="15" customFormat="1">
      <c r="A410" s="15"/>
      <c r="B410" s="248"/>
      <c r="C410" s="249"/>
      <c r="D410" s="228" t="s">
        <v>157</v>
      </c>
      <c r="E410" s="250" t="s">
        <v>19</v>
      </c>
      <c r="F410" s="251" t="s">
        <v>160</v>
      </c>
      <c r="G410" s="249"/>
      <c r="H410" s="252">
        <v>11.722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157</v>
      </c>
      <c r="AU410" s="258" t="s">
        <v>161</v>
      </c>
      <c r="AV410" s="15" t="s">
        <v>161</v>
      </c>
      <c r="AW410" s="15" t="s">
        <v>33</v>
      </c>
      <c r="AX410" s="15" t="s">
        <v>80</v>
      </c>
      <c r="AY410" s="258" t="s">
        <v>146</v>
      </c>
    </row>
    <row r="411" s="2" customFormat="1" ht="16.5" customHeight="1">
      <c r="A411" s="42"/>
      <c r="B411" s="43"/>
      <c r="C411" s="208" t="s">
        <v>288</v>
      </c>
      <c r="D411" s="208" t="s">
        <v>148</v>
      </c>
      <c r="E411" s="209" t="s">
        <v>606</v>
      </c>
      <c r="F411" s="210" t="s">
        <v>607</v>
      </c>
      <c r="G411" s="211" t="s">
        <v>191</v>
      </c>
      <c r="H411" s="212">
        <v>11.375</v>
      </c>
      <c r="I411" s="213"/>
      <c r="J411" s="214">
        <f>ROUND(I411*H411,2)</f>
        <v>0</v>
      </c>
      <c r="K411" s="210" t="s">
        <v>152</v>
      </c>
      <c r="L411" s="48"/>
      <c r="M411" s="215" t="s">
        <v>19</v>
      </c>
      <c r="N411" s="216" t="s">
        <v>43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0.26100000000000001</v>
      </c>
      <c r="T411" s="218">
        <f>S411*H411</f>
        <v>2.9688750000000002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153</v>
      </c>
      <c r="AT411" s="219" t="s">
        <v>148</v>
      </c>
      <c r="AU411" s="219" t="s">
        <v>161</v>
      </c>
      <c r="AY411" s="21" t="s">
        <v>146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1" t="s">
        <v>80</v>
      </c>
      <c r="BK411" s="220">
        <f>ROUND(I411*H411,2)</f>
        <v>0</v>
      </c>
      <c r="BL411" s="21" t="s">
        <v>153</v>
      </c>
      <c r="BM411" s="219" t="s">
        <v>608</v>
      </c>
    </row>
    <row r="412" s="2" customFormat="1">
      <c r="A412" s="42"/>
      <c r="B412" s="43"/>
      <c r="C412" s="44"/>
      <c r="D412" s="221" t="s">
        <v>155</v>
      </c>
      <c r="E412" s="44"/>
      <c r="F412" s="222" t="s">
        <v>609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155</v>
      </c>
      <c r="AU412" s="21" t="s">
        <v>161</v>
      </c>
    </row>
    <row r="413" s="14" customFormat="1">
      <c r="A413" s="14"/>
      <c r="B413" s="237"/>
      <c r="C413" s="238"/>
      <c r="D413" s="228" t="s">
        <v>157</v>
      </c>
      <c r="E413" s="239" t="s">
        <v>19</v>
      </c>
      <c r="F413" s="240" t="s">
        <v>610</v>
      </c>
      <c r="G413" s="238"/>
      <c r="H413" s="241">
        <v>11.375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157</v>
      </c>
      <c r="AU413" s="247" t="s">
        <v>161</v>
      </c>
      <c r="AV413" s="14" t="s">
        <v>82</v>
      </c>
      <c r="AW413" s="14" t="s">
        <v>33</v>
      </c>
      <c r="AX413" s="14" t="s">
        <v>72</v>
      </c>
      <c r="AY413" s="247" t="s">
        <v>146</v>
      </c>
    </row>
    <row r="414" s="15" customFormat="1">
      <c r="A414" s="15"/>
      <c r="B414" s="248"/>
      <c r="C414" s="249"/>
      <c r="D414" s="228" t="s">
        <v>157</v>
      </c>
      <c r="E414" s="250" t="s">
        <v>19</v>
      </c>
      <c r="F414" s="251" t="s">
        <v>160</v>
      </c>
      <c r="G414" s="249"/>
      <c r="H414" s="252">
        <v>11.375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8" t="s">
        <v>157</v>
      </c>
      <c r="AU414" s="258" t="s">
        <v>161</v>
      </c>
      <c r="AV414" s="15" t="s">
        <v>161</v>
      </c>
      <c r="AW414" s="15" t="s">
        <v>33</v>
      </c>
      <c r="AX414" s="15" t="s">
        <v>80</v>
      </c>
      <c r="AY414" s="258" t="s">
        <v>146</v>
      </c>
    </row>
    <row r="415" s="2" customFormat="1" ht="16.5" customHeight="1">
      <c r="A415" s="42"/>
      <c r="B415" s="43"/>
      <c r="C415" s="208" t="s">
        <v>611</v>
      </c>
      <c r="D415" s="208" t="s">
        <v>148</v>
      </c>
      <c r="E415" s="209" t="s">
        <v>612</v>
      </c>
      <c r="F415" s="210" t="s">
        <v>613</v>
      </c>
      <c r="G415" s="211" t="s">
        <v>191</v>
      </c>
      <c r="H415" s="212">
        <v>30.079999999999998</v>
      </c>
      <c r="I415" s="213"/>
      <c r="J415" s="214">
        <f>ROUND(I415*H415,2)</f>
        <v>0</v>
      </c>
      <c r="K415" s="210" t="s">
        <v>152</v>
      </c>
      <c r="L415" s="48"/>
      <c r="M415" s="215" t="s">
        <v>19</v>
      </c>
      <c r="N415" s="216" t="s">
        <v>43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0.081500000000000003</v>
      </c>
      <c r="T415" s="218">
        <f>S415*H415</f>
        <v>2.4515199999999999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153</v>
      </c>
      <c r="AT415" s="219" t="s">
        <v>148</v>
      </c>
      <c r="AU415" s="219" t="s">
        <v>161</v>
      </c>
      <c r="AY415" s="21" t="s">
        <v>146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1" t="s">
        <v>80</v>
      </c>
      <c r="BK415" s="220">
        <f>ROUND(I415*H415,2)</f>
        <v>0</v>
      </c>
      <c r="BL415" s="21" t="s">
        <v>153</v>
      </c>
      <c r="BM415" s="219" t="s">
        <v>614</v>
      </c>
    </row>
    <row r="416" s="2" customFormat="1">
      <c r="A416" s="42"/>
      <c r="B416" s="43"/>
      <c r="C416" s="44"/>
      <c r="D416" s="221" t="s">
        <v>155</v>
      </c>
      <c r="E416" s="44"/>
      <c r="F416" s="222" t="s">
        <v>615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155</v>
      </c>
      <c r="AU416" s="21" t="s">
        <v>161</v>
      </c>
    </row>
    <row r="417" s="13" customFormat="1">
      <c r="A417" s="13"/>
      <c r="B417" s="226"/>
      <c r="C417" s="227"/>
      <c r="D417" s="228" t="s">
        <v>157</v>
      </c>
      <c r="E417" s="229" t="s">
        <v>19</v>
      </c>
      <c r="F417" s="230" t="s">
        <v>616</v>
      </c>
      <c r="G417" s="227"/>
      <c r="H417" s="229" t="s">
        <v>19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157</v>
      </c>
      <c r="AU417" s="236" t="s">
        <v>161</v>
      </c>
      <c r="AV417" s="13" t="s">
        <v>80</v>
      </c>
      <c r="AW417" s="13" t="s">
        <v>33</v>
      </c>
      <c r="AX417" s="13" t="s">
        <v>72</v>
      </c>
      <c r="AY417" s="236" t="s">
        <v>146</v>
      </c>
    </row>
    <row r="418" s="14" customFormat="1">
      <c r="A418" s="14"/>
      <c r="B418" s="237"/>
      <c r="C418" s="238"/>
      <c r="D418" s="228" t="s">
        <v>157</v>
      </c>
      <c r="E418" s="239" t="s">
        <v>19</v>
      </c>
      <c r="F418" s="240" t="s">
        <v>617</v>
      </c>
      <c r="G418" s="238"/>
      <c r="H418" s="241">
        <v>10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157</v>
      </c>
      <c r="AU418" s="247" t="s">
        <v>161</v>
      </c>
      <c r="AV418" s="14" t="s">
        <v>82</v>
      </c>
      <c r="AW418" s="14" t="s">
        <v>33</v>
      </c>
      <c r="AX418" s="14" t="s">
        <v>72</v>
      </c>
      <c r="AY418" s="247" t="s">
        <v>146</v>
      </c>
    </row>
    <row r="419" s="14" customFormat="1">
      <c r="A419" s="14"/>
      <c r="B419" s="237"/>
      <c r="C419" s="238"/>
      <c r="D419" s="228" t="s">
        <v>157</v>
      </c>
      <c r="E419" s="239" t="s">
        <v>19</v>
      </c>
      <c r="F419" s="240" t="s">
        <v>617</v>
      </c>
      <c r="G419" s="238"/>
      <c r="H419" s="241">
        <v>10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157</v>
      </c>
      <c r="AU419" s="247" t="s">
        <v>161</v>
      </c>
      <c r="AV419" s="14" t="s">
        <v>82</v>
      </c>
      <c r="AW419" s="14" t="s">
        <v>33</v>
      </c>
      <c r="AX419" s="14" t="s">
        <v>72</v>
      </c>
      <c r="AY419" s="247" t="s">
        <v>146</v>
      </c>
    </row>
    <row r="420" s="14" customFormat="1">
      <c r="A420" s="14"/>
      <c r="B420" s="237"/>
      <c r="C420" s="238"/>
      <c r="D420" s="228" t="s">
        <v>157</v>
      </c>
      <c r="E420" s="239" t="s">
        <v>19</v>
      </c>
      <c r="F420" s="240" t="s">
        <v>618</v>
      </c>
      <c r="G420" s="238"/>
      <c r="H420" s="241">
        <v>10.08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157</v>
      </c>
      <c r="AU420" s="247" t="s">
        <v>161</v>
      </c>
      <c r="AV420" s="14" t="s">
        <v>82</v>
      </c>
      <c r="AW420" s="14" t="s">
        <v>33</v>
      </c>
      <c r="AX420" s="14" t="s">
        <v>72</v>
      </c>
      <c r="AY420" s="247" t="s">
        <v>146</v>
      </c>
    </row>
    <row r="421" s="15" customFormat="1">
      <c r="A421" s="15"/>
      <c r="B421" s="248"/>
      <c r="C421" s="249"/>
      <c r="D421" s="228" t="s">
        <v>157</v>
      </c>
      <c r="E421" s="250" t="s">
        <v>19</v>
      </c>
      <c r="F421" s="251" t="s">
        <v>160</v>
      </c>
      <c r="G421" s="249"/>
      <c r="H421" s="252">
        <v>30.079999999999998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157</v>
      </c>
      <c r="AU421" s="258" t="s">
        <v>161</v>
      </c>
      <c r="AV421" s="15" t="s">
        <v>161</v>
      </c>
      <c r="AW421" s="15" t="s">
        <v>33</v>
      </c>
      <c r="AX421" s="15" t="s">
        <v>80</v>
      </c>
      <c r="AY421" s="258" t="s">
        <v>146</v>
      </c>
    </row>
    <row r="422" s="2" customFormat="1" ht="24.15" customHeight="1">
      <c r="A422" s="42"/>
      <c r="B422" s="43"/>
      <c r="C422" s="208" t="s">
        <v>619</v>
      </c>
      <c r="D422" s="208" t="s">
        <v>148</v>
      </c>
      <c r="E422" s="209" t="s">
        <v>620</v>
      </c>
      <c r="F422" s="210" t="s">
        <v>621</v>
      </c>
      <c r="G422" s="211" t="s">
        <v>191</v>
      </c>
      <c r="H422" s="212">
        <v>80.995000000000005</v>
      </c>
      <c r="I422" s="213"/>
      <c r="J422" s="214">
        <f>ROUND(I422*H422,2)</f>
        <v>0</v>
      </c>
      <c r="K422" s="210" t="s">
        <v>152</v>
      </c>
      <c r="L422" s="48"/>
      <c r="M422" s="215" t="s">
        <v>19</v>
      </c>
      <c r="N422" s="216" t="s">
        <v>43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0.045999999999999999</v>
      </c>
      <c r="T422" s="218">
        <f>S422*H422</f>
        <v>3.7257700000000002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153</v>
      </c>
      <c r="AT422" s="219" t="s">
        <v>148</v>
      </c>
      <c r="AU422" s="219" t="s">
        <v>161</v>
      </c>
      <c r="AY422" s="21" t="s">
        <v>146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1" t="s">
        <v>80</v>
      </c>
      <c r="BK422" s="220">
        <f>ROUND(I422*H422,2)</f>
        <v>0</v>
      </c>
      <c r="BL422" s="21" t="s">
        <v>153</v>
      </c>
      <c r="BM422" s="219" t="s">
        <v>622</v>
      </c>
    </row>
    <row r="423" s="2" customFormat="1">
      <c r="A423" s="42"/>
      <c r="B423" s="43"/>
      <c r="C423" s="44"/>
      <c r="D423" s="221" t="s">
        <v>155</v>
      </c>
      <c r="E423" s="44"/>
      <c r="F423" s="222" t="s">
        <v>623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1" t="s">
        <v>155</v>
      </c>
      <c r="AU423" s="21" t="s">
        <v>161</v>
      </c>
    </row>
    <row r="424" s="13" customFormat="1">
      <c r="A424" s="13"/>
      <c r="B424" s="226"/>
      <c r="C424" s="227"/>
      <c r="D424" s="228" t="s">
        <v>157</v>
      </c>
      <c r="E424" s="229" t="s">
        <v>19</v>
      </c>
      <c r="F424" s="230" t="s">
        <v>624</v>
      </c>
      <c r="G424" s="227"/>
      <c r="H424" s="229" t="s">
        <v>19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157</v>
      </c>
      <c r="AU424" s="236" t="s">
        <v>161</v>
      </c>
      <c r="AV424" s="13" t="s">
        <v>80</v>
      </c>
      <c r="AW424" s="13" t="s">
        <v>33</v>
      </c>
      <c r="AX424" s="13" t="s">
        <v>72</v>
      </c>
      <c r="AY424" s="236" t="s">
        <v>146</v>
      </c>
    </row>
    <row r="425" s="14" customFormat="1">
      <c r="A425" s="14"/>
      <c r="B425" s="237"/>
      <c r="C425" s="238"/>
      <c r="D425" s="228" t="s">
        <v>157</v>
      </c>
      <c r="E425" s="239" t="s">
        <v>19</v>
      </c>
      <c r="F425" s="240" t="s">
        <v>327</v>
      </c>
      <c r="G425" s="238"/>
      <c r="H425" s="241">
        <v>69.629999999999995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157</v>
      </c>
      <c r="AU425" s="247" t="s">
        <v>161</v>
      </c>
      <c r="AV425" s="14" t="s">
        <v>82</v>
      </c>
      <c r="AW425" s="14" t="s">
        <v>33</v>
      </c>
      <c r="AX425" s="14" t="s">
        <v>72</v>
      </c>
      <c r="AY425" s="247" t="s">
        <v>146</v>
      </c>
    </row>
    <row r="426" s="14" customFormat="1">
      <c r="A426" s="14"/>
      <c r="B426" s="237"/>
      <c r="C426" s="238"/>
      <c r="D426" s="228" t="s">
        <v>157</v>
      </c>
      <c r="E426" s="239" t="s">
        <v>19</v>
      </c>
      <c r="F426" s="240" t="s">
        <v>315</v>
      </c>
      <c r="G426" s="238"/>
      <c r="H426" s="241">
        <v>-4.875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157</v>
      </c>
      <c r="AU426" s="247" t="s">
        <v>161</v>
      </c>
      <c r="AV426" s="14" t="s">
        <v>82</v>
      </c>
      <c r="AW426" s="14" t="s">
        <v>33</v>
      </c>
      <c r="AX426" s="14" t="s">
        <v>72</v>
      </c>
      <c r="AY426" s="247" t="s">
        <v>146</v>
      </c>
    </row>
    <row r="427" s="14" customFormat="1">
      <c r="A427" s="14"/>
      <c r="B427" s="237"/>
      <c r="C427" s="238"/>
      <c r="D427" s="228" t="s">
        <v>157</v>
      </c>
      <c r="E427" s="239" t="s">
        <v>19</v>
      </c>
      <c r="F427" s="240" t="s">
        <v>316</v>
      </c>
      <c r="G427" s="238"/>
      <c r="H427" s="241">
        <v>3.0899999999999999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157</v>
      </c>
      <c r="AU427" s="247" t="s">
        <v>161</v>
      </c>
      <c r="AV427" s="14" t="s">
        <v>82</v>
      </c>
      <c r="AW427" s="14" t="s">
        <v>33</v>
      </c>
      <c r="AX427" s="14" t="s">
        <v>72</v>
      </c>
      <c r="AY427" s="247" t="s">
        <v>146</v>
      </c>
    </row>
    <row r="428" s="14" customFormat="1">
      <c r="A428" s="14"/>
      <c r="B428" s="237"/>
      <c r="C428" s="238"/>
      <c r="D428" s="228" t="s">
        <v>157</v>
      </c>
      <c r="E428" s="239" t="s">
        <v>19</v>
      </c>
      <c r="F428" s="240" t="s">
        <v>328</v>
      </c>
      <c r="G428" s="238"/>
      <c r="H428" s="241">
        <v>-5.7999999999999998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157</v>
      </c>
      <c r="AU428" s="247" t="s">
        <v>161</v>
      </c>
      <c r="AV428" s="14" t="s">
        <v>82</v>
      </c>
      <c r="AW428" s="14" t="s">
        <v>33</v>
      </c>
      <c r="AX428" s="14" t="s">
        <v>72</v>
      </c>
      <c r="AY428" s="247" t="s">
        <v>146</v>
      </c>
    </row>
    <row r="429" s="14" customFormat="1">
      <c r="A429" s="14"/>
      <c r="B429" s="237"/>
      <c r="C429" s="238"/>
      <c r="D429" s="228" t="s">
        <v>157</v>
      </c>
      <c r="E429" s="239" t="s">
        <v>19</v>
      </c>
      <c r="F429" s="240" t="s">
        <v>329</v>
      </c>
      <c r="G429" s="238"/>
      <c r="H429" s="241">
        <v>18.949999999999999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157</v>
      </c>
      <c r="AU429" s="247" t="s">
        <v>161</v>
      </c>
      <c r="AV429" s="14" t="s">
        <v>82</v>
      </c>
      <c r="AW429" s="14" t="s">
        <v>33</v>
      </c>
      <c r="AX429" s="14" t="s">
        <v>72</v>
      </c>
      <c r="AY429" s="247" t="s">
        <v>146</v>
      </c>
    </row>
    <row r="430" s="15" customFormat="1">
      <c r="A430" s="15"/>
      <c r="B430" s="248"/>
      <c r="C430" s="249"/>
      <c r="D430" s="228" t="s">
        <v>157</v>
      </c>
      <c r="E430" s="250" t="s">
        <v>19</v>
      </c>
      <c r="F430" s="251" t="s">
        <v>160</v>
      </c>
      <c r="G430" s="249"/>
      <c r="H430" s="252">
        <v>80.995000000000005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8" t="s">
        <v>157</v>
      </c>
      <c r="AU430" s="258" t="s">
        <v>161</v>
      </c>
      <c r="AV430" s="15" t="s">
        <v>161</v>
      </c>
      <c r="AW430" s="15" t="s">
        <v>33</v>
      </c>
      <c r="AX430" s="15" t="s">
        <v>80</v>
      </c>
      <c r="AY430" s="258" t="s">
        <v>146</v>
      </c>
    </row>
    <row r="431" s="2" customFormat="1" ht="16.5" customHeight="1">
      <c r="A431" s="42"/>
      <c r="B431" s="43"/>
      <c r="C431" s="208" t="s">
        <v>625</v>
      </c>
      <c r="D431" s="208" t="s">
        <v>148</v>
      </c>
      <c r="E431" s="209" t="s">
        <v>626</v>
      </c>
      <c r="F431" s="210" t="s">
        <v>627</v>
      </c>
      <c r="G431" s="211" t="s">
        <v>191</v>
      </c>
      <c r="H431" s="212">
        <v>16.25</v>
      </c>
      <c r="I431" s="213"/>
      <c r="J431" s="214">
        <f>ROUND(I431*H431,2)</f>
        <v>0</v>
      </c>
      <c r="K431" s="210" t="s">
        <v>152</v>
      </c>
      <c r="L431" s="48"/>
      <c r="M431" s="215" t="s">
        <v>19</v>
      </c>
      <c r="N431" s="216" t="s">
        <v>43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0.0025000000000000001</v>
      </c>
      <c r="T431" s="218">
        <f>S431*H431</f>
        <v>0.040625000000000001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153</v>
      </c>
      <c r="AT431" s="219" t="s">
        <v>148</v>
      </c>
      <c r="AU431" s="219" t="s">
        <v>161</v>
      </c>
      <c r="AY431" s="21" t="s">
        <v>146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1" t="s">
        <v>80</v>
      </c>
      <c r="BK431" s="220">
        <f>ROUND(I431*H431,2)</f>
        <v>0</v>
      </c>
      <c r="BL431" s="21" t="s">
        <v>153</v>
      </c>
      <c r="BM431" s="219" t="s">
        <v>628</v>
      </c>
    </row>
    <row r="432" s="2" customFormat="1">
      <c r="A432" s="42"/>
      <c r="B432" s="43"/>
      <c r="C432" s="44"/>
      <c r="D432" s="221" t="s">
        <v>155</v>
      </c>
      <c r="E432" s="44"/>
      <c r="F432" s="222" t="s">
        <v>629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155</v>
      </c>
      <c r="AU432" s="21" t="s">
        <v>161</v>
      </c>
    </row>
    <row r="433" s="14" customFormat="1">
      <c r="A433" s="14"/>
      <c r="B433" s="237"/>
      <c r="C433" s="238"/>
      <c r="D433" s="228" t="s">
        <v>157</v>
      </c>
      <c r="E433" s="239" t="s">
        <v>19</v>
      </c>
      <c r="F433" s="240" t="s">
        <v>630</v>
      </c>
      <c r="G433" s="238"/>
      <c r="H433" s="241">
        <v>16.25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157</v>
      </c>
      <c r="AU433" s="247" t="s">
        <v>161</v>
      </c>
      <c r="AV433" s="14" t="s">
        <v>82</v>
      </c>
      <c r="AW433" s="14" t="s">
        <v>33</v>
      </c>
      <c r="AX433" s="14" t="s">
        <v>72</v>
      </c>
      <c r="AY433" s="247" t="s">
        <v>146</v>
      </c>
    </row>
    <row r="434" s="15" customFormat="1">
      <c r="A434" s="15"/>
      <c r="B434" s="248"/>
      <c r="C434" s="249"/>
      <c r="D434" s="228" t="s">
        <v>157</v>
      </c>
      <c r="E434" s="250" t="s">
        <v>19</v>
      </c>
      <c r="F434" s="251" t="s">
        <v>160</v>
      </c>
      <c r="G434" s="249"/>
      <c r="H434" s="252">
        <v>16.25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157</v>
      </c>
      <c r="AU434" s="258" t="s">
        <v>161</v>
      </c>
      <c r="AV434" s="15" t="s">
        <v>161</v>
      </c>
      <c r="AW434" s="15" t="s">
        <v>33</v>
      </c>
      <c r="AX434" s="15" t="s">
        <v>80</v>
      </c>
      <c r="AY434" s="258" t="s">
        <v>146</v>
      </c>
    </row>
    <row r="435" s="2" customFormat="1" ht="16.5" customHeight="1">
      <c r="A435" s="42"/>
      <c r="B435" s="43"/>
      <c r="C435" s="208" t="s">
        <v>631</v>
      </c>
      <c r="D435" s="208" t="s">
        <v>148</v>
      </c>
      <c r="E435" s="209" t="s">
        <v>632</v>
      </c>
      <c r="F435" s="210" t="s">
        <v>633</v>
      </c>
      <c r="G435" s="211" t="s">
        <v>205</v>
      </c>
      <c r="H435" s="212">
        <v>15.699999999999999</v>
      </c>
      <c r="I435" s="213"/>
      <c r="J435" s="214">
        <f>ROUND(I435*H435,2)</f>
        <v>0</v>
      </c>
      <c r="K435" s="210" t="s">
        <v>152</v>
      </c>
      <c r="L435" s="48"/>
      <c r="M435" s="215" t="s">
        <v>19</v>
      </c>
      <c r="N435" s="216" t="s">
        <v>43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0.00029999999999999997</v>
      </c>
      <c r="T435" s="218">
        <f>S435*H435</f>
        <v>0.0047099999999999998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239</v>
      </c>
      <c r="AT435" s="219" t="s">
        <v>148</v>
      </c>
      <c r="AU435" s="219" t="s">
        <v>161</v>
      </c>
      <c r="AY435" s="21" t="s">
        <v>146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1" t="s">
        <v>80</v>
      </c>
      <c r="BK435" s="220">
        <f>ROUND(I435*H435,2)</f>
        <v>0</v>
      </c>
      <c r="BL435" s="21" t="s">
        <v>239</v>
      </c>
      <c r="BM435" s="219" t="s">
        <v>634</v>
      </c>
    </row>
    <row r="436" s="2" customFormat="1">
      <c r="A436" s="42"/>
      <c r="B436" s="43"/>
      <c r="C436" s="44"/>
      <c r="D436" s="221" t="s">
        <v>155</v>
      </c>
      <c r="E436" s="44"/>
      <c r="F436" s="222" t="s">
        <v>635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155</v>
      </c>
      <c r="AU436" s="21" t="s">
        <v>161</v>
      </c>
    </row>
    <row r="437" s="14" customFormat="1">
      <c r="A437" s="14"/>
      <c r="B437" s="237"/>
      <c r="C437" s="238"/>
      <c r="D437" s="228" t="s">
        <v>157</v>
      </c>
      <c r="E437" s="239" t="s">
        <v>19</v>
      </c>
      <c r="F437" s="240" t="s">
        <v>636</v>
      </c>
      <c r="G437" s="238"/>
      <c r="H437" s="241">
        <v>15.699999999999999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157</v>
      </c>
      <c r="AU437" s="247" t="s">
        <v>161</v>
      </c>
      <c r="AV437" s="14" t="s">
        <v>82</v>
      </c>
      <c r="AW437" s="14" t="s">
        <v>33</v>
      </c>
      <c r="AX437" s="14" t="s">
        <v>72</v>
      </c>
      <c r="AY437" s="247" t="s">
        <v>146</v>
      </c>
    </row>
    <row r="438" s="15" customFormat="1">
      <c r="A438" s="15"/>
      <c r="B438" s="248"/>
      <c r="C438" s="249"/>
      <c r="D438" s="228" t="s">
        <v>157</v>
      </c>
      <c r="E438" s="250" t="s">
        <v>19</v>
      </c>
      <c r="F438" s="251" t="s">
        <v>160</v>
      </c>
      <c r="G438" s="249"/>
      <c r="H438" s="252">
        <v>15.699999999999999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8" t="s">
        <v>157</v>
      </c>
      <c r="AU438" s="258" t="s">
        <v>161</v>
      </c>
      <c r="AV438" s="15" t="s">
        <v>161</v>
      </c>
      <c r="AW438" s="15" t="s">
        <v>33</v>
      </c>
      <c r="AX438" s="15" t="s">
        <v>80</v>
      </c>
      <c r="AY438" s="258" t="s">
        <v>146</v>
      </c>
    </row>
    <row r="439" s="2" customFormat="1" ht="16.5" customHeight="1">
      <c r="A439" s="42"/>
      <c r="B439" s="43"/>
      <c r="C439" s="208" t="s">
        <v>637</v>
      </c>
      <c r="D439" s="208" t="s">
        <v>148</v>
      </c>
      <c r="E439" s="209" t="s">
        <v>638</v>
      </c>
      <c r="F439" s="210" t="s">
        <v>639</v>
      </c>
      <c r="G439" s="211" t="s">
        <v>191</v>
      </c>
      <c r="H439" s="212">
        <v>16.25</v>
      </c>
      <c r="I439" s="213"/>
      <c r="J439" s="214">
        <f>ROUND(I439*H439,2)</f>
        <v>0</v>
      </c>
      <c r="K439" s="210" t="s">
        <v>152</v>
      </c>
      <c r="L439" s="48"/>
      <c r="M439" s="215" t="s">
        <v>19</v>
      </c>
      <c r="N439" s="216" t="s">
        <v>43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0.029999999999999999</v>
      </c>
      <c r="T439" s="218">
        <f>S439*H439</f>
        <v>0.48749999999999999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153</v>
      </c>
      <c r="AT439" s="219" t="s">
        <v>148</v>
      </c>
      <c r="AU439" s="219" t="s">
        <v>161</v>
      </c>
      <c r="AY439" s="21" t="s">
        <v>146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1" t="s">
        <v>80</v>
      </c>
      <c r="BK439" s="220">
        <f>ROUND(I439*H439,2)</f>
        <v>0</v>
      </c>
      <c r="BL439" s="21" t="s">
        <v>153</v>
      </c>
      <c r="BM439" s="219" t="s">
        <v>640</v>
      </c>
    </row>
    <row r="440" s="2" customFormat="1">
      <c r="A440" s="42"/>
      <c r="B440" s="43"/>
      <c r="C440" s="44"/>
      <c r="D440" s="221" t="s">
        <v>155</v>
      </c>
      <c r="E440" s="44"/>
      <c r="F440" s="222" t="s">
        <v>641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155</v>
      </c>
      <c r="AU440" s="21" t="s">
        <v>161</v>
      </c>
    </row>
    <row r="441" s="2" customFormat="1" ht="16.5" customHeight="1">
      <c r="A441" s="42"/>
      <c r="B441" s="43"/>
      <c r="C441" s="208" t="s">
        <v>642</v>
      </c>
      <c r="D441" s="208" t="s">
        <v>148</v>
      </c>
      <c r="E441" s="209" t="s">
        <v>643</v>
      </c>
      <c r="F441" s="210" t="s">
        <v>644</v>
      </c>
      <c r="G441" s="211" t="s">
        <v>191</v>
      </c>
      <c r="H441" s="212">
        <v>16.25</v>
      </c>
      <c r="I441" s="213"/>
      <c r="J441" s="214">
        <f>ROUND(I441*H441,2)</f>
        <v>0</v>
      </c>
      <c r="K441" s="210" t="s">
        <v>152</v>
      </c>
      <c r="L441" s="48"/>
      <c r="M441" s="215" t="s">
        <v>19</v>
      </c>
      <c r="N441" s="216" t="s">
        <v>43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153</v>
      </c>
      <c r="AT441" s="219" t="s">
        <v>148</v>
      </c>
      <c r="AU441" s="219" t="s">
        <v>161</v>
      </c>
      <c r="AY441" s="21" t="s">
        <v>146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1" t="s">
        <v>80</v>
      </c>
      <c r="BK441" s="220">
        <f>ROUND(I441*H441,2)</f>
        <v>0</v>
      </c>
      <c r="BL441" s="21" t="s">
        <v>153</v>
      </c>
      <c r="BM441" s="219" t="s">
        <v>645</v>
      </c>
    </row>
    <row r="442" s="2" customFormat="1">
      <c r="A442" s="42"/>
      <c r="B442" s="43"/>
      <c r="C442" s="44"/>
      <c r="D442" s="221" t="s">
        <v>155</v>
      </c>
      <c r="E442" s="44"/>
      <c r="F442" s="222" t="s">
        <v>646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155</v>
      </c>
      <c r="AU442" s="21" t="s">
        <v>161</v>
      </c>
    </row>
    <row r="443" s="14" customFormat="1">
      <c r="A443" s="14"/>
      <c r="B443" s="237"/>
      <c r="C443" s="238"/>
      <c r="D443" s="228" t="s">
        <v>157</v>
      </c>
      <c r="E443" s="239" t="s">
        <v>19</v>
      </c>
      <c r="F443" s="240" t="s">
        <v>630</v>
      </c>
      <c r="G443" s="238"/>
      <c r="H443" s="241">
        <v>16.25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157</v>
      </c>
      <c r="AU443" s="247" t="s">
        <v>161</v>
      </c>
      <c r="AV443" s="14" t="s">
        <v>82</v>
      </c>
      <c r="AW443" s="14" t="s">
        <v>33</v>
      </c>
      <c r="AX443" s="14" t="s">
        <v>72</v>
      </c>
      <c r="AY443" s="247" t="s">
        <v>146</v>
      </c>
    </row>
    <row r="444" s="15" customFormat="1">
      <c r="A444" s="15"/>
      <c r="B444" s="248"/>
      <c r="C444" s="249"/>
      <c r="D444" s="228" t="s">
        <v>157</v>
      </c>
      <c r="E444" s="250" t="s">
        <v>19</v>
      </c>
      <c r="F444" s="251" t="s">
        <v>160</v>
      </c>
      <c r="G444" s="249"/>
      <c r="H444" s="252">
        <v>16.25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157</v>
      </c>
      <c r="AU444" s="258" t="s">
        <v>161</v>
      </c>
      <c r="AV444" s="15" t="s">
        <v>161</v>
      </c>
      <c r="AW444" s="15" t="s">
        <v>33</v>
      </c>
      <c r="AX444" s="15" t="s">
        <v>80</v>
      </c>
      <c r="AY444" s="258" t="s">
        <v>146</v>
      </c>
    </row>
    <row r="445" s="2" customFormat="1" ht="16.5" customHeight="1">
      <c r="A445" s="42"/>
      <c r="B445" s="43"/>
      <c r="C445" s="208" t="s">
        <v>647</v>
      </c>
      <c r="D445" s="208" t="s">
        <v>148</v>
      </c>
      <c r="E445" s="209" t="s">
        <v>648</v>
      </c>
      <c r="F445" s="210" t="s">
        <v>649</v>
      </c>
      <c r="G445" s="211" t="s">
        <v>191</v>
      </c>
      <c r="H445" s="212">
        <v>32.5</v>
      </c>
      <c r="I445" s="213"/>
      <c r="J445" s="214">
        <f>ROUND(I445*H445,2)</f>
        <v>0</v>
      </c>
      <c r="K445" s="210" t="s">
        <v>152</v>
      </c>
      <c r="L445" s="48"/>
      <c r="M445" s="215" t="s">
        <v>19</v>
      </c>
      <c r="N445" s="216" t="s">
        <v>43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153</v>
      </c>
      <c r="AT445" s="219" t="s">
        <v>148</v>
      </c>
      <c r="AU445" s="219" t="s">
        <v>161</v>
      </c>
      <c r="AY445" s="21" t="s">
        <v>146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1" t="s">
        <v>80</v>
      </c>
      <c r="BK445" s="220">
        <f>ROUND(I445*H445,2)</f>
        <v>0</v>
      </c>
      <c r="BL445" s="21" t="s">
        <v>153</v>
      </c>
      <c r="BM445" s="219" t="s">
        <v>650</v>
      </c>
    </row>
    <row r="446" s="2" customFormat="1">
      <c r="A446" s="42"/>
      <c r="B446" s="43"/>
      <c r="C446" s="44"/>
      <c r="D446" s="221" t="s">
        <v>155</v>
      </c>
      <c r="E446" s="44"/>
      <c r="F446" s="222" t="s">
        <v>651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1" t="s">
        <v>155</v>
      </c>
      <c r="AU446" s="21" t="s">
        <v>161</v>
      </c>
    </row>
    <row r="447" s="14" customFormat="1">
      <c r="A447" s="14"/>
      <c r="B447" s="237"/>
      <c r="C447" s="238"/>
      <c r="D447" s="228" t="s">
        <v>157</v>
      </c>
      <c r="E447" s="238"/>
      <c r="F447" s="240" t="s">
        <v>652</v>
      </c>
      <c r="G447" s="238"/>
      <c r="H447" s="241">
        <v>32.5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157</v>
      </c>
      <c r="AU447" s="247" t="s">
        <v>161</v>
      </c>
      <c r="AV447" s="14" t="s">
        <v>82</v>
      </c>
      <c r="AW447" s="14" t="s">
        <v>4</v>
      </c>
      <c r="AX447" s="14" t="s">
        <v>80</v>
      </c>
      <c r="AY447" s="247" t="s">
        <v>146</v>
      </c>
    </row>
    <row r="448" s="2" customFormat="1" ht="16.5" customHeight="1">
      <c r="A448" s="42"/>
      <c r="B448" s="43"/>
      <c r="C448" s="208" t="s">
        <v>653</v>
      </c>
      <c r="D448" s="208" t="s">
        <v>148</v>
      </c>
      <c r="E448" s="209" t="s">
        <v>654</v>
      </c>
      <c r="F448" s="210" t="s">
        <v>655</v>
      </c>
      <c r="G448" s="211" t="s">
        <v>205</v>
      </c>
      <c r="H448" s="212">
        <v>6.7999999999999998</v>
      </c>
      <c r="I448" s="213"/>
      <c r="J448" s="214">
        <f>ROUND(I448*H448,2)</f>
        <v>0</v>
      </c>
      <c r="K448" s="210" t="s">
        <v>152</v>
      </c>
      <c r="L448" s="48"/>
      <c r="M448" s="215" t="s">
        <v>19</v>
      </c>
      <c r="N448" s="216" t="s">
        <v>43</v>
      </c>
      <c r="O448" s="88"/>
      <c r="P448" s="217">
        <f>O448*H448</f>
        <v>0</v>
      </c>
      <c r="Q448" s="217">
        <v>0</v>
      </c>
      <c r="R448" s="217">
        <f>Q448*H448</f>
        <v>0</v>
      </c>
      <c r="S448" s="217">
        <v>0.01174</v>
      </c>
      <c r="T448" s="218">
        <f>S448*H448</f>
        <v>0.079832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153</v>
      </c>
      <c r="AT448" s="219" t="s">
        <v>148</v>
      </c>
      <c r="AU448" s="219" t="s">
        <v>161</v>
      </c>
      <c r="AY448" s="21" t="s">
        <v>146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1" t="s">
        <v>80</v>
      </c>
      <c r="BK448" s="220">
        <f>ROUND(I448*H448,2)</f>
        <v>0</v>
      </c>
      <c r="BL448" s="21" t="s">
        <v>153</v>
      </c>
      <c r="BM448" s="219" t="s">
        <v>656</v>
      </c>
    </row>
    <row r="449" s="2" customFormat="1">
      <c r="A449" s="42"/>
      <c r="B449" s="43"/>
      <c r="C449" s="44"/>
      <c r="D449" s="221" t="s">
        <v>155</v>
      </c>
      <c r="E449" s="44"/>
      <c r="F449" s="222" t="s">
        <v>657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1" t="s">
        <v>155</v>
      </c>
      <c r="AU449" s="21" t="s">
        <v>161</v>
      </c>
    </row>
    <row r="450" s="14" customFormat="1">
      <c r="A450" s="14"/>
      <c r="B450" s="237"/>
      <c r="C450" s="238"/>
      <c r="D450" s="228" t="s">
        <v>157</v>
      </c>
      <c r="E450" s="239" t="s">
        <v>19</v>
      </c>
      <c r="F450" s="240" t="s">
        <v>658</v>
      </c>
      <c r="G450" s="238"/>
      <c r="H450" s="241">
        <v>6.7999999999999998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157</v>
      </c>
      <c r="AU450" s="247" t="s">
        <v>161</v>
      </c>
      <c r="AV450" s="14" t="s">
        <v>82</v>
      </c>
      <c r="AW450" s="14" t="s">
        <v>33</v>
      </c>
      <c r="AX450" s="14" t="s">
        <v>72</v>
      </c>
      <c r="AY450" s="247" t="s">
        <v>146</v>
      </c>
    </row>
    <row r="451" s="15" customFormat="1">
      <c r="A451" s="15"/>
      <c r="B451" s="248"/>
      <c r="C451" s="249"/>
      <c r="D451" s="228" t="s">
        <v>157</v>
      </c>
      <c r="E451" s="250" t="s">
        <v>19</v>
      </c>
      <c r="F451" s="251" t="s">
        <v>160</v>
      </c>
      <c r="G451" s="249"/>
      <c r="H451" s="252">
        <v>6.7999999999999998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8" t="s">
        <v>157</v>
      </c>
      <c r="AU451" s="258" t="s">
        <v>161</v>
      </c>
      <c r="AV451" s="15" t="s">
        <v>161</v>
      </c>
      <c r="AW451" s="15" t="s">
        <v>33</v>
      </c>
      <c r="AX451" s="15" t="s">
        <v>80</v>
      </c>
      <c r="AY451" s="258" t="s">
        <v>146</v>
      </c>
    </row>
    <row r="452" s="2" customFormat="1" ht="24.15" customHeight="1">
      <c r="A452" s="42"/>
      <c r="B452" s="43"/>
      <c r="C452" s="208" t="s">
        <v>659</v>
      </c>
      <c r="D452" s="208" t="s">
        <v>148</v>
      </c>
      <c r="E452" s="209" t="s">
        <v>660</v>
      </c>
      <c r="F452" s="210" t="s">
        <v>661</v>
      </c>
      <c r="G452" s="211" t="s">
        <v>218</v>
      </c>
      <c r="H452" s="212">
        <v>2</v>
      </c>
      <c r="I452" s="213"/>
      <c r="J452" s="214">
        <f>ROUND(I452*H452,2)</f>
        <v>0</v>
      </c>
      <c r="K452" s="210" t="s">
        <v>152</v>
      </c>
      <c r="L452" s="48"/>
      <c r="M452" s="215" t="s">
        <v>19</v>
      </c>
      <c r="N452" s="216" t="s">
        <v>43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0.0040000000000000001</v>
      </c>
      <c r="T452" s="218">
        <f>S452*H452</f>
        <v>0.0080000000000000002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153</v>
      </c>
      <c r="AT452" s="219" t="s">
        <v>148</v>
      </c>
      <c r="AU452" s="219" t="s">
        <v>161</v>
      </c>
      <c r="AY452" s="21" t="s">
        <v>146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1" t="s">
        <v>80</v>
      </c>
      <c r="BK452" s="220">
        <f>ROUND(I452*H452,2)</f>
        <v>0</v>
      </c>
      <c r="BL452" s="21" t="s">
        <v>153</v>
      </c>
      <c r="BM452" s="219" t="s">
        <v>662</v>
      </c>
    </row>
    <row r="453" s="2" customFormat="1">
      <c r="A453" s="42"/>
      <c r="B453" s="43"/>
      <c r="C453" s="44"/>
      <c r="D453" s="221" t="s">
        <v>155</v>
      </c>
      <c r="E453" s="44"/>
      <c r="F453" s="222" t="s">
        <v>663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1" t="s">
        <v>155</v>
      </c>
      <c r="AU453" s="21" t="s">
        <v>161</v>
      </c>
    </row>
    <row r="454" s="14" customFormat="1">
      <c r="A454" s="14"/>
      <c r="B454" s="237"/>
      <c r="C454" s="238"/>
      <c r="D454" s="228" t="s">
        <v>157</v>
      </c>
      <c r="E454" s="239" t="s">
        <v>19</v>
      </c>
      <c r="F454" s="240" t="s">
        <v>489</v>
      </c>
      <c r="G454" s="238"/>
      <c r="H454" s="241">
        <v>1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157</v>
      </c>
      <c r="AU454" s="247" t="s">
        <v>161</v>
      </c>
      <c r="AV454" s="14" t="s">
        <v>82</v>
      </c>
      <c r="AW454" s="14" t="s">
        <v>33</v>
      </c>
      <c r="AX454" s="14" t="s">
        <v>72</v>
      </c>
      <c r="AY454" s="247" t="s">
        <v>146</v>
      </c>
    </row>
    <row r="455" s="14" customFormat="1">
      <c r="A455" s="14"/>
      <c r="B455" s="237"/>
      <c r="C455" s="238"/>
      <c r="D455" s="228" t="s">
        <v>157</v>
      </c>
      <c r="E455" s="239" t="s">
        <v>19</v>
      </c>
      <c r="F455" s="240" t="s">
        <v>490</v>
      </c>
      <c r="G455" s="238"/>
      <c r="H455" s="241">
        <v>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157</v>
      </c>
      <c r="AU455" s="247" t="s">
        <v>161</v>
      </c>
      <c r="AV455" s="14" t="s">
        <v>82</v>
      </c>
      <c r="AW455" s="14" t="s">
        <v>33</v>
      </c>
      <c r="AX455" s="14" t="s">
        <v>72</v>
      </c>
      <c r="AY455" s="247" t="s">
        <v>146</v>
      </c>
    </row>
    <row r="456" s="15" customFormat="1">
      <c r="A456" s="15"/>
      <c r="B456" s="248"/>
      <c r="C456" s="249"/>
      <c r="D456" s="228" t="s">
        <v>157</v>
      </c>
      <c r="E456" s="250" t="s">
        <v>19</v>
      </c>
      <c r="F456" s="251" t="s">
        <v>160</v>
      </c>
      <c r="G456" s="249"/>
      <c r="H456" s="252">
        <v>2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157</v>
      </c>
      <c r="AU456" s="258" t="s">
        <v>161</v>
      </c>
      <c r="AV456" s="15" t="s">
        <v>161</v>
      </c>
      <c r="AW456" s="15" t="s">
        <v>33</v>
      </c>
      <c r="AX456" s="15" t="s">
        <v>80</v>
      </c>
      <c r="AY456" s="258" t="s">
        <v>146</v>
      </c>
    </row>
    <row r="457" s="2" customFormat="1" ht="24.15" customHeight="1">
      <c r="A457" s="42"/>
      <c r="B457" s="43"/>
      <c r="C457" s="208" t="s">
        <v>664</v>
      </c>
      <c r="D457" s="208" t="s">
        <v>148</v>
      </c>
      <c r="E457" s="209" t="s">
        <v>665</v>
      </c>
      <c r="F457" s="210" t="s">
        <v>666</v>
      </c>
      <c r="G457" s="211" t="s">
        <v>218</v>
      </c>
      <c r="H457" s="212">
        <v>1</v>
      </c>
      <c r="I457" s="213"/>
      <c r="J457" s="214">
        <f>ROUND(I457*H457,2)</f>
        <v>0</v>
      </c>
      <c r="K457" s="210" t="s">
        <v>152</v>
      </c>
      <c r="L457" s="48"/>
      <c r="M457" s="215" t="s">
        <v>19</v>
      </c>
      <c r="N457" s="216" t="s">
        <v>43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0.031</v>
      </c>
      <c r="T457" s="218">
        <f>S457*H457</f>
        <v>0.031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153</v>
      </c>
      <c r="AT457" s="219" t="s">
        <v>148</v>
      </c>
      <c r="AU457" s="219" t="s">
        <v>161</v>
      </c>
      <c r="AY457" s="21" t="s">
        <v>146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1" t="s">
        <v>80</v>
      </c>
      <c r="BK457" s="220">
        <f>ROUND(I457*H457,2)</f>
        <v>0</v>
      </c>
      <c r="BL457" s="21" t="s">
        <v>153</v>
      </c>
      <c r="BM457" s="219" t="s">
        <v>667</v>
      </c>
    </row>
    <row r="458" s="2" customFormat="1">
      <c r="A458" s="42"/>
      <c r="B458" s="43"/>
      <c r="C458" s="44"/>
      <c r="D458" s="221" t="s">
        <v>155</v>
      </c>
      <c r="E458" s="44"/>
      <c r="F458" s="222" t="s">
        <v>668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1" t="s">
        <v>155</v>
      </c>
      <c r="AU458" s="21" t="s">
        <v>161</v>
      </c>
    </row>
    <row r="459" s="14" customFormat="1">
      <c r="A459" s="14"/>
      <c r="B459" s="237"/>
      <c r="C459" s="238"/>
      <c r="D459" s="228" t="s">
        <v>157</v>
      </c>
      <c r="E459" s="239" t="s">
        <v>19</v>
      </c>
      <c r="F459" s="240" t="s">
        <v>669</v>
      </c>
      <c r="G459" s="238"/>
      <c r="H459" s="241">
        <v>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157</v>
      </c>
      <c r="AU459" s="247" t="s">
        <v>161</v>
      </c>
      <c r="AV459" s="14" t="s">
        <v>82</v>
      </c>
      <c r="AW459" s="14" t="s">
        <v>33</v>
      </c>
      <c r="AX459" s="14" t="s">
        <v>72</v>
      </c>
      <c r="AY459" s="247" t="s">
        <v>146</v>
      </c>
    </row>
    <row r="460" s="15" customFormat="1">
      <c r="A460" s="15"/>
      <c r="B460" s="248"/>
      <c r="C460" s="249"/>
      <c r="D460" s="228" t="s">
        <v>157</v>
      </c>
      <c r="E460" s="250" t="s">
        <v>19</v>
      </c>
      <c r="F460" s="251" t="s">
        <v>160</v>
      </c>
      <c r="G460" s="249"/>
      <c r="H460" s="252">
        <v>1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157</v>
      </c>
      <c r="AU460" s="258" t="s">
        <v>161</v>
      </c>
      <c r="AV460" s="15" t="s">
        <v>161</v>
      </c>
      <c r="AW460" s="15" t="s">
        <v>33</v>
      </c>
      <c r="AX460" s="15" t="s">
        <v>80</v>
      </c>
      <c r="AY460" s="258" t="s">
        <v>146</v>
      </c>
    </row>
    <row r="461" s="2" customFormat="1" ht="24.15" customHeight="1">
      <c r="A461" s="42"/>
      <c r="B461" s="43"/>
      <c r="C461" s="208" t="s">
        <v>670</v>
      </c>
      <c r="D461" s="208" t="s">
        <v>148</v>
      </c>
      <c r="E461" s="209" t="s">
        <v>671</v>
      </c>
      <c r="F461" s="210" t="s">
        <v>672</v>
      </c>
      <c r="G461" s="211" t="s">
        <v>205</v>
      </c>
      <c r="H461" s="212">
        <v>7.5</v>
      </c>
      <c r="I461" s="213"/>
      <c r="J461" s="214">
        <f>ROUND(I461*H461,2)</f>
        <v>0</v>
      </c>
      <c r="K461" s="210" t="s">
        <v>152</v>
      </c>
      <c r="L461" s="48"/>
      <c r="M461" s="215" t="s">
        <v>19</v>
      </c>
      <c r="N461" s="216" t="s">
        <v>43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0.017999999999999999</v>
      </c>
      <c r="T461" s="218">
        <f>S461*H461</f>
        <v>0.13499999999999998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153</v>
      </c>
      <c r="AT461" s="219" t="s">
        <v>148</v>
      </c>
      <c r="AU461" s="219" t="s">
        <v>161</v>
      </c>
      <c r="AY461" s="21" t="s">
        <v>146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1" t="s">
        <v>80</v>
      </c>
      <c r="BK461" s="220">
        <f>ROUND(I461*H461,2)</f>
        <v>0</v>
      </c>
      <c r="BL461" s="21" t="s">
        <v>153</v>
      </c>
      <c r="BM461" s="219" t="s">
        <v>673</v>
      </c>
    </row>
    <row r="462" s="2" customFormat="1">
      <c r="A462" s="42"/>
      <c r="B462" s="43"/>
      <c r="C462" s="44"/>
      <c r="D462" s="221" t="s">
        <v>155</v>
      </c>
      <c r="E462" s="44"/>
      <c r="F462" s="222" t="s">
        <v>674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1" t="s">
        <v>155</v>
      </c>
      <c r="AU462" s="21" t="s">
        <v>161</v>
      </c>
    </row>
    <row r="463" s="14" customFormat="1">
      <c r="A463" s="14"/>
      <c r="B463" s="237"/>
      <c r="C463" s="238"/>
      <c r="D463" s="228" t="s">
        <v>157</v>
      </c>
      <c r="E463" s="239" t="s">
        <v>19</v>
      </c>
      <c r="F463" s="240" t="s">
        <v>675</v>
      </c>
      <c r="G463" s="238"/>
      <c r="H463" s="241">
        <v>7.5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157</v>
      </c>
      <c r="AU463" s="247" t="s">
        <v>161</v>
      </c>
      <c r="AV463" s="14" t="s">
        <v>82</v>
      </c>
      <c r="AW463" s="14" t="s">
        <v>33</v>
      </c>
      <c r="AX463" s="14" t="s">
        <v>72</v>
      </c>
      <c r="AY463" s="247" t="s">
        <v>146</v>
      </c>
    </row>
    <row r="464" s="15" customFormat="1">
      <c r="A464" s="15"/>
      <c r="B464" s="248"/>
      <c r="C464" s="249"/>
      <c r="D464" s="228" t="s">
        <v>157</v>
      </c>
      <c r="E464" s="250" t="s">
        <v>19</v>
      </c>
      <c r="F464" s="251" t="s">
        <v>160</v>
      </c>
      <c r="G464" s="249"/>
      <c r="H464" s="252">
        <v>7.5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157</v>
      </c>
      <c r="AU464" s="258" t="s">
        <v>161</v>
      </c>
      <c r="AV464" s="15" t="s">
        <v>161</v>
      </c>
      <c r="AW464" s="15" t="s">
        <v>33</v>
      </c>
      <c r="AX464" s="15" t="s">
        <v>80</v>
      </c>
      <c r="AY464" s="258" t="s">
        <v>146</v>
      </c>
    </row>
    <row r="465" s="2" customFormat="1" ht="24.15" customHeight="1">
      <c r="A465" s="42"/>
      <c r="B465" s="43"/>
      <c r="C465" s="208" t="s">
        <v>676</v>
      </c>
      <c r="D465" s="208" t="s">
        <v>148</v>
      </c>
      <c r="E465" s="209" t="s">
        <v>677</v>
      </c>
      <c r="F465" s="210" t="s">
        <v>678</v>
      </c>
      <c r="G465" s="211" t="s">
        <v>205</v>
      </c>
      <c r="H465" s="212">
        <v>14</v>
      </c>
      <c r="I465" s="213"/>
      <c r="J465" s="214">
        <f>ROUND(I465*H465,2)</f>
        <v>0</v>
      </c>
      <c r="K465" s="210" t="s">
        <v>152</v>
      </c>
      <c r="L465" s="48"/>
      <c r="M465" s="215" t="s">
        <v>19</v>
      </c>
      <c r="N465" s="216" t="s">
        <v>43</v>
      </c>
      <c r="O465" s="88"/>
      <c r="P465" s="217">
        <f>O465*H465</f>
        <v>0</v>
      </c>
      <c r="Q465" s="217">
        <v>0</v>
      </c>
      <c r="R465" s="217">
        <f>Q465*H465</f>
        <v>0</v>
      </c>
      <c r="S465" s="217">
        <v>0.027</v>
      </c>
      <c r="T465" s="218">
        <f>S465*H465</f>
        <v>0.378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153</v>
      </c>
      <c r="AT465" s="219" t="s">
        <v>148</v>
      </c>
      <c r="AU465" s="219" t="s">
        <v>161</v>
      </c>
      <c r="AY465" s="21" t="s">
        <v>146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1" t="s">
        <v>80</v>
      </c>
      <c r="BK465" s="220">
        <f>ROUND(I465*H465,2)</f>
        <v>0</v>
      </c>
      <c r="BL465" s="21" t="s">
        <v>153</v>
      </c>
      <c r="BM465" s="219" t="s">
        <v>679</v>
      </c>
    </row>
    <row r="466" s="2" customFormat="1">
      <c r="A466" s="42"/>
      <c r="B466" s="43"/>
      <c r="C466" s="44"/>
      <c r="D466" s="221" t="s">
        <v>155</v>
      </c>
      <c r="E466" s="44"/>
      <c r="F466" s="222" t="s">
        <v>680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155</v>
      </c>
      <c r="AU466" s="21" t="s">
        <v>161</v>
      </c>
    </row>
    <row r="467" s="14" customFormat="1">
      <c r="A467" s="14"/>
      <c r="B467" s="237"/>
      <c r="C467" s="238"/>
      <c r="D467" s="228" t="s">
        <v>157</v>
      </c>
      <c r="E467" s="239" t="s">
        <v>19</v>
      </c>
      <c r="F467" s="240" t="s">
        <v>681</v>
      </c>
      <c r="G467" s="238"/>
      <c r="H467" s="241">
        <v>10.6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157</v>
      </c>
      <c r="AU467" s="247" t="s">
        <v>161</v>
      </c>
      <c r="AV467" s="14" t="s">
        <v>82</v>
      </c>
      <c r="AW467" s="14" t="s">
        <v>33</v>
      </c>
      <c r="AX467" s="14" t="s">
        <v>72</v>
      </c>
      <c r="AY467" s="247" t="s">
        <v>146</v>
      </c>
    </row>
    <row r="468" s="14" customFormat="1">
      <c r="A468" s="14"/>
      <c r="B468" s="237"/>
      <c r="C468" s="238"/>
      <c r="D468" s="228" t="s">
        <v>157</v>
      </c>
      <c r="E468" s="239" t="s">
        <v>19</v>
      </c>
      <c r="F468" s="240" t="s">
        <v>682</v>
      </c>
      <c r="G468" s="238"/>
      <c r="H468" s="241">
        <v>3.3999999999999999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157</v>
      </c>
      <c r="AU468" s="247" t="s">
        <v>161</v>
      </c>
      <c r="AV468" s="14" t="s">
        <v>82</v>
      </c>
      <c r="AW468" s="14" t="s">
        <v>33</v>
      </c>
      <c r="AX468" s="14" t="s">
        <v>72</v>
      </c>
      <c r="AY468" s="247" t="s">
        <v>146</v>
      </c>
    </row>
    <row r="469" s="15" customFormat="1">
      <c r="A469" s="15"/>
      <c r="B469" s="248"/>
      <c r="C469" s="249"/>
      <c r="D469" s="228" t="s">
        <v>157</v>
      </c>
      <c r="E469" s="250" t="s">
        <v>19</v>
      </c>
      <c r="F469" s="251" t="s">
        <v>160</v>
      </c>
      <c r="G469" s="249"/>
      <c r="H469" s="252">
        <v>14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8" t="s">
        <v>157</v>
      </c>
      <c r="AU469" s="258" t="s">
        <v>161</v>
      </c>
      <c r="AV469" s="15" t="s">
        <v>161</v>
      </c>
      <c r="AW469" s="15" t="s">
        <v>33</v>
      </c>
      <c r="AX469" s="15" t="s">
        <v>80</v>
      </c>
      <c r="AY469" s="258" t="s">
        <v>146</v>
      </c>
    </row>
    <row r="470" s="2" customFormat="1" ht="24.15" customHeight="1">
      <c r="A470" s="42"/>
      <c r="B470" s="43"/>
      <c r="C470" s="208" t="s">
        <v>683</v>
      </c>
      <c r="D470" s="208" t="s">
        <v>148</v>
      </c>
      <c r="E470" s="209" t="s">
        <v>684</v>
      </c>
      <c r="F470" s="210" t="s">
        <v>685</v>
      </c>
      <c r="G470" s="211" t="s">
        <v>205</v>
      </c>
      <c r="H470" s="212">
        <v>1.675</v>
      </c>
      <c r="I470" s="213"/>
      <c r="J470" s="214">
        <f>ROUND(I470*H470,2)</f>
        <v>0</v>
      </c>
      <c r="K470" s="210" t="s">
        <v>152</v>
      </c>
      <c r="L470" s="48"/>
      <c r="M470" s="215" t="s">
        <v>19</v>
      </c>
      <c r="N470" s="216" t="s">
        <v>43</v>
      </c>
      <c r="O470" s="88"/>
      <c r="P470" s="217">
        <f>O470*H470</f>
        <v>0</v>
      </c>
      <c r="Q470" s="217">
        <v>0.0012800000000000001</v>
      </c>
      <c r="R470" s="217">
        <f>Q470*H470</f>
        <v>0.0021440000000000001</v>
      </c>
      <c r="S470" s="217">
        <v>0.021000000000000001</v>
      </c>
      <c r="T470" s="218">
        <f>S470*H470</f>
        <v>0.035175000000000005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19" t="s">
        <v>153</v>
      </c>
      <c r="AT470" s="219" t="s">
        <v>148</v>
      </c>
      <c r="AU470" s="219" t="s">
        <v>161</v>
      </c>
      <c r="AY470" s="21" t="s">
        <v>146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1" t="s">
        <v>80</v>
      </c>
      <c r="BK470" s="220">
        <f>ROUND(I470*H470,2)</f>
        <v>0</v>
      </c>
      <c r="BL470" s="21" t="s">
        <v>153</v>
      </c>
      <c r="BM470" s="219" t="s">
        <v>686</v>
      </c>
    </row>
    <row r="471" s="2" customFormat="1">
      <c r="A471" s="42"/>
      <c r="B471" s="43"/>
      <c r="C471" s="44"/>
      <c r="D471" s="221" t="s">
        <v>155</v>
      </c>
      <c r="E471" s="44"/>
      <c r="F471" s="222" t="s">
        <v>687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1" t="s">
        <v>155</v>
      </c>
      <c r="AU471" s="21" t="s">
        <v>161</v>
      </c>
    </row>
    <row r="472" s="14" customFormat="1">
      <c r="A472" s="14"/>
      <c r="B472" s="237"/>
      <c r="C472" s="238"/>
      <c r="D472" s="228" t="s">
        <v>157</v>
      </c>
      <c r="E472" s="239" t="s">
        <v>19</v>
      </c>
      <c r="F472" s="240" t="s">
        <v>688</v>
      </c>
      <c r="G472" s="238"/>
      <c r="H472" s="241">
        <v>1.675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157</v>
      </c>
      <c r="AU472" s="247" t="s">
        <v>161</v>
      </c>
      <c r="AV472" s="14" t="s">
        <v>82</v>
      </c>
      <c r="AW472" s="14" t="s">
        <v>33</v>
      </c>
      <c r="AX472" s="14" t="s">
        <v>72</v>
      </c>
      <c r="AY472" s="247" t="s">
        <v>146</v>
      </c>
    </row>
    <row r="473" s="15" customFormat="1">
      <c r="A473" s="15"/>
      <c r="B473" s="248"/>
      <c r="C473" s="249"/>
      <c r="D473" s="228" t="s">
        <v>157</v>
      </c>
      <c r="E473" s="250" t="s">
        <v>19</v>
      </c>
      <c r="F473" s="251" t="s">
        <v>160</v>
      </c>
      <c r="G473" s="249"/>
      <c r="H473" s="252">
        <v>1.675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157</v>
      </c>
      <c r="AU473" s="258" t="s">
        <v>161</v>
      </c>
      <c r="AV473" s="15" t="s">
        <v>161</v>
      </c>
      <c r="AW473" s="15" t="s">
        <v>33</v>
      </c>
      <c r="AX473" s="15" t="s">
        <v>80</v>
      </c>
      <c r="AY473" s="258" t="s">
        <v>146</v>
      </c>
    </row>
    <row r="474" s="12" customFormat="1" ht="22.8" customHeight="1">
      <c r="A474" s="12"/>
      <c r="B474" s="192"/>
      <c r="C474" s="193"/>
      <c r="D474" s="194" t="s">
        <v>71</v>
      </c>
      <c r="E474" s="206" t="s">
        <v>689</v>
      </c>
      <c r="F474" s="206" t="s">
        <v>690</v>
      </c>
      <c r="G474" s="193"/>
      <c r="H474" s="193"/>
      <c r="I474" s="196"/>
      <c r="J474" s="207">
        <f>BK474</f>
        <v>0</v>
      </c>
      <c r="K474" s="193"/>
      <c r="L474" s="198"/>
      <c r="M474" s="199"/>
      <c r="N474" s="200"/>
      <c r="O474" s="200"/>
      <c r="P474" s="201">
        <f>SUM(P475:P483)</f>
        <v>0</v>
      </c>
      <c r="Q474" s="200"/>
      <c r="R474" s="201">
        <f>SUM(R475:R483)</f>
        <v>0</v>
      </c>
      <c r="S474" s="200"/>
      <c r="T474" s="202">
        <f>SUM(T475:T483)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3" t="s">
        <v>80</v>
      </c>
      <c r="AT474" s="204" t="s">
        <v>71</v>
      </c>
      <c r="AU474" s="204" t="s">
        <v>80</v>
      </c>
      <c r="AY474" s="203" t="s">
        <v>146</v>
      </c>
      <c r="BK474" s="205">
        <f>SUM(BK475:BK483)</f>
        <v>0</v>
      </c>
    </row>
    <row r="475" s="2" customFormat="1" ht="24.15" customHeight="1">
      <c r="A475" s="42"/>
      <c r="B475" s="43"/>
      <c r="C475" s="208" t="s">
        <v>356</v>
      </c>
      <c r="D475" s="208" t="s">
        <v>148</v>
      </c>
      <c r="E475" s="209" t="s">
        <v>691</v>
      </c>
      <c r="F475" s="210" t="s">
        <v>692</v>
      </c>
      <c r="G475" s="211" t="s">
        <v>177</v>
      </c>
      <c r="H475" s="212">
        <v>20.253</v>
      </c>
      <c r="I475" s="213"/>
      <c r="J475" s="214">
        <f>ROUND(I475*H475,2)</f>
        <v>0</v>
      </c>
      <c r="K475" s="210" t="s">
        <v>152</v>
      </c>
      <c r="L475" s="48"/>
      <c r="M475" s="215" t="s">
        <v>19</v>
      </c>
      <c r="N475" s="216" t="s">
        <v>43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153</v>
      </c>
      <c r="AT475" s="219" t="s">
        <v>148</v>
      </c>
      <c r="AU475" s="219" t="s">
        <v>82</v>
      </c>
      <c r="AY475" s="21" t="s">
        <v>146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1" t="s">
        <v>80</v>
      </c>
      <c r="BK475" s="220">
        <f>ROUND(I475*H475,2)</f>
        <v>0</v>
      </c>
      <c r="BL475" s="21" t="s">
        <v>153</v>
      </c>
      <c r="BM475" s="219" t="s">
        <v>693</v>
      </c>
    </row>
    <row r="476" s="2" customFormat="1">
      <c r="A476" s="42"/>
      <c r="B476" s="43"/>
      <c r="C476" s="44"/>
      <c r="D476" s="221" t="s">
        <v>155</v>
      </c>
      <c r="E476" s="44"/>
      <c r="F476" s="222" t="s">
        <v>694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155</v>
      </c>
      <c r="AU476" s="21" t="s">
        <v>82</v>
      </c>
    </row>
    <row r="477" s="2" customFormat="1" ht="21.75" customHeight="1">
      <c r="A477" s="42"/>
      <c r="B477" s="43"/>
      <c r="C477" s="208" t="s">
        <v>413</v>
      </c>
      <c r="D477" s="208" t="s">
        <v>148</v>
      </c>
      <c r="E477" s="209" t="s">
        <v>695</v>
      </c>
      <c r="F477" s="210" t="s">
        <v>696</v>
      </c>
      <c r="G477" s="211" t="s">
        <v>177</v>
      </c>
      <c r="H477" s="212">
        <v>20.253</v>
      </c>
      <c r="I477" s="213"/>
      <c r="J477" s="214">
        <f>ROUND(I477*H477,2)</f>
        <v>0</v>
      </c>
      <c r="K477" s="210" t="s">
        <v>152</v>
      </c>
      <c r="L477" s="48"/>
      <c r="M477" s="215" t="s">
        <v>19</v>
      </c>
      <c r="N477" s="216" t="s">
        <v>43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153</v>
      </c>
      <c r="AT477" s="219" t="s">
        <v>148</v>
      </c>
      <c r="AU477" s="219" t="s">
        <v>82</v>
      </c>
      <c r="AY477" s="21" t="s">
        <v>146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1" t="s">
        <v>80</v>
      </c>
      <c r="BK477" s="220">
        <f>ROUND(I477*H477,2)</f>
        <v>0</v>
      </c>
      <c r="BL477" s="21" t="s">
        <v>153</v>
      </c>
      <c r="BM477" s="219" t="s">
        <v>697</v>
      </c>
    </row>
    <row r="478" s="2" customFormat="1">
      <c r="A478" s="42"/>
      <c r="B478" s="43"/>
      <c r="C478" s="44"/>
      <c r="D478" s="221" t="s">
        <v>155</v>
      </c>
      <c r="E478" s="44"/>
      <c r="F478" s="222" t="s">
        <v>698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1" t="s">
        <v>155</v>
      </c>
      <c r="AU478" s="21" t="s">
        <v>82</v>
      </c>
    </row>
    <row r="479" s="2" customFormat="1" ht="24.15" customHeight="1">
      <c r="A479" s="42"/>
      <c r="B479" s="43"/>
      <c r="C479" s="208" t="s">
        <v>441</v>
      </c>
      <c r="D479" s="208" t="s">
        <v>148</v>
      </c>
      <c r="E479" s="209" t="s">
        <v>699</v>
      </c>
      <c r="F479" s="210" t="s">
        <v>700</v>
      </c>
      <c r="G479" s="211" t="s">
        <v>177</v>
      </c>
      <c r="H479" s="212">
        <v>182.27699999999999</v>
      </c>
      <c r="I479" s="213"/>
      <c r="J479" s="214">
        <f>ROUND(I479*H479,2)</f>
        <v>0</v>
      </c>
      <c r="K479" s="210" t="s">
        <v>152</v>
      </c>
      <c r="L479" s="48"/>
      <c r="M479" s="215" t="s">
        <v>19</v>
      </c>
      <c r="N479" s="216" t="s">
        <v>43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153</v>
      </c>
      <c r="AT479" s="219" t="s">
        <v>148</v>
      </c>
      <c r="AU479" s="219" t="s">
        <v>82</v>
      </c>
      <c r="AY479" s="21" t="s">
        <v>146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1" t="s">
        <v>80</v>
      </c>
      <c r="BK479" s="220">
        <f>ROUND(I479*H479,2)</f>
        <v>0</v>
      </c>
      <c r="BL479" s="21" t="s">
        <v>153</v>
      </c>
      <c r="BM479" s="219" t="s">
        <v>701</v>
      </c>
    </row>
    <row r="480" s="2" customFormat="1">
      <c r="A480" s="42"/>
      <c r="B480" s="43"/>
      <c r="C480" s="44"/>
      <c r="D480" s="221" t="s">
        <v>155</v>
      </c>
      <c r="E480" s="44"/>
      <c r="F480" s="222" t="s">
        <v>702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155</v>
      </c>
      <c r="AU480" s="21" t="s">
        <v>82</v>
      </c>
    </row>
    <row r="481" s="14" customFormat="1">
      <c r="A481" s="14"/>
      <c r="B481" s="237"/>
      <c r="C481" s="238"/>
      <c r="D481" s="228" t="s">
        <v>157</v>
      </c>
      <c r="E481" s="238"/>
      <c r="F481" s="240" t="s">
        <v>703</v>
      </c>
      <c r="G481" s="238"/>
      <c r="H481" s="241">
        <v>182.27699999999999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157</v>
      </c>
      <c r="AU481" s="247" t="s">
        <v>82</v>
      </c>
      <c r="AV481" s="14" t="s">
        <v>82</v>
      </c>
      <c r="AW481" s="14" t="s">
        <v>4</v>
      </c>
      <c r="AX481" s="14" t="s">
        <v>80</v>
      </c>
      <c r="AY481" s="247" t="s">
        <v>146</v>
      </c>
    </row>
    <row r="482" s="2" customFormat="1" ht="24.15" customHeight="1">
      <c r="A482" s="42"/>
      <c r="B482" s="43"/>
      <c r="C482" s="208" t="s">
        <v>704</v>
      </c>
      <c r="D482" s="208" t="s">
        <v>148</v>
      </c>
      <c r="E482" s="209" t="s">
        <v>705</v>
      </c>
      <c r="F482" s="210" t="s">
        <v>706</v>
      </c>
      <c r="G482" s="211" t="s">
        <v>177</v>
      </c>
      <c r="H482" s="212">
        <v>20.253</v>
      </c>
      <c r="I482" s="213"/>
      <c r="J482" s="214">
        <f>ROUND(I482*H482,2)</f>
        <v>0</v>
      </c>
      <c r="K482" s="210" t="s">
        <v>152</v>
      </c>
      <c r="L482" s="48"/>
      <c r="M482" s="215" t="s">
        <v>19</v>
      </c>
      <c r="N482" s="216" t="s">
        <v>43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153</v>
      </c>
      <c r="AT482" s="219" t="s">
        <v>148</v>
      </c>
      <c r="AU482" s="219" t="s">
        <v>82</v>
      </c>
      <c r="AY482" s="21" t="s">
        <v>146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1" t="s">
        <v>80</v>
      </c>
      <c r="BK482" s="220">
        <f>ROUND(I482*H482,2)</f>
        <v>0</v>
      </c>
      <c r="BL482" s="21" t="s">
        <v>153</v>
      </c>
      <c r="BM482" s="219" t="s">
        <v>707</v>
      </c>
    </row>
    <row r="483" s="2" customFormat="1">
      <c r="A483" s="42"/>
      <c r="B483" s="43"/>
      <c r="C483" s="44"/>
      <c r="D483" s="221" t="s">
        <v>155</v>
      </c>
      <c r="E483" s="44"/>
      <c r="F483" s="222" t="s">
        <v>708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155</v>
      </c>
      <c r="AU483" s="21" t="s">
        <v>82</v>
      </c>
    </row>
    <row r="484" s="12" customFormat="1" ht="22.8" customHeight="1">
      <c r="A484" s="12"/>
      <c r="B484" s="192"/>
      <c r="C484" s="193"/>
      <c r="D484" s="194" t="s">
        <v>71</v>
      </c>
      <c r="E484" s="206" t="s">
        <v>709</v>
      </c>
      <c r="F484" s="206" t="s">
        <v>710</v>
      </c>
      <c r="G484" s="193"/>
      <c r="H484" s="193"/>
      <c r="I484" s="196"/>
      <c r="J484" s="207">
        <f>BK484</f>
        <v>0</v>
      </c>
      <c r="K484" s="193"/>
      <c r="L484" s="198"/>
      <c r="M484" s="199"/>
      <c r="N484" s="200"/>
      <c r="O484" s="200"/>
      <c r="P484" s="201">
        <f>SUM(P485:P486)</f>
        <v>0</v>
      </c>
      <c r="Q484" s="200"/>
      <c r="R484" s="201">
        <f>SUM(R485:R486)</f>
        <v>0</v>
      </c>
      <c r="S484" s="200"/>
      <c r="T484" s="202">
        <f>SUM(T485:T486)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3" t="s">
        <v>80</v>
      </c>
      <c r="AT484" s="204" t="s">
        <v>71</v>
      </c>
      <c r="AU484" s="204" t="s">
        <v>80</v>
      </c>
      <c r="AY484" s="203" t="s">
        <v>146</v>
      </c>
      <c r="BK484" s="205">
        <f>SUM(BK485:BK486)</f>
        <v>0</v>
      </c>
    </row>
    <row r="485" s="2" customFormat="1" ht="33" customHeight="1">
      <c r="A485" s="42"/>
      <c r="B485" s="43"/>
      <c r="C485" s="208" t="s">
        <v>711</v>
      </c>
      <c r="D485" s="208" t="s">
        <v>148</v>
      </c>
      <c r="E485" s="209" t="s">
        <v>712</v>
      </c>
      <c r="F485" s="210" t="s">
        <v>713</v>
      </c>
      <c r="G485" s="211" t="s">
        <v>177</v>
      </c>
      <c r="H485" s="212">
        <v>17.620999999999999</v>
      </c>
      <c r="I485" s="213"/>
      <c r="J485" s="214">
        <f>ROUND(I485*H485,2)</f>
        <v>0</v>
      </c>
      <c r="K485" s="210" t="s">
        <v>152</v>
      </c>
      <c r="L485" s="48"/>
      <c r="M485" s="215" t="s">
        <v>19</v>
      </c>
      <c r="N485" s="216" t="s">
        <v>43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153</v>
      </c>
      <c r="AT485" s="219" t="s">
        <v>148</v>
      </c>
      <c r="AU485" s="219" t="s">
        <v>82</v>
      </c>
      <c r="AY485" s="21" t="s">
        <v>146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1" t="s">
        <v>80</v>
      </c>
      <c r="BK485" s="220">
        <f>ROUND(I485*H485,2)</f>
        <v>0</v>
      </c>
      <c r="BL485" s="21" t="s">
        <v>153</v>
      </c>
      <c r="BM485" s="219" t="s">
        <v>714</v>
      </c>
    </row>
    <row r="486" s="2" customFormat="1">
      <c r="A486" s="42"/>
      <c r="B486" s="43"/>
      <c r="C486" s="44"/>
      <c r="D486" s="221" t="s">
        <v>155</v>
      </c>
      <c r="E486" s="44"/>
      <c r="F486" s="222" t="s">
        <v>715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1" t="s">
        <v>155</v>
      </c>
      <c r="AU486" s="21" t="s">
        <v>82</v>
      </c>
    </row>
    <row r="487" s="12" customFormat="1" ht="25.92" customHeight="1">
      <c r="A487" s="12"/>
      <c r="B487" s="192"/>
      <c r="C487" s="193"/>
      <c r="D487" s="194" t="s">
        <v>71</v>
      </c>
      <c r="E487" s="195" t="s">
        <v>716</v>
      </c>
      <c r="F487" s="195" t="s">
        <v>717</v>
      </c>
      <c r="G487" s="193"/>
      <c r="H487" s="193"/>
      <c r="I487" s="196"/>
      <c r="J487" s="197">
        <f>BK487</f>
        <v>0</v>
      </c>
      <c r="K487" s="193"/>
      <c r="L487" s="198"/>
      <c r="M487" s="199"/>
      <c r="N487" s="200"/>
      <c r="O487" s="200"/>
      <c r="P487" s="201">
        <f>P488+P549+P578+P585+P607+P614+P665+P713+P775+P792</f>
        <v>0</v>
      </c>
      <c r="Q487" s="200"/>
      <c r="R487" s="201">
        <f>R488+R549+R578+R585+R607+R614+R665+R713+R775+R792</f>
        <v>5.4731715599999999</v>
      </c>
      <c r="S487" s="200"/>
      <c r="T487" s="202">
        <f>T488+T549+T578+T585+T607+T614+T665+T713+T775+T792</f>
        <v>0.01207343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3" t="s">
        <v>82</v>
      </c>
      <c r="AT487" s="204" t="s">
        <v>71</v>
      </c>
      <c r="AU487" s="204" t="s">
        <v>72</v>
      </c>
      <c r="AY487" s="203" t="s">
        <v>146</v>
      </c>
      <c r="BK487" s="205">
        <f>BK488+BK549+BK578+BK585+BK607+BK614+BK665+BK713+BK775+BK792</f>
        <v>0</v>
      </c>
    </row>
    <row r="488" s="12" customFormat="1" ht="22.8" customHeight="1">
      <c r="A488" s="12"/>
      <c r="B488" s="192"/>
      <c r="C488" s="193"/>
      <c r="D488" s="194" t="s">
        <v>71</v>
      </c>
      <c r="E488" s="206" t="s">
        <v>718</v>
      </c>
      <c r="F488" s="206" t="s">
        <v>719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SUM(P489:P548)</f>
        <v>0</v>
      </c>
      <c r="Q488" s="200"/>
      <c r="R488" s="201">
        <f>SUM(R489:R548)</f>
        <v>0.31130184000000005</v>
      </c>
      <c r="S488" s="200"/>
      <c r="T488" s="202">
        <f>SUM(T489:T548)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3" t="s">
        <v>82</v>
      </c>
      <c r="AT488" s="204" t="s">
        <v>71</v>
      </c>
      <c r="AU488" s="204" t="s">
        <v>80</v>
      </c>
      <c r="AY488" s="203" t="s">
        <v>146</v>
      </c>
      <c r="BK488" s="205">
        <f>SUM(BK489:BK548)</f>
        <v>0</v>
      </c>
    </row>
    <row r="489" s="2" customFormat="1" ht="21.75" customHeight="1">
      <c r="A489" s="42"/>
      <c r="B489" s="43"/>
      <c r="C489" s="208" t="s">
        <v>720</v>
      </c>
      <c r="D489" s="208" t="s">
        <v>148</v>
      </c>
      <c r="E489" s="209" t="s">
        <v>721</v>
      </c>
      <c r="F489" s="210" t="s">
        <v>722</v>
      </c>
      <c r="G489" s="211" t="s">
        <v>191</v>
      </c>
      <c r="H489" s="212">
        <v>7.9199999999999999</v>
      </c>
      <c r="I489" s="213"/>
      <c r="J489" s="214">
        <f>ROUND(I489*H489,2)</f>
        <v>0</v>
      </c>
      <c r="K489" s="210" t="s">
        <v>152</v>
      </c>
      <c r="L489" s="48"/>
      <c r="M489" s="215" t="s">
        <v>19</v>
      </c>
      <c r="N489" s="216" t="s">
        <v>43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239</v>
      </c>
      <c r="AT489" s="219" t="s">
        <v>148</v>
      </c>
      <c r="AU489" s="219" t="s">
        <v>82</v>
      </c>
      <c r="AY489" s="21" t="s">
        <v>146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1" t="s">
        <v>80</v>
      </c>
      <c r="BK489" s="220">
        <f>ROUND(I489*H489,2)</f>
        <v>0</v>
      </c>
      <c r="BL489" s="21" t="s">
        <v>239</v>
      </c>
      <c r="BM489" s="219" t="s">
        <v>723</v>
      </c>
    </row>
    <row r="490" s="2" customFormat="1">
      <c r="A490" s="42"/>
      <c r="B490" s="43"/>
      <c r="C490" s="44"/>
      <c r="D490" s="221" t="s">
        <v>155</v>
      </c>
      <c r="E490" s="44"/>
      <c r="F490" s="222" t="s">
        <v>724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155</v>
      </c>
      <c r="AU490" s="21" t="s">
        <v>82</v>
      </c>
    </row>
    <row r="491" s="13" customFormat="1">
      <c r="A491" s="13"/>
      <c r="B491" s="226"/>
      <c r="C491" s="227"/>
      <c r="D491" s="228" t="s">
        <v>157</v>
      </c>
      <c r="E491" s="229" t="s">
        <v>19</v>
      </c>
      <c r="F491" s="230" t="s">
        <v>725</v>
      </c>
      <c r="G491" s="227"/>
      <c r="H491" s="229" t="s">
        <v>19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157</v>
      </c>
      <c r="AU491" s="236" t="s">
        <v>82</v>
      </c>
      <c r="AV491" s="13" t="s">
        <v>80</v>
      </c>
      <c r="AW491" s="13" t="s">
        <v>33</v>
      </c>
      <c r="AX491" s="13" t="s">
        <v>72</v>
      </c>
      <c r="AY491" s="236" t="s">
        <v>146</v>
      </c>
    </row>
    <row r="492" s="14" customFormat="1">
      <c r="A492" s="14"/>
      <c r="B492" s="237"/>
      <c r="C492" s="238"/>
      <c r="D492" s="228" t="s">
        <v>157</v>
      </c>
      <c r="E492" s="239" t="s">
        <v>19</v>
      </c>
      <c r="F492" s="240" t="s">
        <v>726</v>
      </c>
      <c r="G492" s="238"/>
      <c r="H492" s="241">
        <v>7.9199999999999999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157</v>
      </c>
      <c r="AU492" s="247" t="s">
        <v>82</v>
      </c>
      <c r="AV492" s="14" t="s">
        <v>82</v>
      </c>
      <c r="AW492" s="14" t="s">
        <v>33</v>
      </c>
      <c r="AX492" s="14" t="s">
        <v>72</v>
      </c>
      <c r="AY492" s="247" t="s">
        <v>146</v>
      </c>
    </row>
    <row r="493" s="15" customFormat="1">
      <c r="A493" s="15"/>
      <c r="B493" s="248"/>
      <c r="C493" s="249"/>
      <c r="D493" s="228" t="s">
        <v>157</v>
      </c>
      <c r="E493" s="250" t="s">
        <v>19</v>
      </c>
      <c r="F493" s="251" t="s">
        <v>160</v>
      </c>
      <c r="G493" s="249"/>
      <c r="H493" s="252">
        <v>7.9199999999999999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157</v>
      </c>
      <c r="AU493" s="258" t="s">
        <v>82</v>
      </c>
      <c r="AV493" s="15" t="s">
        <v>161</v>
      </c>
      <c r="AW493" s="15" t="s">
        <v>33</v>
      </c>
      <c r="AX493" s="15" t="s">
        <v>80</v>
      </c>
      <c r="AY493" s="258" t="s">
        <v>146</v>
      </c>
    </row>
    <row r="494" s="2" customFormat="1" ht="16.5" customHeight="1">
      <c r="A494" s="42"/>
      <c r="B494" s="43"/>
      <c r="C494" s="259" t="s">
        <v>727</v>
      </c>
      <c r="D494" s="259" t="s">
        <v>226</v>
      </c>
      <c r="E494" s="260" t="s">
        <v>728</v>
      </c>
      <c r="F494" s="261" t="s">
        <v>729</v>
      </c>
      <c r="G494" s="262" t="s">
        <v>177</v>
      </c>
      <c r="H494" s="263">
        <v>0.002</v>
      </c>
      <c r="I494" s="264"/>
      <c r="J494" s="265">
        <f>ROUND(I494*H494,2)</f>
        <v>0</v>
      </c>
      <c r="K494" s="261" t="s">
        <v>152</v>
      </c>
      <c r="L494" s="266"/>
      <c r="M494" s="267" t="s">
        <v>19</v>
      </c>
      <c r="N494" s="268" t="s">
        <v>43</v>
      </c>
      <c r="O494" s="88"/>
      <c r="P494" s="217">
        <f>O494*H494</f>
        <v>0</v>
      </c>
      <c r="Q494" s="217">
        <v>1</v>
      </c>
      <c r="R494" s="217">
        <f>Q494*H494</f>
        <v>0.002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424</v>
      </c>
      <c r="AT494" s="219" t="s">
        <v>226</v>
      </c>
      <c r="AU494" s="219" t="s">
        <v>82</v>
      </c>
      <c r="AY494" s="21" t="s">
        <v>146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1" t="s">
        <v>80</v>
      </c>
      <c r="BK494" s="220">
        <f>ROUND(I494*H494,2)</f>
        <v>0</v>
      </c>
      <c r="BL494" s="21" t="s">
        <v>239</v>
      </c>
      <c r="BM494" s="219" t="s">
        <v>730</v>
      </c>
    </row>
    <row r="495" s="14" customFormat="1">
      <c r="A495" s="14"/>
      <c r="B495" s="237"/>
      <c r="C495" s="238"/>
      <c r="D495" s="228" t="s">
        <v>157</v>
      </c>
      <c r="E495" s="238"/>
      <c r="F495" s="240" t="s">
        <v>731</v>
      </c>
      <c r="G495" s="238"/>
      <c r="H495" s="241">
        <v>0.002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157</v>
      </c>
      <c r="AU495" s="247" t="s">
        <v>82</v>
      </c>
      <c r="AV495" s="14" t="s">
        <v>82</v>
      </c>
      <c r="AW495" s="14" t="s">
        <v>4</v>
      </c>
      <c r="AX495" s="14" t="s">
        <v>80</v>
      </c>
      <c r="AY495" s="247" t="s">
        <v>146</v>
      </c>
    </row>
    <row r="496" s="2" customFormat="1" ht="16.5" customHeight="1">
      <c r="A496" s="42"/>
      <c r="B496" s="43"/>
      <c r="C496" s="208" t="s">
        <v>732</v>
      </c>
      <c r="D496" s="208" t="s">
        <v>148</v>
      </c>
      <c r="E496" s="209" t="s">
        <v>733</v>
      </c>
      <c r="F496" s="210" t="s">
        <v>734</v>
      </c>
      <c r="G496" s="211" t="s">
        <v>191</v>
      </c>
      <c r="H496" s="212">
        <v>7.9199999999999999</v>
      </c>
      <c r="I496" s="213"/>
      <c r="J496" s="214">
        <f>ROUND(I496*H496,2)</f>
        <v>0</v>
      </c>
      <c r="K496" s="210" t="s">
        <v>152</v>
      </c>
      <c r="L496" s="48"/>
      <c r="M496" s="215" t="s">
        <v>19</v>
      </c>
      <c r="N496" s="216" t="s">
        <v>43</v>
      </c>
      <c r="O496" s="88"/>
      <c r="P496" s="217">
        <f>O496*H496</f>
        <v>0</v>
      </c>
      <c r="Q496" s="217">
        <v>0.00040000000000000002</v>
      </c>
      <c r="R496" s="217">
        <f>Q496*H496</f>
        <v>0.0031680000000000002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239</v>
      </c>
      <c r="AT496" s="219" t="s">
        <v>148</v>
      </c>
      <c r="AU496" s="219" t="s">
        <v>82</v>
      </c>
      <c r="AY496" s="21" t="s">
        <v>146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1" t="s">
        <v>80</v>
      </c>
      <c r="BK496" s="220">
        <f>ROUND(I496*H496,2)</f>
        <v>0</v>
      </c>
      <c r="BL496" s="21" t="s">
        <v>239</v>
      </c>
      <c r="BM496" s="219" t="s">
        <v>735</v>
      </c>
    </row>
    <row r="497" s="2" customFormat="1">
      <c r="A497" s="42"/>
      <c r="B497" s="43"/>
      <c r="C497" s="44"/>
      <c r="D497" s="221" t="s">
        <v>155</v>
      </c>
      <c r="E497" s="44"/>
      <c r="F497" s="222" t="s">
        <v>736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1" t="s">
        <v>155</v>
      </c>
      <c r="AU497" s="21" t="s">
        <v>82</v>
      </c>
    </row>
    <row r="498" s="13" customFormat="1">
      <c r="A498" s="13"/>
      <c r="B498" s="226"/>
      <c r="C498" s="227"/>
      <c r="D498" s="228" t="s">
        <v>157</v>
      </c>
      <c r="E498" s="229" t="s">
        <v>19</v>
      </c>
      <c r="F498" s="230" t="s">
        <v>725</v>
      </c>
      <c r="G498" s="227"/>
      <c r="H498" s="229" t="s">
        <v>19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157</v>
      </c>
      <c r="AU498" s="236" t="s">
        <v>82</v>
      </c>
      <c r="AV498" s="13" t="s">
        <v>80</v>
      </c>
      <c r="AW498" s="13" t="s">
        <v>33</v>
      </c>
      <c r="AX498" s="13" t="s">
        <v>72</v>
      </c>
      <c r="AY498" s="236" t="s">
        <v>146</v>
      </c>
    </row>
    <row r="499" s="14" customFormat="1">
      <c r="A499" s="14"/>
      <c r="B499" s="237"/>
      <c r="C499" s="238"/>
      <c r="D499" s="228" t="s">
        <v>157</v>
      </c>
      <c r="E499" s="239" t="s">
        <v>19</v>
      </c>
      <c r="F499" s="240" t="s">
        <v>726</v>
      </c>
      <c r="G499" s="238"/>
      <c r="H499" s="241">
        <v>7.9199999999999999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157</v>
      </c>
      <c r="AU499" s="247" t="s">
        <v>82</v>
      </c>
      <c r="AV499" s="14" t="s">
        <v>82</v>
      </c>
      <c r="AW499" s="14" t="s">
        <v>33</v>
      </c>
      <c r="AX499" s="14" t="s">
        <v>72</v>
      </c>
      <c r="AY499" s="247" t="s">
        <v>146</v>
      </c>
    </row>
    <row r="500" s="15" customFormat="1">
      <c r="A500" s="15"/>
      <c r="B500" s="248"/>
      <c r="C500" s="249"/>
      <c r="D500" s="228" t="s">
        <v>157</v>
      </c>
      <c r="E500" s="250" t="s">
        <v>19</v>
      </c>
      <c r="F500" s="251" t="s">
        <v>160</v>
      </c>
      <c r="G500" s="249"/>
      <c r="H500" s="252">
        <v>7.9199999999999999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157</v>
      </c>
      <c r="AU500" s="258" t="s">
        <v>82</v>
      </c>
      <c r="AV500" s="15" t="s">
        <v>161</v>
      </c>
      <c r="AW500" s="15" t="s">
        <v>33</v>
      </c>
      <c r="AX500" s="15" t="s">
        <v>80</v>
      </c>
      <c r="AY500" s="258" t="s">
        <v>146</v>
      </c>
    </row>
    <row r="501" s="2" customFormat="1" ht="24.15" customHeight="1">
      <c r="A501" s="42"/>
      <c r="B501" s="43"/>
      <c r="C501" s="259" t="s">
        <v>737</v>
      </c>
      <c r="D501" s="259" t="s">
        <v>226</v>
      </c>
      <c r="E501" s="260" t="s">
        <v>738</v>
      </c>
      <c r="F501" s="261" t="s">
        <v>739</v>
      </c>
      <c r="G501" s="262" t="s">
        <v>191</v>
      </c>
      <c r="H501" s="263">
        <v>9.2309999999999999</v>
      </c>
      <c r="I501" s="264"/>
      <c r="J501" s="265">
        <f>ROUND(I501*H501,2)</f>
        <v>0</v>
      </c>
      <c r="K501" s="261" t="s">
        <v>152</v>
      </c>
      <c r="L501" s="266"/>
      <c r="M501" s="267" t="s">
        <v>19</v>
      </c>
      <c r="N501" s="268" t="s">
        <v>43</v>
      </c>
      <c r="O501" s="88"/>
      <c r="P501" s="217">
        <f>O501*H501</f>
        <v>0</v>
      </c>
      <c r="Q501" s="217">
        <v>0.0054000000000000003</v>
      </c>
      <c r="R501" s="217">
        <f>Q501*H501</f>
        <v>0.0498474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424</v>
      </c>
      <c r="AT501" s="219" t="s">
        <v>226</v>
      </c>
      <c r="AU501" s="219" t="s">
        <v>82</v>
      </c>
      <c r="AY501" s="21" t="s">
        <v>146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1" t="s">
        <v>80</v>
      </c>
      <c r="BK501" s="220">
        <f>ROUND(I501*H501,2)</f>
        <v>0</v>
      </c>
      <c r="BL501" s="21" t="s">
        <v>239</v>
      </c>
      <c r="BM501" s="219" t="s">
        <v>740</v>
      </c>
    </row>
    <row r="502" s="14" customFormat="1">
      <c r="A502" s="14"/>
      <c r="B502" s="237"/>
      <c r="C502" s="238"/>
      <c r="D502" s="228" t="s">
        <v>157</v>
      </c>
      <c r="E502" s="238"/>
      <c r="F502" s="240" t="s">
        <v>741</v>
      </c>
      <c r="G502" s="238"/>
      <c r="H502" s="241">
        <v>9.2309999999999999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157</v>
      </c>
      <c r="AU502" s="247" t="s">
        <v>82</v>
      </c>
      <c r="AV502" s="14" t="s">
        <v>82</v>
      </c>
      <c r="AW502" s="14" t="s">
        <v>4</v>
      </c>
      <c r="AX502" s="14" t="s">
        <v>80</v>
      </c>
      <c r="AY502" s="247" t="s">
        <v>146</v>
      </c>
    </row>
    <row r="503" s="2" customFormat="1" ht="21.75" customHeight="1">
      <c r="A503" s="42"/>
      <c r="B503" s="43"/>
      <c r="C503" s="208" t="s">
        <v>742</v>
      </c>
      <c r="D503" s="208" t="s">
        <v>148</v>
      </c>
      <c r="E503" s="209" t="s">
        <v>743</v>
      </c>
      <c r="F503" s="210" t="s">
        <v>744</v>
      </c>
      <c r="G503" s="211" t="s">
        <v>191</v>
      </c>
      <c r="H503" s="212">
        <v>22.698</v>
      </c>
      <c r="I503" s="213"/>
      <c r="J503" s="214">
        <f>ROUND(I503*H503,2)</f>
        <v>0</v>
      </c>
      <c r="K503" s="210" t="s">
        <v>152</v>
      </c>
      <c r="L503" s="48"/>
      <c r="M503" s="215" t="s">
        <v>19</v>
      </c>
      <c r="N503" s="216" t="s">
        <v>43</v>
      </c>
      <c r="O503" s="88"/>
      <c r="P503" s="217">
        <f>O503*H503</f>
        <v>0</v>
      </c>
      <c r="Q503" s="217">
        <v>0.0047299999999999998</v>
      </c>
      <c r="R503" s="217">
        <f>Q503*H503</f>
        <v>0.10736153999999999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239</v>
      </c>
      <c r="AT503" s="219" t="s">
        <v>148</v>
      </c>
      <c r="AU503" s="219" t="s">
        <v>82</v>
      </c>
      <c r="AY503" s="21" t="s">
        <v>146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1" t="s">
        <v>80</v>
      </c>
      <c r="BK503" s="220">
        <f>ROUND(I503*H503,2)</f>
        <v>0</v>
      </c>
      <c r="BL503" s="21" t="s">
        <v>239</v>
      </c>
      <c r="BM503" s="219" t="s">
        <v>745</v>
      </c>
    </row>
    <row r="504" s="2" customFormat="1">
      <c r="A504" s="42"/>
      <c r="B504" s="43"/>
      <c r="C504" s="44"/>
      <c r="D504" s="221" t="s">
        <v>155</v>
      </c>
      <c r="E504" s="44"/>
      <c r="F504" s="222" t="s">
        <v>746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1" t="s">
        <v>155</v>
      </c>
      <c r="AU504" s="21" t="s">
        <v>82</v>
      </c>
    </row>
    <row r="505" s="14" customFormat="1">
      <c r="A505" s="14"/>
      <c r="B505" s="237"/>
      <c r="C505" s="238"/>
      <c r="D505" s="228" t="s">
        <v>157</v>
      </c>
      <c r="E505" s="239" t="s">
        <v>19</v>
      </c>
      <c r="F505" s="240" t="s">
        <v>747</v>
      </c>
      <c r="G505" s="238"/>
      <c r="H505" s="241">
        <v>22.698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157</v>
      </c>
      <c r="AU505" s="247" t="s">
        <v>82</v>
      </c>
      <c r="AV505" s="14" t="s">
        <v>82</v>
      </c>
      <c r="AW505" s="14" t="s">
        <v>33</v>
      </c>
      <c r="AX505" s="14" t="s">
        <v>72</v>
      </c>
      <c r="AY505" s="247" t="s">
        <v>146</v>
      </c>
    </row>
    <row r="506" s="15" customFormat="1">
      <c r="A506" s="15"/>
      <c r="B506" s="248"/>
      <c r="C506" s="249"/>
      <c r="D506" s="228" t="s">
        <v>157</v>
      </c>
      <c r="E506" s="250" t="s">
        <v>19</v>
      </c>
      <c r="F506" s="251" t="s">
        <v>160</v>
      </c>
      <c r="G506" s="249"/>
      <c r="H506" s="252">
        <v>22.698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8" t="s">
        <v>157</v>
      </c>
      <c r="AU506" s="258" t="s">
        <v>82</v>
      </c>
      <c r="AV506" s="15" t="s">
        <v>161</v>
      </c>
      <c r="AW506" s="15" t="s">
        <v>33</v>
      </c>
      <c r="AX506" s="15" t="s">
        <v>80</v>
      </c>
      <c r="AY506" s="258" t="s">
        <v>146</v>
      </c>
    </row>
    <row r="507" s="2" customFormat="1" ht="21.75" customHeight="1">
      <c r="A507" s="42"/>
      <c r="B507" s="43"/>
      <c r="C507" s="208" t="s">
        <v>748</v>
      </c>
      <c r="D507" s="208" t="s">
        <v>148</v>
      </c>
      <c r="E507" s="209" t="s">
        <v>749</v>
      </c>
      <c r="F507" s="210" t="s">
        <v>750</v>
      </c>
      <c r="G507" s="211" t="s">
        <v>191</v>
      </c>
      <c r="H507" s="212">
        <v>16.800000000000001</v>
      </c>
      <c r="I507" s="213"/>
      <c r="J507" s="214">
        <f>ROUND(I507*H507,2)</f>
        <v>0</v>
      </c>
      <c r="K507" s="210" t="s">
        <v>152</v>
      </c>
      <c r="L507" s="48"/>
      <c r="M507" s="215" t="s">
        <v>19</v>
      </c>
      <c r="N507" s="216" t="s">
        <v>43</v>
      </c>
      <c r="O507" s="88"/>
      <c r="P507" s="217">
        <f>O507*H507</f>
        <v>0</v>
      </c>
      <c r="Q507" s="217">
        <v>0.0047299999999999998</v>
      </c>
      <c r="R507" s="217">
        <f>Q507*H507</f>
        <v>0.079464000000000007</v>
      </c>
      <c r="S507" s="217">
        <v>0</v>
      </c>
      <c r="T507" s="218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19" t="s">
        <v>239</v>
      </c>
      <c r="AT507" s="219" t="s">
        <v>148</v>
      </c>
      <c r="AU507" s="219" t="s">
        <v>82</v>
      </c>
      <c r="AY507" s="21" t="s">
        <v>146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21" t="s">
        <v>80</v>
      </c>
      <c r="BK507" s="220">
        <f>ROUND(I507*H507,2)</f>
        <v>0</v>
      </c>
      <c r="BL507" s="21" t="s">
        <v>239</v>
      </c>
      <c r="BM507" s="219" t="s">
        <v>751</v>
      </c>
    </row>
    <row r="508" s="2" customFormat="1">
      <c r="A508" s="42"/>
      <c r="B508" s="43"/>
      <c r="C508" s="44"/>
      <c r="D508" s="221" t="s">
        <v>155</v>
      </c>
      <c r="E508" s="44"/>
      <c r="F508" s="222" t="s">
        <v>752</v>
      </c>
      <c r="G508" s="44"/>
      <c r="H508" s="44"/>
      <c r="I508" s="223"/>
      <c r="J508" s="44"/>
      <c r="K508" s="44"/>
      <c r="L508" s="48"/>
      <c r="M508" s="224"/>
      <c r="N508" s="22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1" t="s">
        <v>155</v>
      </c>
      <c r="AU508" s="21" t="s">
        <v>82</v>
      </c>
    </row>
    <row r="509" s="14" customFormat="1">
      <c r="A509" s="14"/>
      <c r="B509" s="237"/>
      <c r="C509" s="238"/>
      <c r="D509" s="228" t="s">
        <v>157</v>
      </c>
      <c r="E509" s="239" t="s">
        <v>19</v>
      </c>
      <c r="F509" s="240" t="s">
        <v>753</v>
      </c>
      <c r="G509" s="238"/>
      <c r="H509" s="241">
        <v>1.3600000000000001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157</v>
      </c>
      <c r="AU509" s="247" t="s">
        <v>82</v>
      </c>
      <c r="AV509" s="14" t="s">
        <v>82</v>
      </c>
      <c r="AW509" s="14" t="s">
        <v>33</v>
      </c>
      <c r="AX509" s="14" t="s">
        <v>72</v>
      </c>
      <c r="AY509" s="247" t="s">
        <v>146</v>
      </c>
    </row>
    <row r="510" s="14" customFormat="1">
      <c r="A510" s="14"/>
      <c r="B510" s="237"/>
      <c r="C510" s="238"/>
      <c r="D510" s="228" t="s">
        <v>157</v>
      </c>
      <c r="E510" s="239" t="s">
        <v>19</v>
      </c>
      <c r="F510" s="240" t="s">
        <v>754</v>
      </c>
      <c r="G510" s="238"/>
      <c r="H510" s="241">
        <v>0.90000000000000002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157</v>
      </c>
      <c r="AU510" s="247" t="s">
        <v>82</v>
      </c>
      <c r="AV510" s="14" t="s">
        <v>82</v>
      </c>
      <c r="AW510" s="14" t="s">
        <v>33</v>
      </c>
      <c r="AX510" s="14" t="s">
        <v>72</v>
      </c>
      <c r="AY510" s="247" t="s">
        <v>146</v>
      </c>
    </row>
    <row r="511" s="14" customFormat="1">
      <c r="A511" s="14"/>
      <c r="B511" s="237"/>
      <c r="C511" s="238"/>
      <c r="D511" s="228" t="s">
        <v>157</v>
      </c>
      <c r="E511" s="239" t="s">
        <v>19</v>
      </c>
      <c r="F511" s="240" t="s">
        <v>755</v>
      </c>
      <c r="G511" s="238"/>
      <c r="H511" s="241">
        <v>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157</v>
      </c>
      <c r="AU511" s="247" t="s">
        <v>82</v>
      </c>
      <c r="AV511" s="14" t="s">
        <v>82</v>
      </c>
      <c r="AW511" s="14" t="s">
        <v>33</v>
      </c>
      <c r="AX511" s="14" t="s">
        <v>72</v>
      </c>
      <c r="AY511" s="247" t="s">
        <v>146</v>
      </c>
    </row>
    <row r="512" s="14" customFormat="1">
      <c r="A512" s="14"/>
      <c r="B512" s="237"/>
      <c r="C512" s="238"/>
      <c r="D512" s="228" t="s">
        <v>157</v>
      </c>
      <c r="E512" s="239" t="s">
        <v>19</v>
      </c>
      <c r="F512" s="240" t="s">
        <v>756</v>
      </c>
      <c r="G512" s="238"/>
      <c r="H512" s="241">
        <v>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157</v>
      </c>
      <c r="AU512" s="247" t="s">
        <v>82</v>
      </c>
      <c r="AV512" s="14" t="s">
        <v>82</v>
      </c>
      <c r="AW512" s="14" t="s">
        <v>33</v>
      </c>
      <c r="AX512" s="14" t="s">
        <v>72</v>
      </c>
      <c r="AY512" s="247" t="s">
        <v>146</v>
      </c>
    </row>
    <row r="513" s="14" customFormat="1">
      <c r="A513" s="14"/>
      <c r="B513" s="237"/>
      <c r="C513" s="238"/>
      <c r="D513" s="228" t="s">
        <v>157</v>
      </c>
      <c r="E513" s="239" t="s">
        <v>19</v>
      </c>
      <c r="F513" s="240" t="s">
        <v>757</v>
      </c>
      <c r="G513" s="238"/>
      <c r="H513" s="241">
        <v>1.8999999999999999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157</v>
      </c>
      <c r="AU513" s="247" t="s">
        <v>82</v>
      </c>
      <c r="AV513" s="14" t="s">
        <v>82</v>
      </c>
      <c r="AW513" s="14" t="s">
        <v>33</v>
      </c>
      <c r="AX513" s="14" t="s">
        <v>72</v>
      </c>
      <c r="AY513" s="247" t="s">
        <v>146</v>
      </c>
    </row>
    <row r="514" s="14" customFormat="1">
      <c r="A514" s="14"/>
      <c r="B514" s="237"/>
      <c r="C514" s="238"/>
      <c r="D514" s="228" t="s">
        <v>157</v>
      </c>
      <c r="E514" s="239" t="s">
        <v>19</v>
      </c>
      <c r="F514" s="240" t="s">
        <v>758</v>
      </c>
      <c r="G514" s="238"/>
      <c r="H514" s="241">
        <v>2.6400000000000001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157</v>
      </c>
      <c r="AU514" s="247" t="s">
        <v>82</v>
      </c>
      <c r="AV514" s="14" t="s">
        <v>82</v>
      </c>
      <c r="AW514" s="14" t="s">
        <v>33</v>
      </c>
      <c r="AX514" s="14" t="s">
        <v>72</v>
      </c>
      <c r="AY514" s="247" t="s">
        <v>146</v>
      </c>
    </row>
    <row r="515" s="15" customFormat="1">
      <c r="A515" s="15"/>
      <c r="B515" s="248"/>
      <c r="C515" s="249"/>
      <c r="D515" s="228" t="s">
        <v>157</v>
      </c>
      <c r="E515" s="250" t="s">
        <v>19</v>
      </c>
      <c r="F515" s="251" t="s">
        <v>160</v>
      </c>
      <c r="G515" s="249"/>
      <c r="H515" s="252">
        <v>16.800000000000001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157</v>
      </c>
      <c r="AU515" s="258" t="s">
        <v>82</v>
      </c>
      <c r="AV515" s="15" t="s">
        <v>161</v>
      </c>
      <c r="AW515" s="15" t="s">
        <v>33</v>
      </c>
      <c r="AX515" s="15" t="s">
        <v>80</v>
      </c>
      <c r="AY515" s="258" t="s">
        <v>146</v>
      </c>
    </row>
    <row r="516" s="2" customFormat="1" ht="21.75" customHeight="1">
      <c r="A516" s="42"/>
      <c r="B516" s="43"/>
      <c r="C516" s="208" t="s">
        <v>759</v>
      </c>
      <c r="D516" s="208" t="s">
        <v>148</v>
      </c>
      <c r="E516" s="209" t="s">
        <v>760</v>
      </c>
      <c r="F516" s="210" t="s">
        <v>761</v>
      </c>
      <c r="G516" s="211" t="s">
        <v>205</v>
      </c>
      <c r="H516" s="212">
        <v>62.899999999999999</v>
      </c>
      <c r="I516" s="213"/>
      <c r="J516" s="214">
        <f>ROUND(I516*H516,2)</f>
        <v>0</v>
      </c>
      <c r="K516" s="210" t="s">
        <v>152</v>
      </c>
      <c r="L516" s="48"/>
      <c r="M516" s="215" t="s">
        <v>19</v>
      </c>
      <c r="N516" s="216" t="s">
        <v>43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239</v>
      </c>
      <c r="AT516" s="219" t="s">
        <v>148</v>
      </c>
      <c r="AU516" s="219" t="s">
        <v>82</v>
      </c>
      <c r="AY516" s="21" t="s">
        <v>146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1" t="s">
        <v>80</v>
      </c>
      <c r="BK516" s="220">
        <f>ROUND(I516*H516,2)</f>
        <v>0</v>
      </c>
      <c r="BL516" s="21" t="s">
        <v>239</v>
      </c>
      <c r="BM516" s="219" t="s">
        <v>762</v>
      </c>
    </row>
    <row r="517" s="2" customFormat="1">
      <c r="A517" s="42"/>
      <c r="B517" s="43"/>
      <c r="C517" s="44"/>
      <c r="D517" s="221" t="s">
        <v>155</v>
      </c>
      <c r="E517" s="44"/>
      <c r="F517" s="222" t="s">
        <v>763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155</v>
      </c>
      <c r="AU517" s="21" t="s">
        <v>82</v>
      </c>
    </row>
    <row r="518" s="14" customFormat="1">
      <c r="A518" s="14"/>
      <c r="B518" s="237"/>
      <c r="C518" s="238"/>
      <c r="D518" s="228" t="s">
        <v>157</v>
      </c>
      <c r="E518" s="239" t="s">
        <v>19</v>
      </c>
      <c r="F518" s="240" t="s">
        <v>764</v>
      </c>
      <c r="G518" s="238"/>
      <c r="H518" s="241">
        <v>7.5999999999999996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157</v>
      </c>
      <c r="AU518" s="247" t="s">
        <v>82</v>
      </c>
      <c r="AV518" s="14" t="s">
        <v>82</v>
      </c>
      <c r="AW518" s="14" t="s">
        <v>33</v>
      </c>
      <c r="AX518" s="14" t="s">
        <v>72</v>
      </c>
      <c r="AY518" s="247" t="s">
        <v>146</v>
      </c>
    </row>
    <row r="519" s="14" customFormat="1">
      <c r="A519" s="14"/>
      <c r="B519" s="237"/>
      <c r="C519" s="238"/>
      <c r="D519" s="228" t="s">
        <v>157</v>
      </c>
      <c r="E519" s="239" t="s">
        <v>19</v>
      </c>
      <c r="F519" s="240" t="s">
        <v>765</v>
      </c>
      <c r="G519" s="238"/>
      <c r="H519" s="241">
        <v>5.2999999999999998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157</v>
      </c>
      <c r="AU519" s="247" t="s">
        <v>82</v>
      </c>
      <c r="AV519" s="14" t="s">
        <v>82</v>
      </c>
      <c r="AW519" s="14" t="s">
        <v>33</v>
      </c>
      <c r="AX519" s="14" t="s">
        <v>72</v>
      </c>
      <c r="AY519" s="247" t="s">
        <v>146</v>
      </c>
    </row>
    <row r="520" s="14" customFormat="1">
      <c r="A520" s="14"/>
      <c r="B520" s="237"/>
      <c r="C520" s="238"/>
      <c r="D520" s="228" t="s">
        <v>157</v>
      </c>
      <c r="E520" s="239" t="s">
        <v>19</v>
      </c>
      <c r="F520" s="240" t="s">
        <v>766</v>
      </c>
      <c r="G520" s="238"/>
      <c r="H520" s="241">
        <v>19.699999999999999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157</v>
      </c>
      <c r="AU520" s="247" t="s">
        <v>82</v>
      </c>
      <c r="AV520" s="14" t="s">
        <v>82</v>
      </c>
      <c r="AW520" s="14" t="s">
        <v>33</v>
      </c>
      <c r="AX520" s="14" t="s">
        <v>72</v>
      </c>
      <c r="AY520" s="247" t="s">
        <v>146</v>
      </c>
    </row>
    <row r="521" s="14" customFormat="1">
      <c r="A521" s="14"/>
      <c r="B521" s="237"/>
      <c r="C521" s="238"/>
      <c r="D521" s="228" t="s">
        <v>157</v>
      </c>
      <c r="E521" s="239" t="s">
        <v>19</v>
      </c>
      <c r="F521" s="240" t="s">
        <v>767</v>
      </c>
      <c r="G521" s="238"/>
      <c r="H521" s="241">
        <v>4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157</v>
      </c>
      <c r="AU521" s="247" t="s">
        <v>82</v>
      </c>
      <c r="AV521" s="14" t="s">
        <v>82</v>
      </c>
      <c r="AW521" s="14" t="s">
        <v>33</v>
      </c>
      <c r="AX521" s="14" t="s">
        <v>72</v>
      </c>
      <c r="AY521" s="247" t="s">
        <v>146</v>
      </c>
    </row>
    <row r="522" s="14" customFormat="1">
      <c r="A522" s="14"/>
      <c r="B522" s="237"/>
      <c r="C522" s="238"/>
      <c r="D522" s="228" t="s">
        <v>157</v>
      </c>
      <c r="E522" s="239" t="s">
        <v>19</v>
      </c>
      <c r="F522" s="240" t="s">
        <v>768</v>
      </c>
      <c r="G522" s="238"/>
      <c r="H522" s="241">
        <v>10.300000000000001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157</v>
      </c>
      <c r="AU522" s="247" t="s">
        <v>82</v>
      </c>
      <c r="AV522" s="14" t="s">
        <v>82</v>
      </c>
      <c r="AW522" s="14" t="s">
        <v>33</v>
      </c>
      <c r="AX522" s="14" t="s">
        <v>72</v>
      </c>
      <c r="AY522" s="247" t="s">
        <v>146</v>
      </c>
    </row>
    <row r="523" s="14" customFormat="1">
      <c r="A523" s="14"/>
      <c r="B523" s="237"/>
      <c r="C523" s="238"/>
      <c r="D523" s="228" t="s">
        <v>157</v>
      </c>
      <c r="E523" s="239" t="s">
        <v>19</v>
      </c>
      <c r="F523" s="240" t="s">
        <v>769</v>
      </c>
      <c r="G523" s="238"/>
      <c r="H523" s="241">
        <v>16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157</v>
      </c>
      <c r="AU523" s="247" t="s">
        <v>82</v>
      </c>
      <c r="AV523" s="14" t="s">
        <v>82</v>
      </c>
      <c r="AW523" s="14" t="s">
        <v>33</v>
      </c>
      <c r="AX523" s="14" t="s">
        <v>72</v>
      </c>
      <c r="AY523" s="247" t="s">
        <v>146</v>
      </c>
    </row>
    <row r="524" s="15" customFormat="1">
      <c r="A524" s="15"/>
      <c r="B524" s="248"/>
      <c r="C524" s="249"/>
      <c r="D524" s="228" t="s">
        <v>157</v>
      </c>
      <c r="E524" s="250" t="s">
        <v>19</v>
      </c>
      <c r="F524" s="251" t="s">
        <v>160</v>
      </c>
      <c r="G524" s="249"/>
      <c r="H524" s="252">
        <v>62.899999999999999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157</v>
      </c>
      <c r="AU524" s="258" t="s">
        <v>82</v>
      </c>
      <c r="AV524" s="15" t="s">
        <v>161</v>
      </c>
      <c r="AW524" s="15" t="s">
        <v>33</v>
      </c>
      <c r="AX524" s="15" t="s">
        <v>80</v>
      </c>
      <c r="AY524" s="258" t="s">
        <v>146</v>
      </c>
    </row>
    <row r="525" s="2" customFormat="1" ht="16.5" customHeight="1">
      <c r="A525" s="42"/>
      <c r="B525" s="43"/>
      <c r="C525" s="259" t="s">
        <v>770</v>
      </c>
      <c r="D525" s="259" t="s">
        <v>226</v>
      </c>
      <c r="E525" s="260" t="s">
        <v>771</v>
      </c>
      <c r="F525" s="261" t="s">
        <v>772</v>
      </c>
      <c r="G525" s="262" t="s">
        <v>205</v>
      </c>
      <c r="H525" s="263">
        <v>69.189999999999998</v>
      </c>
      <c r="I525" s="264"/>
      <c r="J525" s="265">
        <f>ROUND(I525*H525,2)</f>
        <v>0</v>
      </c>
      <c r="K525" s="261" t="s">
        <v>152</v>
      </c>
      <c r="L525" s="266"/>
      <c r="M525" s="267" t="s">
        <v>19</v>
      </c>
      <c r="N525" s="268" t="s">
        <v>43</v>
      </c>
      <c r="O525" s="88"/>
      <c r="P525" s="217">
        <f>O525*H525</f>
        <v>0</v>
      </c>
      <c r="Q525" s="217">
        <v>0.00091</v>
      </c>
      <c r="R525" s="217">
        <f>Q525*H525</f>
        <v>0.062962900000000002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424</v>
      </c>
      <c r="AT525" s="219" t="s">
        <v>226</v>
      </c>
      <c r="AU525" s="219" t="s">
        <v>82</v>
      </c>
      <c r="AY525" s="21" t="s">
        <v>146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1" t="s">
        <v>80</v>
      </c>
      <c r="BK525" s="220">
        <f>ROUND(I525*H525,2)</f>
        <v>0</v>
      </c>
      <c r="BL525" s="21" t="s">
        <v>239</v>
      </c>
      <c r="BM525" s="219" t="s">
        <v>773</v>
      </c>
    </row>
    <row r="526" s="14" customFormat="1">
      <c r="A526" s="14"/>
      <c r="B526" s="237"/>
      <c r="C526" s="238"/>
      <c r="D526" s="228" t="s">
        <v>157</v>
      </c>
      <c r="E526" s="238"/>
      <c r="F526" s="240" t="s">
        <v>774</v>
      </c>
      <c r="G526" s="238"/>
      <c r="H526" s="241">
        <v>69.189999999999998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157</v>
      </c>
      <c r="AU526" s="247" t="s">
        <v>82</v>
      </c>
      <c r="AV526" s="14" t="s">
        <v>82</v>
      </c>
      <c r="AW526" s="14" t="s">
        <v>4</v>
      </c>
      <c r="AX526" s="14" t="s">
        <v>80</v>
      </c>
      <c r="AY526" s="247" t="s">
        <v>146</v>
      </c>
    </row>
    <row r="527" s="2" customFormat="1" ht="16.5" customHeight="1">
      <c r="A527" s="42"/>
      <c r="B527" s="43"/>
      <c r="C527" s="208" t="s">
        <v>775</v>
      </c>
      <c r="D527" s="208" t="s">
        <v>148</v>
      </c>
      <c r="E527" s="209" t="s">
        <v>776</v>
      </c>
      <c r="F527" s="210" t="s">
        <v>777</v>
      </c>
      <c r="G527" s="211" t="s">
        <v>205</v>
      </c>
      <c r="H527" s="212">
        <v>61.600000000000001</v>
      </c>
      <c r="I527" s="213"/>
      <c r="J527" s="214">
        <f>ROUND(I527*H527,2)</f>
        <v>0</v>
      </c>
      <c r="K527" s="210" t="s">
        <v>152</v>
      </c>
      <c r="L527" s="48"/>
      <c r="M527" s="215" t="s">
        <v>19</v>
      </c>
      <c r="N527" s="216" t="s">
        <v>43</v>
      </c>
      <c r="O527" s="88"/>
      <c r="P527" s="217">
        <f>O527*H527</f>
        <v>0</v>
      </c>
      <c r="Q527" s="217">
        <v>9.0000000000000006E-05</v>
      </c>
      <c r="R527" s="217">
        <f>Q527*H527</f>
        <v>0.0055440000000000003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239</v>
      </c>
      <c r="AT527" s="219" t="s">
        <v>148</v>
      </c>
      <c r="AU527" s="219" t="s">
        <v>82</v>
      </c>
      <c r="AY527" s="21" t="s">
        <v>146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1" t="s">
        <v>80</v>
      </c>
      <c r="BK527" s="220">
        <f>ROUND(I527*H527,2)</f>
        <v>0</v>
      </c>
      <c r="BL527" s="21" t="s">
        <v>239</v>
      </c>
      <c r="BM527" s="219" t="s">
        <v>778</v>
      </c>
    </row>
    <row r="528" s="2" customFormat="1">
      <c r="A528" s="42"/>
      <c r="B528" s="43"/>
      <c r="C528" s="44"/>
      <c r="D528" s="221" t="s">
        <v>155</v>
      </c>
      <c r="E528" s="44"/>
      <c r="F528" s="222" t="s">
        <v>779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155</v>
      </c>
      <c r="AU528" s="21" t="s">
        <v>82</v>
      </c>
    </row>
    <row r="529" s="13" customFormat="1">
      <c r="A529" s="13"/>
      <c r="B529" s="226"/>
      <c r="C529" s="227"/>
      <c r="D529" s="228" t="s">
        <v>157</v>
      </c>
      <c r="E529" s="229" t="s">
        <v>19</v>
      </c>
      <c r="F529" s="230" t="s">
        <v>780</v>
      </c>
      <c r="G529" s="227"/>
      <c r="H529" s="229" t="s">
        <v>19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157</v>
      </c>
      <c r="AU529" s="236" t="s">
        <v>82</v>
      </c>
      <c r="AV529" s="13" t="s">
        <v>80</v>
      </c>
      <c r="AW529" s="13" t="s">
        <v>33</v>
      </c>
      <c r="AX529" s="13" t="s">
        <v>72</v>
      </c>
      <c r="AY529" s="236" t="s">
        <v>146</v>
      </c>
    </row>
    <row r="530" s="14" customFormat="1">
      <c r="A530" s="14"/>
      <c r="B530" s="237"/>
      <c r="C530" s="238"/>
      <c r="D530" s="228" t="s">
        <v>157</v>
      </c>
      <c r="E530" s="239" t="s">
        <v>19</v>
      </c>
      <c r="F530" s="240" t="s">
        <v>781</v>
      </c>
      <c r="G530" s="238"/>
      <c r="H530" s="241">
        <v>6.7999999999999998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157</v>
      </c>
      <c r="AU530" s="247" t="s">
        <v>82</v>
      </c>
      <c r="AV530" s="14" t="s">
        <v>82</v>
      </c>
      <c r="AW530" s="14" t="s">
        <v>33</v>
      </c>
      <c r="AX530" s="14" t="s">
        <v>72</v>
      </c>
      <c r="AY530" s="247" t="s">
        <v>146</v>
      </c>
    </row>
    <row r="531" s="14" customFormat="1">
      <c r="A531" s="14"/>
      <c r="B531" s="237"/>
      <c r="C531" s="238"/>
      <c r="D531" s="228" t="s">
        <v>157</v>
      </c>
      <c r="E531" s="239" t="s">
        <v>19</v>
      </c>
      <c r="F531" s="240" t="s">
        <v>782</v>
      </c>
      <c r="G531" s="238"/>
      <c r="H531" s="241">
        <v>4.5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157</v>
      </c>
      <c r="AU531" s="247" t="s">
        <v>82</v>
      </c>
      <c r="AV531" s="14" t="s">
        <v>82</v>
      </c>
      <c r="AW531" s="14" t="s">
        <v>33</v>
      </c>
      <c r="AX531" s="14" t="s">
        <v>72</v>
      </c>
      <c r="AY531" s="247" t="s">
        <v>146</v>
      </c>
    </row>
    <row r="532" s="14" customFormat="1">
      <c r="A532" s="14"/>
      <c r="B532" s="237"/>
      <c r="C532" s="238"/>
      <c r="D532" s="228" t="s">
        <v>157</v>
      </c>
      <c r="E532" s="239" t="s">
        <v>19</v>
      </c>
      <c r="F532" s="240" t="s">
        <v>783</v>
      </c>
      <c r="G532" s="238"/>
      <c r="H532" s="241">
        <v>15.1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157</v>
      </c>
      <c r="AU532" s="247" t="s">
        <v>82</v>
      </c>
      <c r="AV532" s="14" t="s">
        <v>82</v>
      </c>
      <c r="AW532" s="14" t="s">
        <v>33</v>
      </c>
      <c r="AX532" s="14" t="s">
        <v>72</v>
      </c>
      <c r="AY532" s="247" t="s">
        <v>146</v>
      </c>
    </row>
    <row r="533" s="14" customFormat="1">
      <c r="A533" s="14"/>
      <c r="B533" s="237"/>
      <c r="C533" s="238"/>
      <c r="D533" s="228" t="s">
        <v>157</v>
      </c>
      <c r="E533" s="239" t="s">
        <v>19</v>
      </c>
      <c r="F533" s="240" t="s">
        <v>784</v>
      </c>
      <c r="G533" s="238"/>
      <c r="H533" s="241">
        <v>5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157</v>
      </c>
      <c r="AU533" s="247" t="s">
        <v>82</v>
      </c>
      <c r="AV533" s="14" t="s">
        <v>82</v>
      </c>
      <c r="AW533" s="14" t="s">
        <v>33</v>
      </c>
      <c r="AX533" s="14" t="s">
        <v>72</v>
      </c>
      <c r="AY533" s="247" t="s">
        <v>146</v>
      </c>
    </row>
    <row r="534" s="14" customFormat="1">
      <c r="A534" s="14"/>
      <c r="B534" s="237"/>
      <c r="C534" s="238"/>
      <c r="D534" s="228" t="s">
        <v>157</v>
      </c>
      <c r="E534" s="239" t="s">
        <v>19</v>
      </c>
      <c r="F534" s="240" t="s">
        <v>785</v>
      </c>
      <c r="G534" s="238"/>
      <c r="H534" s="241">
        <v>9.5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157</v>
      </c>
      <c r="AU534" s="247" t="s">
        <v>82</v>
      </c>
      <c r="AV534" s="14" t="s">
        <v>82</v>
      </c>
      <c r="AW534" s="14" t="s">
        <v>33</v>
      </c>
      <c r="AX534" s="14" t="s">
        <v>72</v>
      </c>
      <c r="AY534" s="247" t="s">
        <v>146</v>
      </c>
    </row>
    <row r="535" s="14" customFormat="1">
      <c r="A535" s="14"/>
      <c r="B535" s="237"/>
      <c r="C535" s="238"/>
      <c r="D535" s="228" t="s">
        <v>157</v>
      </c>
      <c r="E535" s="239" t="s">
        <v>19</v>
      </c>
      <c r="F535" s="240" t="s">
        <v>786</v>
      </c>
      <c r="G535" s="238"/>
      <c r="H535" s="241">
        <v>13.199999999999999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157</v>
      </c>
      <c r="AU535" s="247" t="s">
        <v>82</v>
      </c>
      <c r="AV535" s="14" t="s">
        <v>82</v>
      </c>
      <c r="AW535" s="14" t="s">
        <v>33</v>
      </c>
      <c r="AX535" s="14" t="s">
        <v>72</v>
      </c>
      <c r="AY535" s="247" t="s">
        <v>146</v>
      </c>
    </row>
    <row r="536" s="14" customFormat="1">
      <c r="A536" s="14"/>
      <c r="B536" s="237"/>
      <c r="C536" s="238"/>
      <c r="D536" s="228" t="s">
        <v>157</v>
      </c>
      <c r="E536" s="239" t="s">
        <v>19</v>
      </c>
      <c r="F536" s="240" t="s">
        <v>787</v>
      </c>
      <c r="G536" s="238"/>
      <c r="H536" s="241">
        <v>7.5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157</v>
      </c>
      <c r="AU536" s="247" t="s">
        <v>82</v>
      </c>
      <c r="AV536" s="14" t="s">
        <v>82</v>
      </c>
      <c r="AW536" s="14" t="s">
        <v>33</v>
      </c>
      <c r="AX536" s="14" t="s">
        <v>72</v>
      </c>
      <c r="AY536" s="247" t="s">
        <v>146</v>
      </c>
    </row>
    <row r="537" s="15" customFormat="1">
      <c r="A537" s="15"/>
      <c r="B537" s="248"/>
      <c r="C537" s="249"/>
      <c r="D537" s="228" t="s">
        <v>157</v>
      </c>
      <c r="E537" s="250" t="s">
        <v>19</v>
      </c>
      <c r="F537" s="251" t="s">
        <v>160</v>
      </c>
      <c r="G537" s="249"/>
      <c r="H537" s="252">
        <v>61.600000000000001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8" t="s">
        <v>157</v>
      </c>
      <c r="AU537" s="258" t="s">
        <v>82</v>
      </c>
      <c r="AV537" s="15" t="s">
        <v>161</v>
      </c>
      <c r="AW537" s="15" t="s">
        <v>33</v>
      </c>
      <c r="AX537" s="15" t="s">
        <v>80</v>
      </c>
      <c r="AY537" s="258" t="s">
        <v>146</v>
      </c>
    </row>
    <row r="538" s="2" customFormat="1" ht="16.5" customHeight="1">
      <c r="A538" s="42"/>
      <c r="B538" s="43"/>
      <c r="C538" s="208" t="s">
        <v>788</v>
      </c>
      <c r="D538" s="208" t="s">
        <v>148</v>
      </c>
      <c r="E538" s="209" t="s">
        <v>789</v>
      </c>
      <c r="F538" s="210" t="s">
        <v>790</v>
      </c>
      <c r="G538" s="211" t="s">
        <v>205</v>
      </c>
      <c r="H538" s="212">
        <v>10.6</v>
      </c>
      <c r="I538" s="213"/>
      <c r="J538" s="214">
        <f>ROUND(I538*H538,2)</f>
        <v>0</v>
      </c>
      <c r="K538" s="210" t="s">
        <v>152</v>
      </c>
      <c r="L538" s="48"/>
      <c r="M538" s="215" t="s">
        <v>19</v>
      </c>
      <c r="N538" s="216" t="s">
        <v>43</v>
      </c>
      <c r="O538" s="88"/>
      <c r="P538" s="217">
        <f>O538*H538</f>
        <v>0</v>
      </c>
      <c r="Q538" s="217">
        <v>9.0000000000000006E-05</v>
      </c>
      <c r="R538" s="217">
        <f>Q538*H538</f>
        <v>0.00095399999999999999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239</v>
      </c>
      <c r="AT538" s="219" t="s">
        <v>148</v>
      </c>
      <c r="AU538" s="219" t="s">
        <v>82</v>
      </c>
      <c r="AY538" s="21" t="s">
        <v>146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1" t="s">
        <v>80</v>
      </c>
      <c r="BK538" s="220">
        <f>ROUND(I538*H538,2)</f>
        <v>0</v>
      </c>
      <c r="BL538" s="21" t="s">
        <v>239</v>
      </c>
      <c r="BM538" s="219" t="s">
        <v>791</v>
      </c>
    </row>
    <row r="539" s="2" customFormat="1">
      <c r="A539" s="42"/>
      <c r="B539" s="43"/>
      <c r="C539" s="44"/>
      <c r="D539" s="221" t="s">
        <v>155</v>
      </c>
      <c r="E539" s="44"/>
      <c r="F539" s="222" t="s">
        <v>792</v>
      </c>
      <c r="G539" s="44"/>
      <c r="H539" s="44"/>
      <c r="I539" s="223"/>
      <c r="J539" s="44"/>
      <c r="K539" s="44"/>
      <c r="L539" s="48"/>
      <c r="M539" s="224"/>
      <c r="N539" s="22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155</v>
      </c>
      <c r="AU539" s="21" t="s">
        <v>82</v>
      </c>
    </row>
    <row r="540" s="14" customFormat="1">
      <c r="A540" s="14"/>
      <c r="B540" s="237"/>
      <c r="C540" s="238"/>
      <c r="D540" s="228" t="s">
        <v>157</v>
      </c>
      <c r="E540" s="239" t="s">
        <v>19</v>
      </c>
      <c r="F540" s="240" t="s">
        <v>793</v>
      </c>
      <c r="G540" s="238"/>
      <c r="H540" s="241">
        <v>0.80000000000000004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157</v>
      </c>
      <c r="AU540" s="247" t="s">
        <v>82</v>
      </c>
      <c r="AV540" s="14" t="s">
        <v>82</v>
      </c>
      <c r="AW540" s="14" t="s">
        <v>33</v>
      </c>
      <c r="AX540" s="14" t="s">
        <v>72</v>
      </c>
      <c r="AY540" s="247" t="s">
        <v>146</v>
      </c>
    </row>
    <row r="541" s="14" customFormat="1">
      <c r="A541" s="14"/>
      <c r="B541" s="237"/>
      <c r="C541" s="238"/>
      <c r="D541" s="228" t="s">
        <v>157</v>
      </c>
      <c r="E541" s="239" t="s">
        <v>19</v>
      </c>
      <c r="F541" s="240" t="s">
        <v>794</v>
      </c>
      <c r="G541" s="238"/>
      <c r="H541" s="241">
        <v>0.80000000000000004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157</v>
      </c>
      <c r="AU541" s="247" t="s">
        <v>82</v>
      </c>
      <c r="AV541" s="14" t="s">
        <v>82</v>
      </c>
      <c r="AW541" s="14" t="s">
        <v>33</v>
      </c>
      <c r="AX541" s="14" t="s">
        <v>72</v>
      </c>
      <c r="AY541" s="247" t="s">
        <v>146</v>
      </c>
    </row>
    <row r="542" s="14" customFormat="1">
      <c r="A542" s="14"/>
      <c r="B542" s="237"/>
      <c r="C542" s="238"/>
      <c r="D542" s="228" t="s">
        <v>157</v>
      </c>
      <c r="E542" s="239" t="s">
        <v>19</v>
      </c>
      <c r="F542" s="240" t="s">
        <v>795</v>
      </c>
      <c r="G542" s="238"/>
      <c r="H542" s="241">
        <v>4.5999999999999996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157</v>
      </c>
      <c r="AU542" s="247" t="s">
        <v>82</v>
      </c>
      <c r="AV542" s="14" t="s">
        <v>82</v>
      </c>
      <c r="AW542" s="14" t="s">
        <v>33</v>
      </c>
      <c r="AX542" s="14" t="s">
        <v>72</v>
      </c>
      <c r="AY542" s="247" t="s">
        <v>146</v>
      </c>
    </row>
    <row r="543" s="14" customFormat="1">
      <c r="A543" s="14"/>
      <c r="B543" s="237"/>
      <c r="C543" s="238"/>
      <c r="D543" s="228" t="s">
        <v>157</v>
      </c>
      <c r="E543" s="239" t="s">
        <v>19</v>
      </c>
      <c r="F543" s="240" t="s">
        <v>796</v>
      </c>
      <c r="G543" s="238"/>
      <c r="H543" s="241">
        <v>0.80000000000000004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157</v>
      </c>
      <c r="AU543" s="247" t="s">
        <v>82</v>
      </c>
      <c r="AV543" s="14" t="s">
        <v>82</v>
      </c>
      <c r="AW543" s="14" t="s">
        <v>33</v>
      </c>
      <c r="AX543" s="14" t="s">
        <v>72</v>
      </c>
      <c r="AY543" s="247" t="s">
        <v>146</v>
      </c>
    </row>
    <row r="544" s="14" customFormat="1">
      <c r="A544" s="14"/>
      <c r="B544" s="237"/>
      <c r="C544" s="238"/>
      <c r="D544" s="228" t="s">
        <v>157</v>
      </c>
      <c r="E544" s="239" t="s">
        <v>19</v>
      </c>
      <c r="F544" s="240" t="s">
        <v>797</v>
      </c>
      <c r="G544" s="238"/>
      <c r="H544" s="241">
        <v>0.80000000000000004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157</v>
      </c>
      <c r="AU544" s="247" t="s">
        <v>82</v>
      </c>
      <c r="AV544" s="14" t="s">
        <v>82</v>
      </c>
      <c r="AW544" s="14" t="s">
        <v>33</v>
      </c>
      <c r="AX544" s="14" t="s">
        <v>72</v>
      </c>
      <c r="AY544" s="247" t="s">
        <v>146</v>
      </c>
    </row>
    <row r="545" s="14" customFormat="1">
      <c r="A545" s="14"/>
      <c r="B545" s="237"/>
      <c r="C545" s="238"/>
      <c r="D545" s="228" t="s">
        <v>157</v>
      </c>
      <c r="E545" s="239" t="s">
        <v>19</v>
      </c>
      <c r="F545" s="240" t="s">
        <v>798</v>
      </c>
      <c r="G545" s="238"/>
      <c r="H545" s="241">
        <v>2.7999999999999998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157</v>
      </c>
      <c r="AU545" s="247" t="s">
        <v>82</v>
      </c>
      <c r="AV545" s="14" t="s">
        <v>82</v>
      </c>
      <c r="AW545" s="14" t="s">
        <v>33</v>
      </c>
      <c r="AX545" s="14" t="s">
        <v>72</v>
      </c>
      <c r="AY545" s="247" t="s">
        <v>146</v>
      </c>
    </row>
    <row r="546" s="15" customFormat="1">
      <c r="A546" s="15"/>
      <c r="B546" s="248"/>
      <c r="C546" s="249"/>
      <c r="D546" s="228" t="s">
        <v>157</v>
      </c>
      <c r="E546" s="250" t="s">
        <v>19</v>
      </c>
      <c r="F546" s="251" t="s">
        <v>160</v>
      </c>
      <c r="G546" s="249"/>
      <c r="H546" s="252">
        <v>10.6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8" t="s">
        <v>157</v>
      </c>
      <c r="AU546" s="258" t="s">
        <v>82</v>
      </c>
      <c r="AV546" s="15" t="s">
        <v>161</v>
      </c>
      <c r="AW546" s="15" t="s">
        <v>33</v>
      </c>
      <c r="AX546" s="15" t="s">
        <v>80</v>
      </c>
      <c r="AY546" s="258" t="s">
        <v>146</v>
      </c>
    </row>
    <row r="547" s="2" customFormat="1" ht="33" customHeight="1">
      <c r="A547" s="42"/>
      <c r="B547" s="43"/>
      <c r="C547" s="208" t="s">
        <v>799</v>
      </c>
      <c r="D547" s="208" t="s">
        <v>148</v>
      </c>
      <c r="E547" s="209" t="s">
        <v>800</v>
      </c>
      <c r="F547" s="210" t="s">
        <v>801</v>
      </c>
      <c r="G547" s="211" t="s">
        <v>177</v>
      </c>
      <c r="H547" s="212">
        <v>0.311</v>
      </c>
      <c r="I547" s="213"/>
      <c r="J547" s="214">
        <f>ROUND(I547*H547,2)</f>
        <v>0</v>
      </c>
      <c r="K547" s="210" t="s">
        <v>152</v>
      </c>
      <c r="L547" s="48"/>
      <c r="M547" s="215" t="s">
        <v>19</v>
      </c>
      <c r="N547" s="216" t="s">
        <v>43</v>
      </c>
      <c r="O547" s="88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239</v>
      </c>
      <c r="AT547" s="219" t="s">
        <v>148</v>
      </c>
      <c r="AU547" s="219" t="s">
        <v>82</v>
      </c>
      <c r="AY547" s="21" t="s">
        <v>146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1" t="s">
        <v>80</v>
      </c>
      <c r="BK547" s="220">
        <f>ROUND(I547*H547,2)</f>
        <v>0</v>
      </c>
      <c r="BL547" s="21" t="s">
        <v>239</v>
      </c>
      <c r="BM547" s="219" t="s">
        <v>802</v>
      </c>
    </row>
    <row r="548" s="2" customFormat="1">
      <c r="A548" s="42"/>
      <c r="B548" s="43"/>
      <c r="C548" s="44"/>
      <c r="D548" s="221" t="s">
        <v>155</v>
      </c>
      <c r="E548" s="44"/>
      <c r="F548" s="222" t="s">
        <v>803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155</v>
      </c>
      <c r="AU548" s="21" t="s">
        <v>82</v>
      </c>
    </row>
    <row r="549" s="12" customFormat="1" ht="22.8" customHeight="1">
      <c r="A549" s="12"/>
      <c r="B549" s="192"/>
      <c r="C549" s="193"/>
      <c r="D549" s="194" t="s">
        <v>71</v>
      </c>
      <c r="E549" s="206" t="s">
        <v>804</v>
      </c>
      <c r="F549" s="206" t="s">
        <v>805</v>
      </c>
      <c r="G549" s="193"/>
      <c r="H549" s="193"/>
      <c r="I549" s="196"/>
      <c r="J549" s="207">
        <f>BK549</f>
        <v>0</v>
      </c>
      <c r="K549" s="193"/>
      <c r="L549" s="198"/>
      <c r="M549" s="199"/>
      <c r="N549" s="200"/>
      <c r="O549" s="200"/>
      <c r="P549" s="201">
        <f>SUM(P550:P577)</f>
        <v>0</v>
      </c>
      <c r="Q549" s="200"/>
      <c r="R549" s="201">
        <f>SUM(R550:R577)</f>
        <v>0.0068199999999999997</v>
      </c>
      <c r="S549" s="200"/>
      <c r="T549" s="202">
        <f>SUM(T550:T577)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3" t="s">
        <v>82</v>
      </c>
      <c r="AT549" s="204" t="s">
        <v>71</v>
      </c>
      <c r="AU549" s="204" t="s">
        <v>80</v>
      </c>
      <c r="AY549" s="203" t="s">
        <v>146</v>
      </c>
      <c r="BK549" s="205">
        <f>SUM(BK550:BK577)</f>
        <v>0</v>
      </c>
    </row>
    <row r="550" s="2" customFormat="1" ht="76.35" customHeight="1">
      <c r="A550" s="42"/>
      <c r="B550" s="43"/>
      <c r="C550" s="208" t="s">
        <v>806</v>
      </c>
      <c r="D550" s="208" t="s">
        <v>148</v>
      </c>
      <c r="E550" s="209" t="s">
        <v>807</v>
      </c>
      <c r="F550" s="210" t="s">
        <v>808</v>
      </c>
      <c r="G550" s="211" t="s">
        <v>218</v>
      </c>
      <c r="H550" s="212">
        <v>1</v>
      </c>
      <c r="I550" s="213"/>
      <c r="J550" s="214">
        <f>ROUND(I550*H550,2)</f>
        <v>0</v>
      </c>
      <c r="K550" s="210" t="s">
        <v>19</v>
      </c>
      <c r="L550" s="48"/>
      <c r="M550" s="215" t="s">
        <v>19</v>
      </c>
      <c r="N550" s="216" t="s">
        <v>43</v>
      </c>
      <c r="O550" s="88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239</v>
      </c>
      <c r="AT550" s="219" t="s">
        <v>148</v>
      </c>
      <c r="AU550" s="219" t="s">
        <v>82</v>
      </c>
      <c r="AY550" s="21" t="s">
        <v>146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1" t="s">
        <v>80</v>
      </c>
      <c r="BK550" s="220">
        <f>ROUND(I550*H550,2)</f>
        <v>0</v>
      </c>
      <c r="BL550" s="21" t="s">
        <v>239</v>
      </c>
      <c r="BM550" s="219" t="s">
        <v>809</v>
      </c>
    </row>
    <row r="551" s="14" customFormat="1">
      <c r="A551" s="14"/>
      <c r="B551" s="237"/>
      <c r="C551" s="238"/>
      <c r="D551" s="228" t="s">
        <v>157</v>
      </c>
      <c r="E551" s="239" t="s">
        <v>19</v>
      </c>
      <c r="F551" s="240" t="s">
        <v>810</v>
      </c>
      <c r="G551" s="238"/>
      <c r="H551" s="241">
        <v>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157</v>
      </c>
      <c r="AU551" s="247" t="s">
        <v>82</v>
      </c>
      <c r="AV551" s="14" t="s">
        <v>82</v>
      </c>
      <c r="AW551" s="14" t="s">
        <v>33</v>
      </c>
      <c r="AX551" s="14" t="s">
        <v>72</v>
      </c>
      <c r="AY551" s="247" t="s">
        <v>146</v>
      </c>
    </row>
    <row r="552" s="15" customFormat="1">
      <c r="A552" s="15"/>
      <c r="B552" s="248"/>
      <c r="C552" s="249"/>
      <c r="D552" s="228" t="s">
        <v>157</v>
      </c>
      <c r="E552" s="250" t="s">
        <v>19</v>
      </c>
      <c r="F552" s="251" t="s">
        <v>160</v>
      </c>
      <c r="G552" s="249"/>
      <c r="H552" s="252">
        <v>1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8" t="s">
        <v>157</v>
      </c>
      <c r="AU552" s="258" t="s">
        <v>82</v>
      </c>
      <c r="AV552" s="15" t="s">
        <v>161</v>
      </c>
      <c r="AW552" s="15" t="s">
        <v>33</v>
      </c>
      <c r="AX552" s="15" t="s">
        <v>80</v>
      </c>
      <c r="AY552" s="258" t="s">
        <v>146</v>
      </c>
    </row>
    <row r="553" s="2" customFormat="1" ht="16.5" customHeight="1">
      <c r="A553" s="42"/>
      <c r="B553" s="43"/>
      <c r="C553" s="208" t="s">
        <v>811</v>
      </c>
      <c r="D553" s="208" t="s">
        <v>148</v>
      </c>
      <c r="E553" s="209" t="s">
        <v>812</v>
      </c>
      <c r="F553" s="210" t="s">
        <v>813</v>
      </c>
      <c r="G553" s="211" t="s">
        <v>218</v>
      </c>
      <c r="H553" s="212">
        <v>5</v>
      </c>
      <c r="I553" s="213"/>
      <c r="J553" s="214">
        <f>ROUND(I553*H553,2)</f>
        <v>0</v>
      </c>
      <c r="K553" s="210" t="s">
        <v>152</v>
      </c>
      <c r="L553" s="48"/>
      <c r="M553" s="215" t="s">
        <v>19</v>
      </c>
      <c r="N553" s="216" t="s">
        <v>43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239</v>
      </c>
      <c r="AT553" s="219" t="s">
        <v>148</v>
      </c>
      <c r="AU553" s="219" t="s">
        <v>82</v>
      </c>
      <c r="AY553" s="21" t="s">
        <v>146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1" t="s">
        <v>80</v>
      </c>
      <c r="BK553" s="220">
        <f>ROUND(I553*H553,2)</f>
        <v>0</v>
      </c>
      <c r="BL553" s="21" t="s">
        <v>239</v>
      </c>
      <c r="BM553" s="219" t="s">
        <v>814</v>
      </c>
    </row>
    <row r="554" s="2" customFormat="1">
      <c r="A554" s="42"/>
      <c r="B554" s="43"/>
      <c r="C554" s="44"/>
      <c r="D554" s="221" t="s">
        <v>155</v>
      </c>
      <c r="E554" s="44"/>
      <c r="F554" s="222" t="s">
        <v>815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1" t="s">
        <v>155</v>
      </c>
      <c r="AU554" s="21" t="s">
        <v>82</v>
      </c>
    </row>
    <row r="555" s="14" customFormat="1">
      <c r="A555" s="14"/>
      <c r="B555" s="237"/>
      <c r="C555" s="238"/>
      <c r="D555" s="228" t="s">
        <v>157</v>
      </c>
      <c r="E555" s="239" t="s">
        <v>19</v>
      </c>
      <c r="F555" s="240" t="s">
        <v>816</v>
      </c>
      <c r="G555" s="238"/>
      <c r="H555" s="241">
        <v>5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157</v>
      </c>
      <c r="AU555" s="247" t="s">
        <v>82</v>
      </c>
      <c r="AV555" s="14" t="s">
        <v>82</v>
      </c>
      <c r="AW555" s="14" t="s">
        <v>33</v>
      </c>
      <c r="AX555" s="14" t="s">
        <v>72</v>
      </c>
      <c r="AY555" s="247" t="s">
        <v>146</v>
      </c>
    </row>
    <row r="556" s="15" customFormat="1">
      <c r="A556" s="15"/>
      <c r="B556" s="248"/>
      <c r="C556" s="249"/>
      <c r="D556" s="228" t="s">
        <v>157</v>
      </c>
      <c r="E556" s="250" t="s">
        <v>19</v>
      </c>
      <c r="F556" s="251" t="s">
        <v>160</v>
      </c>
      <c r="G556" s="249"/>
      <c r="H556" s="252">
        <v>5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8" t="s">
        <v>157</v>
      </c>
      <c r="AU556" s="258" t="s">
        <v>82</v>
      </c>
      <c r="AV556" s="15" t="s">
        <v>161</v>
      </c>
      <c r="AW556" s="15" t="s">
        <v>33</v>
      </c>
      <c r="AX556" s="15" t="s">
        <v>80</v>
      </c>
      <c r="AY556" s="258" t="s">
        <v>146</v>
      </c>
    </row>
    <row r="557" s="2" customFormat="1" ht="16.5" customHeight="1">
      <c r="A557" s="42"/>
      <c r="B557" s="43"/>
      <c r="C557" s="259" t="s">
        <v>817</v>
      </c>
      <c r="D557" s="259" t="s">
        <v>226</v>
      </c>
      <c r="E557" s="260" t="s">
        <v>818</v>
      </c>
      <c r="F557" s="261" t="s">
        <v>819</v>
      </c>
      <c r="G557" s="262" t="s">
        <v>218</v>
      </c>
      <c r="H557" s="263">
        <v>5</v>
      </c>
      <c r="I557" s="264"/>
      <c r="J557" s="265">
        <f>ROUND(I557*H557,2)</f>
        <v>0</v>
      </c>
      <c r="K557" s="261" t="s">
        <v>152</v>
      </c>
      <c r="L557" s="266"/>
      <c r="M557" s="267" t="s">
        <v>19</v>
      </c>
      <c r="N557" s="268" t="s">
        <v>43</v>
      </c>
      <c r="O557" s="88"/>
      <c r="P557" s="217">
        <f>O557*H557</f>
        <v>0</v>
      </c>
      <c r="Q557" s="217">
        <v>0.00050000000000000001</v>
      </c>
      <c r="R557" s="217">
        <f>Q557*H557</f>
        <v>0.0025000000000000001</v>
      </c>
      <c r="S557" s="217">
        <v>0</v>
      </c>
      <c r="T557" s="21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424</v>
      </c>
      <c r="AT557" s="219" t="s">
        <v>226</v>
      </c>
      <c r="AU557" s="219" t="s">
        <v>82</v>
      </c>
      <c r="AY557" s="21" t="s">
        <v>146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1" t="s">
        <v>80</v>
      </c>
      <c r="BK557" s="220">
        <f>ROUND(I557*H557,2)</f>
        <v>0</v>
      </c>
      <c r="BL557" s="21" t="s">
        <v>239</v>
      </c>
      <c r="BM557" s="219" t="s">
        <v>820</v>
      </c>
    </row>
    <row r="558" s="2" customFormat="1" ht="16.5" customHeight="1">
      <c r="A558" s="42"/>
      <c r="B558" s="43"/>
      <c r="C558" s="208" t="s">
        <v>821</v>
      </c>
      <c r="D558" s="208" t="s">
        <v>148</v>
      </c>
      <c r="E558" s="209" t="s">
        <v>822</v>
      </c>
      <c r="F558" s="210" t="s">
        <v>823</v>
      </c>
      <c r="G558" s="211" t="s">
        <v>218</v>
      </c>
      <c r="H558" s="212">
        <v>5</v>
      </c>
      <c r="I558" s="213"/>
      <c r="J558" s="214">
        <f>ROUND(I558*H558,2)</f>
        <v>0</v>
      </c>
      <c r="K558" s="210" t="s">
        <v>152</v>
      </c>
      <c r="L558" s="48"/>
      <c r="M558" s="215" t="s">
        <v>19</v>
      </c>
      <c r="N558" s="216" t="s">
        <v>43</v>
      </c>
      <c r="O558" s="88"/>
      <c r="P558" s="217">
        <f>O558*H558</f>
        <v>0</v>
      </c>
      <c r="Q558" s="217">
        <v>0</v>
      </c>
      <c r="R558" s="217">
        <f>Q558*H558</f>
        <v>0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239</v>
      </c>
      <c r="AT558" s="219" t="s">
        <v>148</v>
      </c>
      <c r="AU558" s="219" t="s">
        <v>82</v>
      </c>
      <c r="AY558" s="21" t="s">
        <v>146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1" t="s">
        <v>80</v>
      </c>
      <c r="BK558" s="220">
        <f>ROUND(I558*H558,2)</f>
        <v>0</v>
      </c>
      <c r="BL558" s="21" t="s">
        <v>239</v>
      </c>
      <c r="BM558" s="219" t="s">
        <v>824</v>
      </c>
    </row>
    <row r="559" s="2" customFormat="1">
      <c r="A559" s="42"/>
      <c r="B559" s="43"/>
      <c r="C559" s="44"/>
      <c r="D559" s="221" t="s">
        <v>155</v>
      </c>
      <c r="E559" s="44"/>
      <c r="F559" s="222" t="s">
        <v>825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1" t="s">
        <v>155</v>
      </c>
      <c r="AU559" s="21" t="s">
        <v>82</v>
      </c>
    </row>
    <row r="560" s="14" customFormat="1">
      <c r="A560" s="14"/>
      <c r="B560" s="237"/>
      <c r="C560" s="238"/>
      <c r="D560" s="228" t="s">
        <v>157</v>
      </c>
      <c r="E560" s="239" t="s">
        <v>19</v>
      </c>
      <c r="F560" s="240" t="s">
        <v>826</v>
      </c>
      <c r="G560" s="238"/>
      <c r="H560" s="241">
        <v>5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157</v>
      </c>
      <c r="AU560" s="247" t="s">
        <v>82</v>
      </c>
      <c r="AV560" s="14" t="s">
        <v>82</v>
      </c>
      <c r="AW560" s="14" t="s">
        <v>33</v>
      </c>
      <c r="AX560" s="14" t="s">
        <v>72</v>
      </c>
      <c r="AY560" s="247" t="s">
        <v>146</v>
      </c>
    </row>
    <row r="561" s="15" customFormat="1">
      <c r="A561" s="15"/>
      <c r="B561" s="248"/>
      <c r="C561" s="249"/>
      <c r="D561" s="228" t="s">
        <v>157</v>
      </c>
      <c r="E561" s="250" t="s">
        <v>19</v>
      </c>
      <c r="F561" s="251" t="s">
        <v>160</v>
      </c>
      <c r="G561" s="249"/>
      <c r="H561" s="252">
        <v>5</v>
      </c>
      <c r="I561" s="253"/>
      <c r="J561" s="249"/>
      <c r="K561" s="249"/>
      <c r="L561" s="254"/>
      <c r="M561" s="255"/>
      <c r="N561" s="256"/>
      <c r="O561" s="256"/>
      <c r="P561" s="256"/>
      <c r="Q561" s="256"/>
      <c r="R561" s="256"/>
      <c r="S561" s="256"/>
      <c r="T561" s="257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58" t="s">
        <v>157</v>
      </c>
      <c r="AU561" s="258" t="s">
        <v>82</v>
      </c>
      <c r="AV561" s="15" t="s">
        <v>161</v>
      </c>
      <c r="AW561" s="15" t="s">
        <v>33</v>
      </c>
      <c r="AX561" s="15" t="s">
        <v>80</v>
      </c>
      <c r="AY561" s="258" t="s">
        <v>146</v>
      </c>
    </row>
    <row r="562" s="2" customFormat="1" ht="16.5" customHeight="1">
      <c r="A562" s="42"/>
      <c r="B562" s="43"/>
      <c r="C562" s="259" t="s">
        <v>827</v>
      </c>
      <c r="D562" s="259" t="s">
        <v>226</v>
      </c>
      <c r="E562" s="260" t="s">
        <v>828</v>
      </c>
      <c r="F562" s="261" t="s">
        <v>829</v>
      </c>
      <c r="G562" s="262" t="s">
        <v>218</v>
      </c>
      <c r="H562" s="263">
        <v>5</v>
      </c>
      <c r="I562" s="264"/>
      <c r="J562" s="265">
        <f>ROUND(I562*H562,2)</f>
        <v>0</v>
      </c>
      <c r="K562" s="261" t="s">
        <v>152</v>
      </c>
      <c r="L562" s="266"/>
      <c r="M562" s="267" t="s">
        <v>19</v>
      </c>
      <c r="N562" s="268" t="s">
        <v>43</v>
      </c>
      <c r="O562" s="88"/>
      <c r="P562" s="217">
        <f>O562*H562</f>
        <v>0</v>
      </c>
      <c r="Q562" s="217">
        <v>0.00050000000000000001</v>
      </c>
      <c r="R562" s="217">
        <f>Q562*H562</f>
        <v>0.0025000000000000001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424</v>
      </c>
      <c r="AT562" s="219" t="s">
        <v>226</v>
      </c>
      <c r="AU562" s="219" t="s">
        <v>82</v>
      </c>
      <c r="AY562" s="21" t="s">
        <v>146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1" t="s">
        <v>80</v>
      </c>
      <c r="BK562" s="220">
        <f>ROUND(I562*H562,2)</f>
        <v>0</v>
      </c>
      <c r="BL562" s="21" t="s">
        <v>239</v>
      </c>
      <c r="BM562" s="219" t="s">
        <v>830</v>
      </c>
    </row>
    <row r="563" s="2" customFormat="1" ht="16.5" customHeight="1">
      <c r="A563" s="42"/>
      <c r="B563" s="43"/>
      <c r="C563" s="208" t="s">
        <v>831</v>
      </c>
      <c r="D563" s="208" t="s">
        <v>148</v>
      </c>
      <c r="E563" s="209" t="s">
        <v>832</v>
      </c>
      <c r="F563" s="210" t="s">
        <v>833</v>
      </c>
      <c r="G563" s="211" t="s">
        <v>218</v>
      </c>
      <c r="H563" s="212">
        <v>1</v>
      </c>
      <c r="I563" s="213"/>
      <c r="J563" s="214">
        <f>ROUND(I563*H563,2)</f>
        <v>0</v>
      </c>
      <c r="K563" s="210" t="s">
        <v>152</v>
      </c>
      <c r="L563" s="48"/>
      <c r="M563" s="215" t="s">
        <v>19</v>
      </c>
      <c r="N563" s="216" t="s">
        <v>43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239</v>
      </c>
      <c r="AT563" s="219" t="s">
        <v>148</v>
      </c>
      <c r="AU563" s="219" t="s">
        <v>82</v>
      </c>
      <c r="AY563" s="21" t="s">
        <v>146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1" t="s">
        <v>80</v>
      </c>
      <c r="BK563" s="220">
        <f>ROUND(I563*H563,2)</f>
        <v>0</v>
      </c>
      <c r="BL563" s="21" t="s">
        <v>239</v>
      </c>
      <c r="BM563" s="219" t="s">
        <v>834</v>
      </c>
    </row>
    <row r="564" s="2" customFormat="1">
      <c r="A564" s="42"/>
      <c r="B564" s="43"/>
      <c r="C564" s="44"/>
      <c r="D564" s="221" t="s">
        <v>155</v>
      </c>
      <c r="E564" s="44"/>
      <c r="F564" s="222" t="s">
        <v>835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1" t="s">
        <v>155</v>
      </c>
      <c r="AU564" s="21" t="s">
        <v>82</v>
      </c>
    </row>
    <row r="565" s="2" customFormat="1" ht="16.5" customHeight="1">
      <c r="A565" s="42"/>
      <c r="B565" s="43"/>
      <c r="C565" s="259" t="s">
        <v>836</v>
      </c>
      <c r="D565" s="259" t="s">
        <v>226</v>
      </c>
      <c r="E565" s="260" t="s">
        <v>837</v>
      </c>
      <c r="F565" s="261" t="s">
        <v>838</v>
      </c>
      <c r="G565" s="262" t="s">
        <v>218</v>
      </c>
      <c r="H565" s="263">
        <v>1</v>
      </c>
      <c r="I565" s="264"/>
      <c r="J565" s="265">
        <f>ROUND(I565*H565,2)</f>
        <v>0</v>
      </c>
      <c r="K565" s="261" t="s">
        <v>152</v>
      </c>
      <c r="L565" s="266"/>
      <c r="M565" s="267" t="s">
        <v>19</v>
      </c>
      <c r="N565" s="268" t="s">
        <v>43</v>
      </c>
      <c r="O565" s="88"/>
      <c r="P565" s="217">
        <f>O565*H565</f>
        <v>0</v>
      </c>
      <c r="Q565" s="217">
        <v>0.00012</v>
      </c>
      <c r="R565" s="217">
        <f>Q565*H565</f>
        <v>0.00012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424</v>
      </c>
      <c r="AT565" s="219" t="s">
        <v>226</v>
      </c>
      <c r="AU565" s="219" t="s">
        <v>82</v>
      </c>
      <c r="AY565" s="21" t="s">
        <v>146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1" t="s">
        <v>80</v>
      </c>
      <c r="BK565" s="220">
        <f>ROUND(I565*H565,2)</f>
        <v>0</v>
      </c>
      <c r="BL565" s="21" t="s">
        <v>239</v>
      </c>
      <c r="BM565" s="219" t="s">
        <v>839</v>
      </c>
    </row>
    <row r="566" s="2" customFormat="1" ht="16.5" customHeight="1">
      <c r="A566" s="42"/>
      <c r="B566" s="43"/>
      <c r="C566" s="208" t="s">
        <v>840</v>
      </c>
      <c r="D566" s="208" t="s">
        <v>148</v>
      </c>
      <c r="E566" s="209" t="s">
        <v>841</v>
      </c>
      <c r="F566" s="210" t="s">
        <v>842</v>
      </c>
      <c r="G566" s="211" t="s">
        <v>218</v>
      </c>
      <c r="H566" s="212">
        <v>1</v>
      </c>
      <c r="I566" s="213"/>
      <c r="J566" s="214">
        <f>ROUND(I566*H566,2)</f>
        <v>0</v>
      </c>
      <c r="K566" s="210" t="s">
        <v>152</v>
      </c>
      <c r="L566" s="48"/>
      <c r="M566" s="215" t="s">
        <v>19</v>
      </c>
      <c r="N566" s="216" t="s">
        <v>43</v>
      </c>
      <c r="O566" s="88"/>
      <c r="P566" s="217">
        <f>O566*H566</f>
        <v>0</v>
      </c>
      <c r="Q566" s="217">
        <v>0</v>
      </c>
      <c r="R566" s="217">
        <f>Q566*H566</f>
        <v>0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239</v>
      </c>
      <c r="AT566" s="219" t="s">
        <v>148</v>
      </c>
      <c r="AU566" s="219" t="s">
        <v>82</v>
      </c>
      <c r="AY566" s="21" t="s">
        <v>146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1" t="s">
        <v>80</v>
      </c>
      <c r="BK566" s="220">
        <f>ROUND(I566*H566,2)</f>
        <v>0</v>
      </c>
      <c r="BL566" s="21" t="s">
        <v>239</v>
      </c>
      <c r="BM566" s="219" t="s">
        <v>843</v>
      </c>
    </row>
    <row r="567" s="2" customFormat="1">
      <c r="A567" s="42"/>
      <c r="B567" s="43"/>
      <c r="C567" s="44"/>
      <c r="D567" s="221" t="s">
        <v>155</v>
      </c>
      <c r="E567" s="44"/>
      <c r="F567" s="222" t="s">
        <v>844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1" t="s">
        <v>155</v>
      </c>
      <c r="AU567" s="21" t="s">
        <v>82</v>
      </c>
    </row>
    <row r="568" s="14" customFormat="1">
      <c r="A568" s="14"/>
      <c r="B568" s="237"/>
      <c r="C568" s="238"/>
      <c r="D568" s="228" t="s">
        <v>157</v>
      </c>
      <c r="E568" s="239" t="s">
        <v>19</v>
      </c>
      <c r="F568" s="240" t="s">
        <v>845</v>
      </c>
      <c r="G568" s="238"/>
      <c r="H568" s="241">
        <v>1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157</v>
      </c>
      <c r="AU568" s="247" t="s">
        <v>82</v>
      </c>
      <c r="AV568" s="14" t="s">
        <v>82</v>
      </c>
      <c r="AW568" s="14" t="s">
        <v>33</v>
      </c>
      <c r="AX568" s="14" t="s">
        <v>72</v>
      </c>
      <c r="AY568" s="247" t="s">
        <v>146</v>
      </c>
    </row>
    <row r="569" s="15" customFormat="1">
      <c r="A569" s="15"/>
      <c r="B569" s="248"/>
      <c r="C569" s="249"/>
      <c r="D569" s="228" t="s">
        <v>157</v>
      </c>
      <c r="E569" s="250" t="s">
        <v>19</v>
      </c>
      <c r="F569" s="251" t="s">
        <v>160</v>
      </c>
      <c r="G569" s="249"/>
      <c r="H569" s="252">
        <v>1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8" t="s">
        <v>157</v>
      </c>
      <c r="AU569" s="258" t="s">
        <v>82</v>
      </c>
      <c r="AV569" s="15" t="s">
        <v>161</v>
      </c>
      <c r="AW569" s="15" t="s">
        <v>33</v>
      </c>
      <c r="AX569" s="15" t="s">
        <v>80</v>
      </c>
      <c r="AY569" s="258" t="s">
        <v>146</v>
      </c>
    </row>
    <row r="570" s="2" customFormat="1" ht="16.5" customHeight="1">
      <c r="A570" s="42"/>
      <c r="B570" s="43"/>
      <c r="C570" s="259" t="s">
        <v>846</v>
      </c>
      <c r="D570" s="259" t="s">
        <v>226</v>
      </c>
      <c r="E570" s="260" t="s">
        <v>847</v>
      </c>
      <c r="F570" s="261" t="s">
        <v>848</v>
      </c>
      <c r="G570" s="262" t="s">
        <v>218</v>
      </c>
      <c r="H570" s="263">
        <v>1</v>
      </c>
      <c r="I570" s="264"/>
      <c r="J570" s="265">
        <f>ROUND(I570*H570,2)</f>
        <v>0</v>
      </c>
      <c r="K570" s="261" t="s">
        <v>152</v>
      </c>
      <c r="L570" s="266"/>
      <c r="M570" s="267" t="s">
        <v>19</v>
      </c>
      <c r="N570" s="268" t="s">
        <v>43</v>
      </c>
      <c r="O570" s="88"/>
      <c r="P570" s="217">
        <f>O570*H570</f>
        <v>0</v>
      </c>
      <c r="Q570" s="217">
        <v>0.00084999999999999995</v>
      </c>
      <c r="R570" s="217">
        <f>Q570*H570</f>
        <v>0.00084999999999999995</v>
      </c>
      <c r="S570" s="217">
        <v>0</v>
      </c>
      <c r="T570" s="21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9" t="s">
        <v>424</v>
      </c>
      <c r="AT570" s="219" t="s">
        <v>226</v>
      </c>
      <c r="AU570" s="219" t="s">
        <v>82</v>
      </c>
      <c r="AY570" s="21" t="s">
        <v>146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1" t="s">
        <v>80</v>
      </c>
      <c r="BK570" s="220">
        <f>ROUND(I570*H570,2)</f>
        <v>0</v>
      </c>
      <c r="BL570" s="21" t="s">
        <v>239</v>
      </c>
      <c r="BM570" s="219" t="s">
        <v>849</v>
      </c>
    </row>
    <row r="571" s="2" customFormat="1" ht="16.5" customHeight="1">
      <c r="A571" s="42"/>
      <c r="B571" s="43"/>
      <c r="C571" s="208" t="s">
        <v>850</v>
      </c>
      <c r="D571" s="208" t="s">
        <v>148</v>
      </c>
      <c r="E571" s="209" t="s">
        <v>851</v>
      </c>
      <c r="F571" s="210" t="s">
        <v>852</v>
      </c>
      <c r="G571" s="211" t="s">
        <v>218</v>
      </c>
      <c r="H571" s="212">
        <v>1</v>
      </c>
      <c r="I571" s="213"/>
      <c r="J571" s="214">
        <f>ROUND(I571*H571,2)</f>
        <v>0</v>
      </c>
      <c r="K571" s="210" t="s">
        <v>152</v>
      </c>
      <c r="L571" s="48"/>
      <c r="M571" s="215" t="s">
        <v>19</v>
      </c>
      <c r="N571" s="216" t="s">
        <v>43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239</v>
      </c>
      <c r="AT571" s="219" t="s">
        <v>148</v>
      </c>
      <c r="AU571" s="219" t="s">
        <v>82</v>
      </c>
      <c r="AY571" s="21" t="s">
        <v>146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1" t="s">
        <v>80</v>
      </c>
      <c r="BK571" s="220">
        <f>ROUND(I571*H571,2)</f>
        <v>0</v>
      </c>
      <c r="BL571" s="21" t="s">
        <v>239</v>
      </c>
      <c r="BM571" s="219" t="s">
        <v>853</v>
      </c>
    </row>
    <row r="572" s="2" customFormat="1">
      <c r="A572" s="42"/>
      <c r="B572" s="43"/>
      <c r="C572" s="44"/>
      <c r="D572" s="221" t="s">
        <v>155</v>
      </c>
      <c r="E572" s="44"/>
      <c r="F572" s="222" t="s">
        <v>854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1" t="s">
        <v>155</v>
      </c>
      <c r="AU572" s="21" t="s">
        <v>82</v>
      </c>
    </row>
    <row r="573" s="14" customFormat="1">
      <c r="A573" s="14"/>
      <c r="B573" s="237"/>
      <c r="C573" s="238"/>
      <c r="D573" s="228" t="s">
        <v>157</v>
      </c>
      <c r="E573" s="239" t="s">
        <v>19</v>
      </c>
      <c r="F573" s="240" t="s">
        <v>855</v>
      </c>
      <c r="G573" s="238"/>
      <c r="H573" s="241">
        <v>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157</v>
      </c>
      <c r="AU573" s="247" t="s">
        <v>82</v>
      </c>
      <c r="AV573" s="14" t="s">
        <v>82</v>
      </c>
      <c r="AW573" s="14" t="s">
        <v>33</v>
      </c>
      <c r="AX573" s="14" t="s">
        <v>72</v>
      </c>
      <c r="AY573" s="247" t="s">
        <v>146</v>
      </c>
    </row>
    <row r="574" s="15" customFormat="1">
      <c r="A574" s="15"/>
      <c r="B574" s="248"/>
      <c r="C574" s="249"/>
      <c r="D574" s="228" t="s">
        <v>157</v>
      </c>
      <c r="E574" s="250" t="s">
        <v>19</v>
      </c>
      <c r="F574" s="251" t="s">
        <v>160</v>
      </c>
      <c r="G574" s="249"/>
      <c r="H574" s="252">
        <v>1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157</v>
      </c>
      <c r="AU574" s="258" t="s">
        <v>82</v>
      </c>
      <c r="AV574" s="15" t="s">
        <v>161</v>
      </c>
      <c r="AW574" s="15" t="s">
        <v>33</v>
      </c>
      <c r="AX574" s="15" t="s">
        <v>80</v>
      </c>
      <c r="AY574" s="258" t="s">
        <v>146</v>
      </c>
    </row>
    <row r="575" s="2" customFormat="1" ht="16.5" customHeight="1">
      <c r="A575" s="42"/>
      <c r="B575" s="43"/>
      <c r="C575" s="259" t="s">
        <v>856</v>
      </c>
      <c r="D575" s="259" t="s">
        <v>226</v>
      </c>
      <c r="E575" s="260" t="s">
        <v>857</v>
      </c>
      <c r="F575" s="261" t="s">
        <v>858</v>
      </c>
      <c r="G575" s="262" t="s">
        <v>218</v>
      </c>
      <c r="H575" s="263">
        <v>1</v>
      </c>
      <c r="I575" s="264"/>
      <c r="J575" s="265">
        <f>ROUND(I575*H575,2)</f>
        <v>0</v>
      </c>
      <c r="K575" s="261" t="s">
        <v>152</v>
      </c>
      <c r="L575" s="266"/>
      <c r="M575" s="267" t="s">
        <v>19</v>
      </c>
      <c r="N575" s="268" t="s">
        <v>43</v>
      </c>
      <c r="O575" s="88"/>
      <c r="P575" s="217">
        <f>O575*H575</f>
        <v>0</v>
      </c>
      <c r="Q575" s="217">
        <v>0.00084999999999999995</v>
      </c>
      <c r="R575" s="217">
        <f>Q575*H575</f>
        <v>0.00084999999999999995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424</v>
      </c>
      <c r="AT575" s="219" t="s">
        <v>226</v>
      </c>
      <c r="AU575" s="219" t="s">
        <v>82</v>
      </c>
      <c r="AY575" s="21" t="s">
        <v>146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1" t="s">
        <v>80</v>
      </c>
      <c r="BK575" s="220">
        <f>ROUND(I575*H575,2)</f>
        <v>0</v>
      </c>
      <c r="BL575" s="21" t="s">
        <v>239</v>
      </c>
      <c r="BM575" s="219" t="s">
        <v>859</v>
      </c>
    </row>
    <row r="576" s="2" customFormat="1" ht="24.15" customHeight="1">
      <c r="A576" s="42"/>
      <c r="B576" s="43"/>
      <c r="C576" s="208" t="s">
        <v>860</v>
      </c>
      <c r="D576" s="208" t="s">
        <v>148</v>
      </c>
      <c r="E576" s="209" t="s">
        <v>861</v>
      </c>
      <c r="F576" s="210" t="s">
        <v>862</v>
      </c>
      <c r="G576" s="211" t="s">
        <v>177</v>
      </c>
      <c r="H576" s="212">
        <v>0.0070000000000000001</v>
      </c>
      <c r="I576" s="213"/>
      <c r="J576" s="214">
        <f>ROUND(I576*H576,2)</f>
        <v>0</v>
      </c>
      <c r="K576" s="210" t="s">
        <v>152</v>
      </c>
      <c r="L576" s="48"/>
      <c r="M576" s="215" t="s">
        <v>19</v>
      </c>
      <c r="N576" s="216" t="s">
        <v>43</v>
      </c>
      <c r="O576" s="88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239</v>
      </c>
      <c r="AT576" s="219" t="s">
        <v>148</v>
      </c>
      <c r="AU576" s="219" t="s">
        <v>82</v>
      </c>
      <c r="AY576" s="21" t="s">
        <v>146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1" t="s">
        <v>80</v>
      </c>
      <c r="BK576" s="220">
        <f>ROUND(I576*H576,2)</f>
        <v>0</v>
      </c>
      <c r="BL576" s="21" t="s">
        <v>239</v>
      </c>
      <c r="BM576" s="219" t="s">
        <v>863</v>
      </c>
    </row>
    <row r="577" s="2" customFormat="1">
      <c r="A577" s="42"/>
      <c r="B577" s="43"/>
      <c r="C577" s="44"/>
      <c r="D577" s="221" t="s">
        <v>155</v>
      </c>
      <c r="E577" s="44"/>
      <c r="F577" s="222" t="s">
        <v>864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1" t="s">
        <v>155</v>
      </c>
      <c r="AU577" s="21" t="s">
        <v>82</v>
      </c>
    </row>
    <row r="578" s="12" customFormat="1" ht="22.8" customHeight="1">
      <c r="A578" s="12"/>
      <c r="B578" s="192"/>
      <c r="C578" s="193"/>
      <c r="D578" s="194" t="s">
        <v>71</v>
      </c>
      <c r="E578" s="206" t="s">
        <v>865</v>
      </c>
      <c r="F578" s="206" t="s">
        <v>866</v>
      </c>
      <c r="G578" s="193"/>
      <c r="H578" s="193"/>
      <c r="I578" s="196"/>
      <c r="J578" s="207">
        <f>BK578</f>
        <v>0</v>
      </c>
      <c r="K578" s="193"/>
      <c r="L578" s="198"/>
      <c r="M578" s="199"/>
      <c r="N578" s="200"/>
      <c r="O578" s="200"/>
      <c r="P578" s="201">
        <f>SUM(P579:P584)</f>
        <v>0</v>
      </c>
      <c r="Q578" s="200"/>
      <c r="R578" s="201">
        <f>SUM(R579:R584)</f>
        <v>0.295296</v>
      </c>
      <c r="S578" s="200"/>
      <c r="T578" s="202">
        <f>SUM(T579:T584)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3" t="s">
        <v>82</v>
      </c>
      <c r="AT578" s="204" t="s">
        <v>71</v>
      </c>
      <c r="AU578" s="204" t="s">
        <v>80</v>
      </c>
      <c r="AY578" s="203" t="s">
        <v>146</v>
      </c>
      <c r="BK578" s="205">
        <f>SUM(BK579:BK584)</f>
        <v>0</v>
      </c>
    </row>
    <row r="579" s="2" customFormat="1" ht="16.5" customHeight="1">
      <c r="A579" s="42"/>
      <c r="B579" s="43"/>
      <c r="C579" s="208" t="s">
        <v>867</v>
      </c>
      <c r="D579" s="208" t="s">
        <v>148</v>
      </c>
      <c r="E579" s="209" t="s">
        <v>868</v>
      </c>
      <c r="F579" s="210" t="s">
        <v>869</v>
      </c>
      <c r="G579" s="211" t="s">
        <v>191</v>
      </c>
      <c r="H579" s="212">
        <v>2.5600000000000001</v>
      </c>
      <c r="I579" s="213"/>
      <c r="J579" s="214">
        <f>ROUND(I579*H579,2)</f>
        <v>0</v>
      </c>
      <c r="K579" s="210" t="s">
        <v>152</v>
      </c>
      <c r="L579" s="48"/>
      <c r="M579" s="215" t="s">
        <v>19</v>
      </c>
      <c r="N579" s="216" t="s">
        <v>43</v>
      </c>
      <c r="O579" s="88"/>
      <c r="P579" s="217">
        <f>O579*H579</f>
        <v>0</v>
      </c>
      <c r="Q579" s="217">
        <v>0.11534999999999999</v>
      </c>
      <c r="R579" s="217">
        <f>Q579*H579</f>
        <v>0.295296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239</v>
      </c>
      <c r="AT579" s="219" t="s">
        <v>148</v>
      </c>
      <c r="AU579" s="219" t="s">
        <v>82</v>
      </c>
      <c r="AY579" s="21" t="s">
        <v>146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1" t="s">
        <v>80</v>
      </c>
      <c r="BK579" s="220">
        <f>ROUND(I579*H579,2)</f>
        <v>0</v>
      </c>
      <c r="BL579" s="21" t="s">
        <v>239</v>
      </c>
      <c r="BM579" s="219" t="s">
        <v>870</v>
      </c>
    </row>
    <row r="580" s="2" customFormat="1">
      <c r="A580" s="42"/>
      <c r="B580" s="43"/>
      <c r="C580" s="44"/>
      <c r="D580" s="221" t="s">
        <v>155</v>
      </c>
      <c r="E580" s="44"/>
      <c r="F580" s="222" t="s">
        <v>871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1" t="s">
        <v>155</v>
      </c>
      <c r="AU580" s="21" t="s">
        <v>82</v>
      </c>
    </row>
    <row r="581" s="14" customFormat="1">
      <c r="A581" s="14"/>
      <c r="B581" s="237"/>
      <c r="C581" s="238"/>
      <c r="D581" s="228" t="s">
        <v>157</v>
      </c>
      <c r="E581" s="239" t="s">
        <v>19</v>
      </c>
      <c r="F581" s="240" t="s">
        <v>872</v>
      </c>
      <c r="G581" s="238"/>
      <c r="H581" s="241">
        <v>2.5600000000000001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157</v>
      </c>
      <c r="AU581" s="247" t="s">
        <v>82</v>
      </c>
      <c r="AV581" s="14" t="s">
        <v>82</v>
      </c>
      <c r="AW581" s="14" t="s">
        <v>33</v>
      </c>
      <c r="AX581" s="14" t="s">
        <v>72</v>
      </c>
      <c r="AY581" s="247" t="s">
        <v>146</v>
      </c>
    </row>
    <row r="582" s="15" customFormat="1">
      <c r="A582" s="15"/>
      <c r="B582" s="248"/>
      <c r="C582" s="249"/>
      <c r="D582" s="228" t="s">
        <v>157</v>
      </c>
      <c r="E582" s="250" t="s">
        <v>19</v>
      </c>
      <c r="F582" s="251" t="s">
        <v>160</v>
      </c>
      <c r="G582" s="249"/>
      <c r="H582" s="252">
        <v>2.5600000000000001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8" t="s">
        <v>157</v>
      </c>
      <c r="AU582" s="258" t="s">
        <v>82</v>
      </c>
      <c r="AV582" s="15" t="s">
        <v>161</v>
      </c>
      <c r="AW582" s="15" t="s">
        <v>33</v>
      </c>
      <c r="AX582" s="15" t="s">
        <v>80</v>
      </c>
      <c r="AY582" s="258" t="s">
        <v>146</v>
      </c>
    </row>
    <row r="583" s="2" customFormat="1" ht="24.15" customHeight="1">
      <c r="A583" s="42"/>
      <c r="B583" s="43"/>
      <c r="C583" s="208" t="s">
        <v>873</v>
      </c>
      <c r="D583" s="208" t="s">
        <v>148</v>
      </c>
      <c r="E583" s="209" t="s">
        <v>874</v>
      </c>
      <c r="F583" s="210" t="s">
        <v>875</v>
      </c>
      <c r="G583" s="211" t="s">
        <v>177</v>
      </c>
      <c r="H583" s="212">
        <v>0.29499999999999998</v>
      </c>
      <c r="I583" s="213"/>
      <c r="J583" s="214">
        <f>ROUND(I583*H583,2)</f>
        <v>0</v>
      </c>
      <c r="K583" s="210" t="s">
        <v>152</v>
      </c>
      <c r="L583" s="48"/>
      <c r="M583" s="215" t="s">
        <v>19</v>
      </c>
      <c r="N583" s="216" t="s">
        <v>43</v>
      </c>
      <c r="O583" s="88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19" t="s">
        <v>239</v>
      </c>
      <c r="AT583" s="219" t="s">
        <v>148</v>
      </c>
      <c r="AU583" s="219" t="s">
        <v>82</v>
      </c>
      <c r="AY583" s="21" t="s">
        <v>146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21" t="s">
        <v>80</v>
      </c>
      <c r="BK583" s="220">
        <f>ROUND(I583*H583,2)</f>
        <v>0</v>
      </c>
      <c r="BL583" s="21" t="s">
        <v>239</v>
      </c>
      <c r="BM583" s="219" t="s">
        <v>876</v>
      </c>
    </row>
    <row r="584" s="2" customFormat="1">
      <c r="A584" s="42"/>
      <c r="B584" s="43"/>
      <c r="C584" s="44"/>
      <c r="D584" s="221" t="s">
        <v>155</v>
      </c>
      <c r="E584" s="44"/>
      <c r="F584" s="222" t="s">
        <v>877</v>
      </c>
      <c r="G584" s="44"/>
      <c r="H584" s="44"/>
      <c r="I584" s="223"/>
      <c r="J584" s="44"/>
      <c r="K584" s="44"/>
      <c r="L584" s="48"/>
      <c r="M584" s="224"/>
      <c r="N584" s="225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1" t="s">
        <v>155</v>
      </c>
      <c r="AU584" s="21" t="s">
        <v>82</v>
      </c>
    </row>
    <row r="585" s="12" customFormat="1" ht="22.8" customHeight="1">
      <c r="A585" s="12"/>
      <c r="B585" s="192"/>
      <c r="C585" s="193"/>
      <c r="D585" s="194" t="s">
        <v>71</v>
      </c>
      <c r="E585" s="206" t="s">
        <v>878</v>
      </c>
      <c r="F585" s="206" t="s">
        <v>879</v>
      </c>
      <c r="G585" s="193"/>
      <c r="H585" s="193"/>
      <c r="I585" s="196"/>
      <c r="J585" s="207">
        <f>BK585</f>
        <v>0</v>
      </c>
      <c r="K585" s="193"/>
      <c r="L585" s="198"/>
      <c r="M585" s="199"/>
      <c r="N585" s="200"/>
      <c r="O585" s="200"/>
      <c r="P585" s="201">
        <f>SUM(P586:P606)</f>
        <v>0</v>
      </c>
      <c r="Q585" s="200"/>
      <c r="R585" s="201">
        <f>SUM(R586:R606)</f>
        <v>0.30308009999999996</v>
      </c>
      <c r="S585" s="200"/>
      <c r="T585" s="202">
        <f>SUM(T586:T606)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3" t="s">
        <v>82</v>
      </c>
      <c r="AT585" s="204" t="s">
        <v>71</v>
      </c>
      <c r="AU585" s="204" t="s">
        <v>80</v>
      </c>
      <c r="AY585" s="203" t="s">
        <v>146</v>
      </c>
      <c r="BK585" s="205">
        <f>SUM(BK586:BK606)</f>
        <v>0</v>
      </c>
    </row>
    <row r="586" s="2" customFormat="1" ht="24.15" customHeight="1">
      <c r="A586" s="42"/>
      <c r="B586" s="43"/>
      <c r="C586" s="208" t="s">
        <v>880</v>
      </c>
      <c r="D586" s="208" t="s">
        <v>148</v>
      </c>
      <c r="E586" s="209" t="s">
        <v>881</v>
      </c>
      <c r="F586" s="210" t="s">
        <v>882</v>
      </c>
      <c r="G586" s="211" t="s">
        <v>191</v>
      </c>
      <c r="H586" s="212">
        <v>22.312999999999999</v>
      </c>
      <c r="I586" s="213"/>
      <c r="J586" s="214">
        <f>ROUND(I586*H586,2)</f>
        <v>0</v>
      </c>
      <c r="K586" s="210" t="s">
        <v>152</v>
      </c>
      <c r="L586" s="48"/>
      <c r="M586" s="215" t="s">
        <v>19</v>
      </c>
      <c r="N586" s="216" t="s">
        <v>43</v>
      </c>
      <c r="O586" s="88"/>
      <c r="P586" s="217">
        <f>O586*H586</f>
        <v>0</v>
      </c>
      <c r="Q586" s="217">
        <v>0.0126</v>
      </c>
      <c r="R586" s="217">
        <f>Q586*H586</f>
        <v>0.2811438</v>
      </c>
      <c r="S586" s="217">
        <v>0</v>
      </c>
      <c r="T586" s="218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19" t="s">
        <v>239</v>
      </c>
      <c r="AT586" s="219" t="s">
        <v>148</v>
      </c>
      <c r="AU586" s="219" t="s">
        <v>82</v>
      </c>
      <c r="AY586" s="21" t="s">
        <v>146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1" t="s">
        <v>80</v>
      </c>
      <c r="BK586" s="220">
        <f>ROUND(I586*H586,2)</f>
        <v>0</v>
      </c>
      <c r="BL586" s="21" t="s">
        <v>239</v>
      </c>
      <c r="BM586" s="219" t="s">
        <v>883</v>
      </c>
    </row>
    <row r="587" s="2" customFormat="1">
      <c r="A587" s="42"/>
      <c r="B587" s="43"/>
      <c r="C587" s="44"/>
      <c r="D587" s="221" t="s">
        <v>155</v>
      </c>
      <c r="E587" s="44"/>
      <c r="F587" s="222" t="s">
        <v>884</v>
      </c>
      <c r="G587" s="44"/>
      <c r="H587" s="44"/>
      <c r="I587" s="223"/>
      <c r="J587" s="44"/>
      <c r="K587" s="44"/>
      <c r="L587" s="48"/>
      <c r="M587" s="224"/>
      <c r="N587" s="225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1" t="s">
        <v>155</v>
      </c>
      <c r="AU587" s="21" t="s">
        <v>82</v>
      </c>
    </row>
    <row r="588" s="14" customFormat="1">
      <c r="A588" s="14"/>
      <c r="B588" s="237"/>
      <c r="C588" s="238"/>
      <c r="D588" s="228" t="s">
        <v>157</v>
      </c>
      <c r="E588" s="239" t="s">
        <v>19</v>
      </c>
      <c r="F588" s="240" t="s">
        <v>885</v>
      </c>
      <c r="G588" s="238"/>
      <c r="H588" s="241">
        <v>2.8799999999999999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7" t="s">
        <v>157</v>
      </c>
      <c r="AU588" s="247" t="s">
        <v>82</v>
      </c>
      <c r="AV588" s="14" t="s">
        <v>82</v>
      </c>
      <c r="AW588" s="14" t="s">
        <v>33</v>
      </c>
      <c r="AX588" s="14" t="s">
        <v>72</v>
      </c>
      <c r="AY588" s="247" t="s">
        <v>146</v>
      </c>
    </row>
    <row r="589" s="14" customFormat="1">
      <c r="A589" s="14"/>
      <c r="B589" s="237"/>
      <c r="C589" s="238"/>
      <c r="D589" s="228" t="s">
        <v>157</v>
      </c>
      <c r="E589" s="239" t="s">
        <v>19</v>
      </c>
      <c r="F589" s="240" t="s">
        <v>886</v>
      </c>
      <c r="G589" s="238"/>
      <c r="H589" s="241">
        <v>1.2150000000000001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157</v>
      </c>
      <c r="AU589" s="247" t="s">
        <v>82</v>
      </c>
      <c r="AV589" s="14" t="s">
        <v>82</v>
      </c>
      <c r="AW589" s="14" t="s">
        <v>33</v>
      </c>
      <c r="AX589" s="14" t="s">
        <v>72</v>
      </c>
      <c r="AY589" s="247" t="s">
        <v>146</v>
      </c>
    </row>
    <row r="590" s="14" customFormat="1">
      <c r="A590" s="14"/>
      <c r="B590" s="237"/>
      <c r="C590" s="238"/>
      <c r="D590" s="228" t="s">
        <v>157</v>
      </c>
      <c r="E590" s="239" t="s">
        <v>19</v>
      </c>
      <c r="F590" s="240" t="s">
        <v>887</v>
      </c>
      <c r="G590" s="238"/>
      <c r="H590" s="241">
        <v>9.0830000000000002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157</v>
      </c>
      <c r="AU590" s="247" t="s">
        <v>82</v>
      </c>
      <c r="AV590" s="14" t="s">
        <v>82</v>
      </c>
      <c r="AW590" s="14" t="s">
        <v>33</v>
      </c>
      <c r="AX590" s="14" t="s">
        <v>72</v>
      </c>
      <c r="AY590" s="247" t="s">
        <v>146</v>
      </c>
    </row>
    <row r="591" s="14" customFormat="1">
      <c r="A591" s="14"/>
      <c r="B591" s="237"/>
      <c r="C591" s="238"/>
      <c r="D591" s="228" t="s">
        <v>157</v>
      </c>
      <c r="E591" s="239" t="s">
        <v>19</v>
      </c>
      <c r="F591" s="240" t="s">
        <v>888</v>
      </c>
      <c r="G591" s="238"/>
      <c r="H591" s="241">
        <v>9.1349999999999998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157</v>
      </c>
      <c r="AU591" s="247" t="s">
        <v>82</v>
      </c>
      <c r="AV591" s="14" t="s">
        <v>82</v>
      </c>
      <c r="AW591" s="14" t="s">
        <v>33</v>
      </c>
      <c r="AX591" s="14" t="s">
        <v>72</v>
      </c>
      <c r="AY591" s="247" t="s">
        <v>146</v>
      </c>
    </row>
    <row r="592" s="15" customFormat="1">
      <c r="A592" s="15"/>
      <c r="B592" s="248"/>
      <c r="C592" s="249"/>
      <c r="D592" s="228" t="s">
        <v>157</v>
      </c>
      <c r="E592" s="250" t="s">
        <v>19</v>
      </c>
      <c r="F592" s="251" t="s">
        <v>160</v>
      </c>
      <c r="G592" s="249"/>
      <c r="H592" s="252">
        <v>22.312999999999999</v>
      </c>
      <c r="I592" s="253"/>
      <c r="J592" s="249"/>
      <c r="K592" s="249"/>
      <c r="L592" s="254"/>
      <c r="M592" s="255"/>
      <c r="N592" s="256"/>
      <c r="O592" s="256"/>
      <c r="P592" s="256"/>
      <c r="Q592" s="256"/>
      <c r="R592" s="256"/>
      <c r="S592" s="256"/>
      <c r="T592" s="25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58" t="s">
        <v>157</v>
      </c>
      <c r="AU592" s="258" t="s">
        <v>82</v>
      </c>
      <c r="AV592" s="15" t="s">
        <v>161</v>
      </c>
      <c r="AW592" s="15" t="s">
        <v>33</v>
      </c>
      <c r="AX592" s="15" t="s">
        <v>80</v>
      </c>
      <c r="AY592" s="258" t="s">
        <v>146</v>
      </c>
    </row>
    <row r="593" s="2" customFormat="1" ht="24.15" customHeight="1">
      <c r="A593" s="42"/>
      <c r="B593" s="43"/>
      <c r="C593" s="208" t="s">
        <v>889</v>
      </c>
      <c r="D593" s="208" t="s">
        <v>148</v>
      </c>
      <c r="E593" s="209" t="s">
        <v>890</v>
      </c>
      <c r="F593" s="210" t="s">
        <v>891</v>
      </c>
      <c r="G593" s="211" t="s">
        <v>191</v>
      </c>
      <c r="H593" s="212">
        <v>22.312999999999999</v>
      </c>
      <c r="I593" s="213"/>
      <c r="J593" s="214">
        <f>ROUND(I593*H593,2)</f>
        <v>0</v>
      </c>
      <c r="K593" s="210" t="s">
        <v>152</v>
      </c>
      <c r="L593" s="48"/>
      <c r="M593" s="215" t="s">
        <v>19</v>
      </c>
      <c r="N593" s="216" t="s">
        <v>43</v>
      </c>
      <c r="O593" s="88"/>
      <c r="P593" s="217">
        <f>O593*H593</f>
        <v>0</v>
      </c>
      <c r="Q593" s="217">
        <v>0.00010000000000000001</v>
      </c>
      <c r="R593" s="217">
        <f>Q593*H593</f>
        <v>0.0022312999999999999</v>
      </c>
      <c r="S593" s="217">
        <v>0</v>
      </c>
      <c r="T593" s="218">
        <f>S593*H593</f>
        <v>0</v>
      </c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R593" s="219" t="s">
        <v>239</v>
      </c>
      <c r="AT593" s="219" t="s">
        <v>148</v>
      </c>
      <c r="AU593" s="219" t="s">
        <v>82</v>
      </c>
      <c r="AY593" s="21" t="s">
        <v>146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21" t="s">
        <v>80</v>
      </c>
      <c r="BK593" s="220">
        <f>ROUND(I593*H593,2)</f>
        <v>0</v>
      </c>
      <c r="BL593" s="21" t="s">
        <v>239</v>
      </c>
      <c r="BM593" s="219" t="s">
        <v>892</v>
      </c>
    </row>
    <row r="594" s="2" customFormat="1">
      <c r="A594" s="42"/>
      <c r="B594" s="43"/>
      <c r="C594" s="44"/>
      <c r="D594" s="221" t="s">
        <v>155</v>
      </c>
      <c r="E594" s="44"/>
      <c r="F594" s="222" t="s">
        <v>893</v>
      </c>
      <c r="G594" s="44"/>
      <c r="H594" s="44"/>
      <c r="I594" s="223"/>
      <c r="J594" s="44"/>
      <c r="K594" s="44"/>
      <c r="L594" s="48"/>
      <c r="M594" s="224"/>
      <c r="N594" s="225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T594" s="21" t="s">
        <v>155</v>
      </c>
      <c r="AU594" s="21" t="s">
        <v>82</v>
      </c>
    </row>
    <row r="595" s="2" customFormat="1" ht="16.5" customHeight="1">
      <c r="A595" s="42"/>
      <c r="B595" s="43"/>
      <c r="C595" s="208" t="s">
        <v>463</v>
      </c>
      <c r="D595" s="208" t="s">
        <v>148</v>
      </c>
      <c r="E595" s="209" t="s">
        <v>894</v>
      </c>
      <c r="F595" s="210" t="s">
        <v>895</v>
      </c>
      <c r="G595" s="211" t="s">
        <v>191</v>
      </c>
      <c r="H595" s="212">
        <v>5.5350000000000001</v>
      </c>
      <c r="I595" s="213"/>
      <c r="J595" s="214">
        <f>ROUND(I595*H595,2)</f>
        <v>0</v>
      </c>
      <c r="K595" s="210" t="s">
        <v>152</v>
      </c>
      <c r="L595" s="48"/>
      <c r="M595" s="215" t="s">
        <v>19</v>
      </c>
      <c r="N595" s="216" t="s">
        <v>43</v>
      </c>
      <c r="O595" s="88"/>
      <c r="P595" s="217">
        <f>O595*H595</f>
        <v>0</v>
      </c>
      <c r="Q595" s="217">
        <v>0</v>
      </c>
      <c r="R595" s="217">
        <f>Q595*H595</f>
        <v>0</v>
      </c>
      <c r="S595" s="217">
        <v>0</v>
      </c>
      <c r="T595" s="218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19" t="s">
        <v>239</v>
      </c>
      <c r="AT595" s="219" t="s">
        <v>148</v>
      </c>
      <c r="AU595" s="219" t="s">
        <v>82</v>
      </c>
      <c r="AY595" s="21" t="s">
        <v>146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21" t="s">
        <v>80</v>
      </c>
      <c r="BK595" s="220">
        <f>ROUND(I595*H595,2)</f>
        <v>0</v>
      </c>
      <c r="BL595" s="21" t="s">
        <v>239</v>
      </c>
      <c r="BM595" s="219" t="s">
        <v>896</v>
      </c>
    </row>
    <row r="596" s="2" customFormat="1">
      <c r="A596" s="42"/>
      <c r="B596" s="43"/>
      <c r="C596" s="44"/>
      <c r="D596" s="221" t="s">
        <v>155</v>
      </c>
      <c r="E596" s="44"/>
      <c r="F596" s="222" t="s">
        <v>897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155</v>
      </c>
      <c r="AU596" s="21" t="s">
        <v>82</v>
      </c>
    </row>
    <row r="597" s="14" customFormat="1">
      <c r="A597" s="14"/>
      <c r="B597" s="237"/>
      <c r="C597" s="238"/>
      <c r="D597" s="228" t="s">
        <v>157</v>
      </c>
      <c r="E597" s="239" t="s">
        <v>19</v>
      </c>
      <c r="F597" s="240" t="s">
        <v>885</v>
      </c>
      <c r="G597" s="238"/>
      <c r="H597" s="241">
        <v>2.8799999999999999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157</v>
      </c>
      <c r="AU597" s="247" t="s">
        <v>82</v>
      </c>
      <c r="AV597" s="14" t="s">
        <v>82</v>
      </c>
      <c r="AW597" s="14" t="s">
        <v>33</v>
      </c>
      <c r="AX597" s="14" t="s">
        <v>72</v>
      </c>
      <c r="AY597" s="247" t="s">
        <v>146</v>
      </c>
    </row>
    <row r="598" s="14" customFormat="1">
      <c r="A598" s="14"/>
      <c r="B598" s="237"/>
      <c r="C598" s="238"/>
      <c r="D598" s="228" t="s">
        <v>157</v>
      </c>
      <c r="E598" s="239" t="s">
        <v>19</v>
      </c>
      <c r="F598" s="240" t="s">
        <v>886</v>
      </c>
      <c r="G598" s="238"/>
      <c r="H598" s="241">
        <v>1.2150000000000001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157</v>
      </c>
      <c r="AU598" s="247" t="s">
        <v>82</v>
      </c>
      <c r="AV598" s="14" t="s">
        <v>82</v>
      </c>
      <c r="AW598" s="14" t="s">
        <v>33</v>
      </c>
      <c r="AX598" s="14" t="s">
        <v>72</v>
      </c>
      <c r="AY598" s="247" t="s">
        <v>146</v>
      </c>
    </row>
    <row r="599" s="14" customFormat="1">
      <c r="A599" s="14"/>
      <c r="B599" s="237"/>
      <c r="C599" s="238"/>
      <c r="D599" s="228" t="s">
        <v>157</v>
      </c>
      <c r="E599" s="239" t="s">
        <v>19</v>
      </c>
      <c r="F599" s="240" t="s">
        <v>898</v>
      </c>
      <c r="G599" s="238"/>
      <c r="H599" s="241">
        <v>1.44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7" t="s">
        <v>157</v>
      </c>
      <c r="AU599" s="247" t="s">
        <v>82</v>
      </c>
      <c r="AV599" s="14" t="s">
        <v>82</v>
      </c>
      <c r="AW599" s="14" t="s">
        <v>33</v>
      </c>
      <c r="AX599" s="14" t="s">
        <v>72</v>
      </c>
      <c r="AY599" s="247" t="s">
        <v>146</v>
      </c>
    </row>
    <row r="600" s="15" customFormat="1">
      <c r="A600" s="15"/>
      <c r="B600" s="248"/>
      <c r="C600" s="249"/>
      <c r="D600" s="228" t="s">
        <v>157</v>
      </c>
      <c r="E600" s="250" t="s">
        <v>19</v>
      </c>
      <c r="F600" s="251" t="s">
        <v>160</v>
      </c>
      <c r="G600" s="249"/>
      <c r="H600" s="252">
        <v>5.5350000000000001</v>
      </c>
      <c r="I600" s="253"/>
      <c r="J600" s="249"/>
      <c r="K600" s="249"/>
      <c r="L600" s="254"/>
      <c r="M600" s="255"/>
      <c r="N600" s="256"/>
      <c r="O600" s="256"/>
      <c r="P600" s="256"/>
      <c r="Q600" s="256"/>
      <c r="R600" s="256"/>
      <c r="S600" s="256"/>
      <c r="T600" s="257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58" t="s">
        <v>157</v>
      </c>
      <c r="AU600" s="258" t="s">
        <v>82</v>
      </c>
      <c r="AV600" s="15" t="s">
        <v>161</v>
      </c>
      <c r="AW600" s="15" t="s">
        <v>33</v>
      </c>
      <c r="AX600" s="15" t="s">
        <v>80</v>
      </c>
      <c r="AY600" s="258" t="s">
        <v>146</v>
      </c>
    </row>
    <row r="601" s="2" customFormat="1" ht="24.15" customHeight="1">
      <c r="A601" s="42"/>
      <c r="B601" s="43"/>
      <c r="C601" s="208" t="s">
        <v>477</v>
      </c>
      <c r="D601" s="208" t="s">
        <v>148</v>
      </c>
      <c r="E601" s="209" t="s">
        <v>899</v>
      </c>
      <c r="F601" s="210" t="s">
        <v>900</v>
      </c>
      <c r="G601" s="211" t="s">
        <v>205</v>
      </c>
      <c r="H601" s="212">
        <v>3.5</v>
      </c>
      <c r="I601" s="213"/>
      <c r="J601" s="214">
        <f>ROUND(I601*H601,2)</f>
        <v>0</v>
      </c>
      <c r="K601" s="210" t="s">
        <v>152</v>
      </c>
      <c r="L601" s="48"/>
      <c r="M601" s="215" t="s">
        <v>19</v>
      </c>
      <c r="N601" s="216" t="s">
        <v>43</v>
      </c>
      <c r="O601" s="88"/>
      <c r="P601" s="217">
        <f>O601*H601</f>
        <v>0</v>
      </c>
      <c r="Q601" s="217">
        <v>0.0056299999999999996</v>
      </c>
      <c r="R601" s="217">
        <f>Q601*H601</f>
        <v>0.019705</v>
      </c>
      <c r="S601" s="217">
        <v>0</v>
      </c>
      <c r="T601" s="218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19" t="s">
        <v>239</v>
      </c>
      <c r="AT601" s="219" t="s">
        <v>148</v>
      </c>
      <c r="AU601" s="219" t="s">
        <v>82</v>
      </c>
      <c r="AY601" s="21" t="s">
        <v>146</v>
      </c>
      <c r="BE601" s="220">
        <f>IF(N601="základní",J601,0)</f>
        <v>0</v>
      </c>
      <c r="BF601" s="220">
        <f>IF(N601="snížená",J601,0)</f>
        <v>0</v>
      </c>
      <c r="BG601" s="220">
        <f>IF(N601="zákl. přenesená",J601,0)</f>
        <v>0</v>
      </c>
      <c r="BH601" s="220">
        <f>IF(N601="sníž. přenesená",J601,0)</f>
        <v>0</v>
      </c>
      <c r="BI601" s="220">
        <f>IF(N601="nulová",J601,0)</f>
        <v>0</v>
      </c>
      <c r="BJ601" s="21" t="s">
        <v>80</v>
      </c>
      <c r="BK601" s="220">
        <f>ROUND(I601*H601,2)</f>
        <v>0</v>
      </c>
      <c r="BL601" s="21" t="s">
        <v>239</v>
      </c>
      <c r="BM601" s="219" t="s">
        <v>901</v>
      </c>
    </row>
    <row r="602" s="2" customFormat="1">
      <c r="A602" s="42"/>
      <c r="B602" s="43"/>
      <c r="C602" s="44"/>
      <c r="D602" s="221" t="s">
        <v>155</v>
      </c>
      <c r="E602" s="44"/>
      <c r="F602" s="222" t="s">
        <v>902</v>
      </c>
      <c r="G602" s="44"/>
      <c r="H602" s="44"/>
      <c r="I602" s="223"/>
      <c r="J602" s="44"/>
      <c r="K602" s="44"/>
      <c r="L602" s="48"/>
      <c r="M602" s="224"/>
      <c r="N602" s="22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1" t="s">
        <v>155</v>
      </c>
      <c r="AU602" s="21" t="s">
        <v>82</v>
      </c>
    </row>
    <row r="603" s="14" customFormat="1">
      <c r="A603" s="14"/>
      <c r="B603" s="237"/>
      <c r="C603" s="238"/>
      <c r="D603" s="228" t="s">
        <v>157</v>
      </c>
      <c r="E603" s="239" t="s">
        <v>19</v>
      </c>
      <c r="F603" s="240" t="s">
        <v>903</v>
      </c>
      <c r="G603" s="238"/>
      <c r="H603" s="241">
        <v>3.5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157</v>
      </c>
      <c r="AU603" s="247" t="s">
        <v>82</v>
      </c>
      <c r="AV603" s="14" t="s">
        <v>82</v>
      </c>
      <c r="AW603" s="14" t="s">
        <v>33</v>
      </c>
      <c r="AX603" s="14" t="s">
        <v>72</v>
      </c>
      <c r="AY603" s="247" t="s">
        <v>146</v>
      </c>
    </row>
    <row r="604" s="15" customFormat="1">
      <c r="A604" s="15"/>
      <c r="B604" s="248"/>
      <c r="C604" s="249"/>
      <c r="D604" s="228" t="s">
        <v>157</v>
      </c>
      <c r="E604" s="250" t="s">
        <v>19</v>
      </c>
      <c r="F604" s="251" t="s">
        <v>160</v>
      </c>
      <c r="G604" s="249"/>
      <c r="H604" s="252">
        <v>3.5</v>
      </c>
      <c r="I604" s="253"/>
      <c r="J604" s="249"/>
      <c r="K604" s="249"/>
      <c r="L604" s="254"/>
      <c r="M604" s="255"/>
      <c r="N604" s="256"/>
      <c r="O604" s="256"/>
      <c r="P604" s="256"/>
      <c r="Q604" s="256"/>
      <c r="R604" s="256"/>
      <c r="S604" s="256"/>
      <c r="T604" s="257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8" t="s">
        <v>157</v>
      </c>
      <c r="AU604" s="258" t="s">
        <v>82</v>
      </c>
      <c r="AV604" s="15" t="s">
        <v>161</v>
      </c>
      <c r="AW604" s="15" t="s">
        <v>33</v>
      </c>
      <c r="AX604" s="15" t="s">
        <v>80</v>
      </c>
      <c r="AY604" s="258" t="s">
        <v>146</v>
      </c>
    </row>
    <row r="605" s="2" customFormat="1" ht="37.8" customHeight="1">
      <c r="A605" s="42"/>
      <c r="B605" s="43"/>
      <c r="C605" s="208" t="s">
        <v>498</v>
      </c>
      <c r="D605" s="208" t="s">
        <v>148</v>
      </c>
      <c r="E605" s="209" t="s">
        <v>904</v>
      </c>
      <c r="F605" s="210" t="s">
        <v>905</v>
      </c>
      <c r="G605" s="211" t="s">
        <v>177</v>
      </c>
      <c r="H605" s="212">
        <v>0.30299999999999999</v>
      </c>
      <c r="I605" s="213"/>
      <c r="J605" s="214">
        <f>ROUND(I605*H605,2)</f>
        <v>0</v>
      </c>
      <c r="K605" s="210" t="s">
        <v>152</v>
      </c>
      <c r="L605" s="48"/>
      <c r="M605" s="215" t="s">
        <v>19</v>
      </c>
      <c r="N605" s="216" t="s">
        <v>43</v>
      </c>
      <c r="O605" s="88"/>
      <c r="P605" s="217">
        <f>O605*H605</f>
        <v>0</v>
      </c>
      <c r="Q605" s="217">
        <v>0</v>
      </c>
      <c r="R605" s="217">
        <f>Q605*H605</f>
        <v>0</v>
      </c>
      <c r="S605" s="217">
        <v>0</v>
      </c>
      <c r="T605" s="218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R605" s="219" t="s">
        <v>239</v>
      </c>
      <c r="AT605" s="219" t="s">
        <v>148</v>
      </c>
      <c r="AU605" s="219" t="s">
        <v>82</v>
      </c>
      <c r="AY605" s="21" t="s">
        <v>146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21" t="s">
        <v>80</v>
      </c>
      <c r="BK605" s="220">
        <f>ROUND(I605*H605,2)</f>
        <v>0</v>
      </c>
      <c r="BL605" s="21" t="s">
        <v>239</v>
      </c>
      <c r="BM605" s="219" t="s">
        <v>906</v>
      </c>
    </row>
    <row r="606" s="2" customFormat="1">
      <c r="A606" s="42"/>
      <c r="B606" s="43"/>
      <c r="C606" s="44"/>
      <c r="D606" s="221" t="s">
        <v>155</v>
      </c>
      <c r="E606" s="44"/>
      <c r="F606" s="222" t="s">
        <v>907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1" t="s">
        <v>155</v>
      </c>
      <c r="AU606" s="21" t="s">
        <v>82</v>
      </c>
    </row>
    <row r="607" s="12" customFormat="1" ht="22.8" customHeight="1">
      <c r="A607" s="12"/>
      <c r="B607" s="192"/>
      <c r="C607" s="193"/>
      <c r="D607" s="194" t="s">
        <v>71</v>
      </c>
      <c r="E607" s="206" t="s">
        <v>908</v>
      </c>
      <c r="F607" s="206" t="s">
        <v>909</v>
      </c>
      <c r="G607" s="193"/>
      <c r="H607" s="193"/>
      <c r="I607" s="196"/>
      <c r="J607" s="207">
        <f>BK607</f>
        <v>0</v>
      </c>
      <c r="K607" s="193"/>
      <c r="L607" s="198"/>
      <c r="M607" s="199"/>
      <c r="N607" s="200"/>
      <c r="O607" s="200"/>
      <c r="P607" s="201">
        <f>SUM(P608:P613)</f>
        <v>0</v>
      </c>
      <c r="Q607" s="200"/>
      <c r="R607" s="201">
        <f>SUM(R608:R613)</f>
        <v>0.0083619999999999996</v>
      </c>
      <c r="S607" s="200"/>
      <c r="T607" s="202">
        <f>SUM(T608:T613)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03" t="s">
        <v>82</v>
      </c>
      <c r="AT607" s="204" t="s">
        <v>71</v>
      </c>
      <c r="AU607" s="204" t="s">
        <v>80</v>
      </c>
      <c r="AY607" s="203" t="s">
        <v>146</v>
      </c>
      <c r="BK607" s="205">
        <f>SUM(BK608:BK613)</f>
        <v>0</v>
      </c>
    </row>
    <row r="608" s="2" customFormat="1" ht="24.15" customHeight="1">
      <c r="A608" s="42"/>
      <c r="B608" s="43"/>
      <c r="C608" s="208" t="s">
        <v>910</v>
      </c>
      <c r="D608" s="208" t="s">
        <v>148</v>
      </c>
      <c r="E608" s="209" t="s">
        <v>911</v>
      </c>
      <c r="F608" s="210" t="s">
        <v>912</v>
      </c>
      <c r="G608" s="211" t="s">
        <v>205</v>
      </c>
      <c r="H608" s="212">
        <v>3.7000000000000002</v>
      </c>
      <c r="I608" s="213"/>
      <c r="J608" s="214">
        <f>ROUND(I608*H608,2)</f>
        <v>0</v>
      </c>
      <c r="K608" s="210" t="s">
        <v>152</v>
      </c>
      <c r="L608" s="48"/>
      <c r="M608" s="215" t="s">
        <v>19</v>
      </c>
      <c r="N608" s="216" t="s">
        <v>43</v>
      </c>
      <c r="O608" s="88"/>
      <c r="P608" s="217">
        <f>O608*H608</f>
        <v>0</v>
      </c>
      <c r="Q608" s="217">
        <v>0.0022599999999999999</v>
      </c>
      <c r="R608" s="217">
        <f>Q608*H608</f>
        <v>0.0083619999999999996</v>
      </c>
      <c r="S608" s="217">
        <v>0</v>
      </c>
      <c r="T608" s="218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19" t="s">
        <v>239</v>
      </c>
      <c r="AT608" s="219" t="s">
        <v>148</v>
      </c>
      <c r="AU608" s="219" t="s">
        <v>82</v>
      </c>
      <c r="AY608" s="21" t="s">
        <v>146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1" t="s">
        <v>80</v>
      </c>
      <c r="BK608" s="220">
        <f>ROUND(I608*H608,2)</f>
        <v>0</v>
      </c>
      <c r="BL608" s="21" t="s">
        <v>239</v>
      </c>
      <c r="BM608" s="219" t="s">
        <v>913</v>
      </c>
    </row>
    <row r="609" s="2" customFormat="1">
      <c r="A609" s="42"/>
      <c r="B609" s="43"/>
      <c r="C609" s="44"/>
      <c r="D609" s="221" t="s">
        <v>155</v>
      </c>
      <c r="E609" s="44"/>
      <c r="F609" s="222" t="s">
        <v>914</v>
      </c>
      <c r="G609" s="44"/>
      <c r="H609" s="44"/>
      <c r="I609" s="223"/>
      <c r="J609" s="44"/>
      <c r="K609" s="44"/>
      <c r="L609" s="48"/>
      <c r="M609" s="224"/>
      <c r="N609" s="22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155</v>
      </c>
      <c r="AU609" s="21" t="s">
        <v>82</v>
      </c>
    </row>
    <row r="610" s="14" customFormat="1">
      <c r="A610" s="14"/>
      <c r="B610" s="237"/>
      <c r="C610" s="238"/>
      <c r="D610" s="228" t="s">
        <v>157</v>
      </c>
      <c r="E610" s="239" t="s">
        <v>19</v>
      </c>
      <c r="F610" s="240" t="s">
        <v>915</v>
      </c>
      <c r="G610" s="238"/>
      <c r="H610" s="241">
        <v>3.7000000000000002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157</v>
      </c>
      <c r="AU610" s="247" t="s">
        <v>82</v>
      </c>
      <c r="AV610" s="14" t="s">
        <v>82</v>
      </c>
      <c r="AW610" s="14" t="s">
        <v>33</v>
      </c>
      <c r="AX610" s="14" t="s">
        <v>72</v>
      </c>
      <c r="AY610" s="247" t="s">
        <v>146</v>
      </c>
    </row>
    <row r="611" s="15" customFormat="1">
      <c r="A611" s="15"/>
      <c r="B611" s="248"/>
      <c r="C611" s="249"/>
      <c r="D611" s="228" t="s">
        <v>157</v>
      </c>
      <c r="E611" s="250" t="s">
        <v>19</v>
      </c>
      <c r="F611" s="251" t="s">
        <v>160</v>
      </c>
      <c r="G611" s="249"/>
      <c r="H611" s="252">
        <v>3.7000000000000002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8" t="s">
        <v>157</v>
      </c>
      <c r="AU611" s="258" t="s">
        <v>82</v>
      </c>
      <c r="AV611" s="15" t="s">
        <v>161</v>
      </c>
      <c r="AW611" s="15" t="s">
        <v>33</v>
      </c>
      <c r="AX611" s="15" t="s">
        <v>80</v>
      </c>
      <c r="AY611" s="258" t="s">
        <v>146</v>
      </c>
    </row>
    <row r="612" s="2" customFormat="1" ht="33" customHeight="1">
      <c r="A612" s="42"/>
      <c r="B612" s="43"/>
      <c r="C612" s="208" t="s">
        <v>916</v>
      </c>
      <c r="D612" s="208" t="s">
        <v>148</v>
      </c>
      <c r="E612" s="209" t="s">
        <v>917</v>
      </c>
      <c r="F612" s="210" t="s">
        <v>918</v>
      </c>
      <c r="G612" s="211" t="s">
        <v>177</v>
      </c>
      <c r="H612" s="212">
        <v>0.0080000000000000002</v>
      </c>
      <c r="I612" s="213"/>
      <c r="J612" s="214">
        <f>ROUND(I612*H612,2)</f>
        <v>0</v>
      </c>
      <c r="K612" s="210" t="s">
        <v>152</v>
      </c>
      <c r="L612" s="48"/>
      <c r="M612" s="215" t="s">
        <v>19</v>
      </c>
      <c r="N612" s="216" t="s">
        <v>43</v>
      </c>
      <c r="O612" s="88"/>
      <c r="P612" s="217">
        <f>O612*H612</f>
        <v>0</v>
      </c>
      <c r="Q612" s="217">
        <v>0</v>
      </c>
      <c r="R612" s="217">
        <f>Q612*H612</f>
        <v>0</v>
      </c>
      <c r="S612" s="217">
        <v>0</v>
      </c>
      <c r="T612" s="218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19" t="s">
        <v>239</v>
      </c>
      <c r="AT612" s="219" t="s">
        <v>148</v>
      </c>
      <c r="AU612" s="219" t="s">
        <v>82</v>
      </c>
      <c r="AY612" s="21" t="s">
        <v>146</v>
      </c>
      <c r="BE612" s="220">
        <f>IF(N612="základní",J612,0)</f>
        <v>0</v>
      </c>
      <c r="BF612" s="220">
        <f>IF(N612="snížená",J612,0)</f>
        <v>0</v>
      </c>
      <c r="BG612" s="220">
        <f>IF(N612="zákl. přenesená",J612,0)</f>
        <v>0</v>
      </c>
      <c r="BH612" s="220">
        <f>IF(N612="sníž. přenesená",J612,0)</f>
        <v>0</v>
      </c>
      <c r="BI612" s="220">
        <f>IF(N612="nulová",J612,0)</f>
        <v>0</v>
      </c>
      <c r="BJ612" s="21" t="s">
        <v>80</v>
      </c>
      <c r="BK612" s="220">
        <f>ROUND(I612*H612,2)</f>
        <v>0</v>
      </c>
      <c r="BL612" s="21" t="s">
        <v>239</v>
      </c>
      <c r="BM612" s="219" t="s">
        <v>919</v>
      </c>
    </row>
    <row r="613" s="2" customFormat="1">
      <c r="A613" s="42"/>
      <c r="B613" s="43"/>
      <c r="C613" s="44"/>
      <c r="D613" s="221" t="s">
        <v>155</v>
      </c>
      <c r="E613" s="44"/>
      <c r="F613" s="222" t="s">
        <v>920</v>
      </c>
      <c r="G613" s="44"/>
      <c r="H613" s="44"/>
      <c r="I613" s="223"/>
      <c r="J613" s="44"/>
      <c r="K613" s="44"/>
      <c r="L613" s="48"/>
      <c r="M613" s="224"/>
      <c r="N613" s="22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1" t="s">
        <v>155</v>
      </c>
      <c r="AU613" s="21" t="s">
        <v>82</v>
      </c>
    </row>
    <row r="614" s="12" customFormat="1" ht="22.8" customHeight="1">
      <c r="A614" s="12"/>
      <c r="B614" s="192"/>
      <c r="C614" s="193"/>
      <c r="D614" s="194" t="s">
        <v>71</v>
      </c>
      <c r="E614" s="206" t="s">
        <v>921</v>
      </c>
      <c r="F614" s="206" t="s">
        <v>922</v>
      </c>
      <c r="G614" s="193"/>
      <c r="H614" s="193"/>
      <c r="I614" s="196"/>
      <c r="J614" s="207">
        <f>BK614</f>
        <v>0</v>
      </c>
      <c r="K614" s="193"/>
      <c r="L614" s="198"/>
      <c r="M614" s="199"/>
      <c r="N614" s="200"/>
      <c r="O614" s="200"/>
      <c r="P614" s="201">
        <f>SUM(P615:P664)</f>
        <v>0</v>
      </c>
      <c r="Q614" s="200"/>
      <c r="R614" s="201">
        <f>SUM(R615:R664)</f>
        <v>0.30438280000000001</v>
      </c>
      <c r="S614" s="200"/>
      <c r="T614" s="202">
        <f>SUM(T615:T664)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3" t="s">
        <v>82</v>
      </c>
      <c r="AT614" s="204" t="s">
        <v>71</v>
      </c>
      <c r="AU614" s="204" t="s">
        <v>80</v>
      </c>
      <c r="AY614" s="203" t="s">
        <v>146</v>
      </c>
      <c r="BK614" s="205">
        <f>SUM(BK615:BK664)</f>
        <v>0</v>
      </c>
    </row>
    <row r="615" s="2" customFormat="1" ht="21.75" customHeight="1">
      <c r="A615" s="42"/>
      <c r="B615" s="43"/>
      <c r="C615" s="208" t="s">
        <v>923</v>
      </c>
      <c r="D615" s="208" t="s">
        <v>148</v>
      </c>
      <c r="E615" s="209" t="s">
        <v>924</v>
      </c>
      <c r="F615" s="210" t="s">
        <v>925</v>
      </c>
      <c r="G615" s="211" t="s">
        <v>191</v>
      </c>
      <c r="H615" s="212">
        <v>3.375</v>
      </c>
      <c r="I615" s="213"/>
      <c r="J615" s="214">
        <f>ROUND(I615*H615,2)</f>
        <v>0</v>
      </c>
      <c r="K615" s="210" t="s">
        <v>152</v>
      </c>
      <c r="L615" s="48"/>
      <c r="M615" s="215" t="s">
        <v>19</v>
      </c>
      <c r="N615" s="216" t="s">
        <v>43</v>
      </c>
      <c r="O615" s="88"/>
      <c r="P615" s="217">
        <f>O615*H615</f>
        <v>0</v>
      </c>
      <c r="Q615" s="217">
        <v>0.00025999999999999998</v>
      </c>
      <c r="R615" s="217">
        <f>Q615*H615</f>
        <v>0.00087749999999999992</v>
      </c>
      <c r="S615" s="217">
        <v>0</v>
      </c>
      <c r="T615" s="21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9" t="s">
        <v>239</v>
      </c>
      <c r="AT615" s="219" t="s">
        <v>148</v>
      </c>
      <c r="AU615" s="219" t="s">
        <v>82</v>
      </c>
      <c r="AY615" s="21" t="s">
        <v>146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1" t="s">
        <v>80</v>
      </c>
      <c r="BK615" s="220">
        <f>ROUND(I615*H615,2)</f>
        <v>0</v>
      </c>
      <c r="BL615" s="21" t="s">
        <v>239</v>
      </c>
      <c r="BM615" s="219" t="s">
        <v>926</v>
      </c>
    </row>
    <row r="616" s="2" customFormat="1">
      <c r="A616" s="42"/>
      <c r="B616" s="43"/>
      <c r="C616" s="44"/>
      <c r="D616" s="221" t="s">
        <v>155</v>
      </c>
      <c r="E616" s="44"/>
      <c r="F616" s="222" t="s">
        <v>927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1" t="s">
        <v>155</v>
      </c>
      <c r="AU616" s="21" t="s">
        <v>82</v>
      </c>
    </row>
    <row r="617" s="14" customFormat="1">
      <c r="A617" s="14"/>
      <c r="B617" s="237"/>
      <c r="C617" s="238"/>
      <c r="D617" s="228" t="s">
        <v>157</v>
      </c>
      <c r="E617" s="239" t="s">
        <v>19</v>
      </c>
      <c r="F617" s="240" t="s">
        <v>928</v>
      </c>
      <c r="G617" s="238"/>
      <c r="H617" s="241">
        <v>3.375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7" t="s">
        <v>157</v>
      </c>
      <c r="AU617" s="247" t="s">
        <v>82</v>
      </c>
      <c r="AV617" s="14" t="s">
        <v>82</v>
      </c>
      <c r="AW617" s="14" t="s">
        <v>33</v>
      </c>
      <c r="AX617" s="14" t="s">
        <v>72</v>
      </c>
      <c r="AY617" s="247" t="s">
        <v>146</v>
      </c>
    </row>
    <row r="618" s="15" customFormat="1">
      <c r="A618" s="15"/>
      <c r="B618" s="248"/>
      <c r="C618" s="249"/>
      <c r="D618" s="228" t="s">
        <v>157</v>
      </c>
      <c r="E618" s="250" t="s">
        <v>19</v>
      </c>
      <c r="F618" s="251" t="s">
        <v>160</v>
      </c>
      <c r="G618" s="249"/>
      <c r="H618" s="252">
        <v>3.375</v>
      </c>
      <c r="I618" s="253"/>
      <c r="J618" s="249"/>
      <c r="K618" s="249"/>
      <c r="L618" s="254"/>
      <c r="M618" s="255"/>
      <c r="N618" s="256"/>
      <c r="O618" s="256"/>
      <c r="P618" s="256"/>
      <c r="Q618" s="256"/>
      <c r="R618" s="256"/>
      <c r="S618" s="256"/>
      <c r="T618" s="257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8" t="s">
        <v>157</v>
      </c>
      <c r="AU618" s="258" t="s">
        <v>82</v>
      </c>
      <c r="AV618" s="15" t="s">
        <v>161</v>
      </c>
      <c r="AW618" s="15" t="s">
        <v>33</v>
      </c>
      <c r="AX618" s="15" t="s">
        <v>80</v>
      </c>
      <c r="AY618" s="258" t="s">
        <v>146</v>
      </c>
    </row>
    <row r="619" s="2" customFormat="1" ht="24.15" customHeight="1">
      <c r="A619" s="42"/>
      <c r="B619" s="43"/>
      <c r="C619" s="259" t="s">
        <v>929</v>
      </c>
      <c r="D619" s="259" t="s">
        <v>226</v>
      </c>
      <c r="E619" s="260" t="s">
        <v>930</v>
      </c>
      <c r="F619" s="261" t="s">
        <v>931</v>
      </c>
      <c r="G619" s="262" t="s">
        <v>191</v>
      </c>
      <c r="H619" s="263">
        <v>3.375</v>
      </c>
      <c r="I619" s="264"/>
      <c r="J619" s="265">
        <f>ROUND(I619*H619,2)</f>
        <v>0</v>
      </c>
      <c r="K619" s="261" t="s">
        <v>152</v>
      </c>
      <c r="L619" s="266"/>
      <c r="M619" s="267" t="s">
        <v>19</v>
      </c>
      <c r="N619" s="268" t="s">
        <v>43</v>
      </c>
      <c r="O619" s="88"/>
      <c r="P619" s="217">
        <f>O619*H619</f>
        <v>0</v>
      </c>
      <c r="Q619" s="217">
        <v>0.03056</v>
      </c>
      <c r="R619" s="217">
        <f>Q619*H619</f>
        <v>0.10314</v>
      </c>
      <c r="S619" s="217">
        <v>0</v>
      </c>
      <c r="T619" s="218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19" t="s">
        <v>424</v>
      </c>
      <c r="AT619" s="219" t="s">
        <v>226</v>
      </c>
      <c r="AU619" s="219" t="s">
        <v>82</v>
      </c>
      <c r="AY619" s="21" t="s">
        <v>146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21" t="s">
        <v>80</v>
      </c>
      <c r="BK619" s="220">
        <f>ROUND(I619*H619,2)</f>
        <v>0</v>
      </c>
      <c r="BL619" s="21" t="s">
        <v>239</v>
      </c>
      <c r="BM619" s="219" t="s">
        <v>932</v>
      </c>
    </row>
    <row r="620" s="2" customFormat="1" ht="16.5" customHeight="1">
      <c r="A620" s="42"/>
      <c r="B620" s="43"/>
      <c r="C620" s="208" t="s">
        <v>933</v>
      </c>
      <c r="D620" s="208" t="s">
        <v>148</v>
      </c>
      <c r="E620" s="209" t="s">
        <v>934</v>
      </c>
      <c r="F620" s="210" t="s">
        <v>935</v>
      </c>
      <c r="G620" s="211" t="s">
        <v>218</v>
      </c>
      <c r="H620" s="212">
        <v>2</v>
      </c>
      <c r="I620" s="213"/>
      <c r="J620" s="214">
        <f>ROUND(I620*H620,2)</f>
        <v>0</v>
      </c>
      <c r="K620" s="210" t="s">
        <v>152</v>
      </c>
      <c r="L620" s="48"/>
      <c r="M620" s="215" t="s">
        <v>19</v>
      </c>
      <c r="N620" s="216" t="s">
        <v>43</v>
      </c>
      <c r="O620" s="88"/>
      <c r="P620" s="217">
        <f>O620*H620</f>
        <v>0</v>
      </c>
      <c r="Q620" s="217">
        <v>0.00025999999999999998</v>
      </c>
      <c r="R620" s="217">
        <f>Q620*H620</f>
        <v>0.00051999999999999995</v>
      </c>
      <c r="S620" s="217">
        <v>0</v>
      </c>
      <c r="T620" s="218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19" t="s">
        <v>239</v>
      </c>
      <c r="AT620" s="219" t="s">
        <v>148</v>
      </c>
      <c r="AU620" s="219" t="s">
        <v>82</v>
      </c>
      <c r="AY620" s="21" t="s">
        <v>146</v>
      </c>
      <c r="BE620" s="220">
        <f>IF(N620="základní",J620,0)</f>
        <v>0</v>
      </c>
      <c r="BF620" s="220">
        <f>IF(N620="snížená",J620,0)</f>
        <v>0</v>
      </c>
      <c r="BG620" s="220">
        <f>IF(N620="zákl. přenesená",J620,0)</f>
        <v>0</v>
      </c>
      <c r="BH620" s="220">
        <f>IF(N620="sníž. přenesená",J620,0)</f>
        <v>0</v>
      </c>
      <c r="BI620" s="220">
        <f>IF(N620="nulová",J620,0)</f>
        <v>0</v>
      </c>
      <c r="BJ620" s="21" t="s">
        <v>80</v>
      </c>
      <c r="BK620" s="220">
        <f>ROUND(I620*H620,2)</f>
        <v>0</v>
      </c>
      <c r="BL620" s="21" t="s">
        <v>239</v>
      </c>
      <c r="BM620" s="219" t="s">
        <v>936</v>
      </c>
    </row>
    <row r="621" s="2" customFormat="1">
      <c r="A621" s="42"/>
      <c r="B621" s="43"/>
      <c r="C621" s="44"/>
      <c r="D621" s="221" t="s">
        <v>155</v>
      </c>
      <c r="E621" s="44"/>
      <c r="F621" s="222" t="s">
        <v>937</v>
      </c>
      <c r="G621" s="44"/>
      <c r="H621" s="44"/>
      <c r="I621" s="223"/>
      <c r="J621" s="44"/>
      <c r="K621" s="44"/>
      <c r="L621" s="48"/>
      <c r="M621" s="224"/>
      <c r="N621" s="225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155</v>
      </c>
      <c r="AU621" s="21" t="s">
        <v>82</v>
      </c>
    </row>
    <row r="622" s="14" customFormat="1">
      <c r="A622" s="14"/>
      <c r="B622" s="237"/>
      <c r="C622" s="238"/>
      <c r="D622" s="228" t="s">
        <v>157</v>
      </c>
      <c r="E622" s="239" t="s">
        <v>19</v>
      </c>
      <c r="F622" s="240" t="s">
        <v>938</v>
      </c>
      <c r="G622" s="238"/>
      <c r="H622" s="241">
        <v>2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157</v>
      </c>
      <c r="AU622" s="247" t="s">
        <v>82</v>
      </c>
      <c r="AV622" s="14" t="s">
        <v>82</v>
      </c>
      <c r="AW622" s="14" t="s">
        <v>33</v>
      </c>
      <c r="AX622" s="14" t="s">
        <v>72</v>
      </c>
      <c r="AY622" s="247" t="s">
        <v>146</v>
      </c>
    </row>
    <row r="623" s="15" customFormat="1">
      <c r="A623" s="15"/>
      <c r="B623" s="248"/>
      <c r="C623" s="249"/>
      <c r="D623" s="228" t="s">
        <v>157</v>
      </c>
      <c r="E623" s="250" t="s">
        <v>19</v>
      </c>
      <c r="F623" s="251" t="s">
        <v>160</v>
      </c>
      <c r="G623" s="249"/>
      <c r="H623" s="252">
        <v>2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8" t="s">
        <v>157</v>
      </c>
      <c r="AU623" s="258" t="s">
        <v>82</v>
      </c>
      <c r="AV623" s="15" t="s">
        <v>161</v>
      </c>
      <c r="AW623" s="15" t="s">
        <v>33</v>
      </c>
      <c r="AX623" s="15" t="s">
        <v>80</v>
      </c>
      <c r="AY623" s="258" t="s">
        <v>146</v>
      </c>
    </row>
    <row r="624" s="2" customFormat="1" ht="24.15" customHeight="1">
      <c r="A624" s="42"/>
      <c r="B624" s="43"/>
      <c r="C624" s="259" t="s">
        <v>939</v>
      </c>
      <c r="D624" s="259" t="s">
        <v>226</v>
      </c>
      <c r="E624" s="260" t="s">
        <v>940</v>
      </c>
      <c r="F624" s="261" t="s">
        <v>941</v>
      </c>
      <c r="G624" s="262" t="s">
        <v>191</v>
      </c>
      <c r="H624" s="263">
        <v>1.5</v>
      </c>
      <c r="I624" s="264"/>
      <c r="J624" s="265">
        <f>ROUND(I624*H624,2)</f>
        <v>0</v>
      </c>
      <c r="K624" s="261" t="s">
        <v>152</v>
      </c>
      <c r="L624" s="266"/>
      <c r="M624" s="267" t="s">
        <v>19</v>
      </c>
      <c r="N624" s="268" t="s">
        <v>43</v>
      </c>
      <c r="O624" s="88"/>
      <c r="P624" s="217">
        <f>O624*H624</f>
        <v>0</v>
      </c>
      <c r="Q624" s="217">
        <v>0.034720000000000001</v>
      </c>
      <c r="R624" s="217">
        <f>Q624*H624</f>
        <v>0.052080000000000001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424</v>
      </c>
      <c r="AT624" s="219" t="s">
        <v>226</v>
      </c>
      <c r="AU624" s="219" t="s">
        <v>82</v>
      </c>
      <c r="AY624" s="21" t="s">
        <v>146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1" t="s">
        <v>80</v>
      </c>
      <c r="BK624" s="220">
        <f>ROUND(I624*H624,2)</f>
        <v>0</v>
      </c>
      <c r="BL624" s="21" t="s">
        <v>239</v>
      </c>
      <c r="BM624" s="219" t="s">
        <v>942</v>
      </c>
    </row>
    <row r="625" s="14" customFormat="1">
      <c r="A625" s="14"/>
      <c r="B625" s="237"/>
      <c r="C625" s="238"/>
      <c r="D625" s="228" t="s">
        <v>157</v>
      </c>
      <c r="E625" s="239" t="s">
        <v>19</v>
      </c>
      <c r="F625" s="240" t="s">
        <v>943</v>
      </c>
      <c r="G625" s="238"/>
      <c r="H625" s="241">
        <v>1.5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157</v>
      </c>
      <c r="AU625" s="247" t="s">
        <v>82</v>
      </c>
      <c r="AV625" s="14" t="s">
        <v>82</v>
      </c>
      <c r="AW625" s="14" t="s">
        <v>33</v>
      </c>
      <c r="AX625" s="14" t="s">
        <v>72</v>
      </c>
      <c r="AY625" s="247" t="s">
        <v>146</v>
      </c>
    </row>
    <row r="626" s="15" customFormat="1">
      <c r="A626" s="15"/>
      <c r="B626" s="248"/>
      <c r="C626" s="249"/>
      <c r="D626" s="228" t="s">
        <v>157</v>
      </c>
      <c r="E626" s="250" t="s">
        <v>19</v>
      </c>
      <c r="F626" s="251" t="s">
        <v>160</v>
      </c>
      <c r="G626" s="249"/>
      <c r="H626" s="252">
        <v>1.5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58" t="s">
        <v>157</v>
      </c>
      <c r="AU626" s="258" t="s">
        <v>82</v>
      </c>
      <c r="AV626" s="15" t="s">
        <v>161</v>
      </c>
      <c r="AW626" s="15" t="s">
        <v>33</v>
      </c>
      <c r="AX626" s="15" t="s">
        <v>80</v>
      </c>
      <c r="AY626" s="258" t="s">
        <v>146</v>
      </c>
    </row>
    <row r="627" s="2" customFormat="1" ht="16.5" customHeight="1">
      <c r="A627" s="42"/>
      <c r="B627" s="43"/>
      <c r="C627" s="208" t="s">
        <v>944</v>
      </c>
      <c r="D627" s="208" t="s">
        <v>148</v>
      </c>
      <c r="E627" s="209" t="s">
        <v>945</v>
      </c>
      <c r="F627" s="210" t="s">
        <v>946</v>
      </c>
      <c r="G627" s="211" t="s">
        <v>205</v>
      </c>
      <c r="H627" s="212">
        <v>13.9</v>
      </c>
      <c r="I627" s="213"/>
      <c r="J627" s="214">
        <f>ROUND(I627*H627,2)</f>
        <v>0</v>
      </c>
      <c r="K627" s="210" t="s">
        <v>152</v>
      </c>
      <c r="L627" s="48"/>
      <c r="M627" s="215" t="s">
        <v>19</v>
      </c>
      <c r="N627" s="216" t="s">
        <v>43</v>
      </c>
      <c r="O627" s="88"/>
      <c r="P627" s="217">
        <f>O627*H627</f>
        <v>0</v>
      </c>
      <c r="Q627" s="217">
        <v>2.0000000000000002E-05</v>
      </c>
      <c r="R627" s="217">
        <f>Q627*H627</f>
        <v>0.00027800000000000004</v>
      </c>
      <c r="S627" s="217">
        <v>0</v>
      </c>
      <c r="T627" s="218">
        <f>S627*H627</f>
        <v>0</v>
      </c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R627" s="219" t="s">
        <v>239</v>
      </c>
      <c r="AT627" s="219" t="s">
        <v>148</v>
      </c>
      <c r="AU627" s="219" t="s">
        <v>82</v>
      </c>
      <c r="AY627" s="21" t="s">
        <v>146</v>
      </c>
      <c r="BE627" s="220">
        <f>IF(N627="základní",J627,0)</f>
        <v>0</v>
      </c>
      <c r="BF627" s="220">
        <f>IF(N627="snížená",J627,0)</f>
        <v>0</v>
      </c>
      <c r="BG627" s="220">
        <f>IF(N627="zákl. přenesená",J627,0)</f>
        <v>0</v>
      </c>
      <c r="BH627" s="220">
        <f>IF(N627="sníž. přenesená",J627,0)</f>
        <v>0</v>
      </c>
      <c r="BI627" s="220">
        <f>IF(N627="nulová",J627,0)</f>
        <v>0</v>
      </c>
      <c r="BJ627" s="21" t="s">
        <v>80</v>
      </c>
      <c r="BK627" s="220">
        <f>ROUND(I627*H627,2)</f>
        <v>0</v>
      </c>
      <c r="BL627" s="21" t="s">
        <v>239</v>
      </c>
      <c r="BM627" s="219" t="s">
        <v>947</v>
      </c>
    </row>
    <row r="628" s="2" customFormat="1">
      <c r="A628" s="42"/>
      <c r="B628" s="43"/>
      <c r="C628" s="44"/>
      <c r="D628" s="221" t="s">
        <v>155</v>
      </c>
      <c r="E628" s="44"/>
      <c r="F628" s="222" t="s">
        <v>948</v>
      </c>
      <c r="G628" s="44"/>
      <c r="H628" s="44"/>
      <c r="I628" s="223"/>
      <c r="J628" s="44"/>
      <c r="K628" s="44"/>
      <c r="L628" s="48"/>
      <c r="M628" s="224"/>
      <c r="N628" s="225"/>
      <c r="O628" s="88"/>
      <c r="P628" s="88"/>
      <c r="Q628" s="88"/>
      <c r="R628" s="88"/>
      <c r="S628" s="88"/>
      <c r="T628" s="89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T628" s="21" t="s">
        <v>155</v>
      </c>
      <c r="AU628" s="21" t="s">
        <v>82</v>
      </c>
    </row>
    <row r="629" s="14" customFormat="1">
      <c r="A629" s="14"/>
      <c r="B629" s="237"/>
      <c r="C629" s="238"/>
      <c r="D629" s="228" t="s">
        <v>157</v>
      </c>
      <c r="E629" s="239" t="s">
        <v>19</v>
      </c>
      <c r="F629" s="240" t="s">
        <v>949</v>
      </c>
      <c r="G629" s="238"/>
      <c r="H629" s="241">
        <v>13.9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157</v>
      </c>
      <c r="AU629" s="247" t="s">
        <v>82</v>
      </c>
      <c r="AV629" s="14" t="s">
        <v>82</v>
      </c>
      <c r="AW629" s="14" t="s">
        <v>33</v>
      </c>
      <c r="AX629" s="14" t="s">
        <v>72</v>
      </c>
      <c r="AY629" s="247" t="s">
        <v>146</v>
      </c>
    </row>
    <row r="630" s="15" customFormat="1">
      <c r="A630" s="15"/>
      <c r="B630" s="248"/>
      <c r="C630" s="249"/>
      <c r="D630" s="228" t="s">
        <v>157</v>
      </c>
      <c r="E630" s="250" t="s">
        <v>19</v>
      </c>
      <c r="F630" s="251" t="s">
        <v>160</v>
      </c>
      <c r="G630" s="249"/>
      <c r="H630" s="252">
        <v>13.9</v>
      </c>
      <c r="I630" s="253"/>
      <c r="J630" s="249"/>
      <c r="K630" s="249"/>
      <c r="L630" s="254"/>
      <c r="M630" s="255"/>
      <c r="N630" s="256"/>
      <c r="O630" s="256"/>
      <c r="P630" s="256"/>
      <c r="Q630" s="256"/>
      <c r="R630" s="256"/>
      <c r="S630" s="256"/>
      <c r="T630" s="257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157</v>
      </c>
      <c r="AU630" s="258" t="s">
        <v>82</v>
      </c>
      <c r="AV630" s="15" t="s">
        <v>161</v>
      </c>
      <c r="AW630" s="15" t="s">
        <v>33</v>
      </c>
      <c r="AX630" s="15" t="s">
        <v>80</v>
      </c>
      <c r="AY630" s="258" t="s">
        <v>146</v>
      </c>
    </row>
    <row r="631" s="2" customFormat="1" ht="16.5" customHeight="1">
      <c r="A631" s="42"/>
      <c r="B631" s="43"/>
      <c r="C631" s="259" t="s">
        <v>950</v>
      </c>
      <c r="D631" s="259" t="s">
        <v>226</v>
      </c>
      <c r="E631" s="260" t="s">
        <v>951</v>
      </c>
      <c r="F631" s="261" t="s">
        <v>952</v>
      </c>
      <c r="G631" s="262" t="s">
        <v>205</v>
      </c>
      <c r="H631" s="263">
        <v>15.289999999999999</v>
      </c>
      <c r="I631" s="264"/>
      <c r="J631" s="265">
        <f>ROUND(I631*H631,2)</f>
        <v>0</v>
      </c>
      <c r="K631" s="261" t="s">
        <v>152</v>
      </c>
      <c r="L631" s="266"/>
      <c r="M631" s="267" t="s">
        <v>19</v>
      </c>
      <c r="N631" s="268" t="s">
        <v>43</v>
      </c>
      <c r="O631" s="88"/>
      <c r="P631" s="217">
        <f>O631*H631</f>
        <v>0</v>
      </c>
      <c r="Q631" s="217">
        <v>0.00018000000000000001</v>
      </c>
      <c r="R631" s="217">
        <f>Q631*H631</f>
        <v>0.0027522000000000002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424</v>
      </c>
      <c r="AT631" s="219" t="s">
        <v>226</v>
      </c>
      <c r="AU631" s="219" t="s">
        <v>82</v>
      </c>
      <c r="AY631" s="21" t="s">
        <v>146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1" t="s">
        <v>80</v>
      </c>
      <c r="BK631" s="220">
        <f>ROUND(I631*H631,2)</f>
        <v>0</v>
      </c>
      <c r="BL631" s="21" t="s">
        <v>239</v>
      </c>
      <c r="BM631" s="219" t="s">
        <v>953</v>
      </c>
    </row>
    <row r="632" s="14" customFormat="1">
      <c r="A632" s="14"/>
      <c r="B632" s="237"/>
      <c r="C632" s="238"/>
      <c r="D632" s="228" t="s">
        <v>157</v>
      </c>
      <c r="E632" s="238"/>
      <c r="F632" s="240" t="s">
        <v>954</v>
      </c>
      <c r="G632" s="238"/>
      <c r="H632" s="241">
        <v>15.289999999999999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157</v>
      </c>
      <c r="AU632" s="247" t="s">
        <v>82</v>
      </c>
      <c r="AV632" s="14" t="s">
        <v>82</v>
      </c>
      <c r="AW632" s="14" t="s">
        <v>4</v>
      </c>
      <c r="AX632" s="14" t="s">
        <v>80</v>
      </c>
      <c r="AY632" s="247" t="s">
        <v>146</v>
      </c>
    </row>
    <row r="633" s="2" customFormat="1" ht="16.5" customHeight="1">
      <c r="A633" s="42"/>
      <c r="B633" s="43"/>
      <c r="C633" s="208" t="s">
        <v>955</v>
      </c>
      <c r="D633" s="208" t="s">
        <v>148</v>
      </c>
      <c r="E633" s="209" t="s">
        <v>956</v>
      </c>
      <c r="F633" s="210" t="s">
        <v>957</v>
      </c>
      <c r="G633" s="211" t="s">
        <v>205</v>
      </c>
      <c r="H633" s="212">
        <v>3.8999999999999999</v>
      </c>
      <c r="I633" s="213"/>
      <c r="J633" s="214">
        <f>ROUND(I633*H633,2)</f>
        <v>0</v>
      </c>
      <c r="K633" s="210" t="s">
        <v>152</v>
      </c>
      <c r="L633" s="48"/>
      <c r="M633" s="215" t="s">
        <v>19</v>
      </c>
      <c r="N633" s="216" t="s">
        <v>43</v>
      </c>
      <c r="O633" s="88"/>
      <c r="P633" s="217">
        <f>O633*H633</f>
        <v>0</v>
      </c>
      <c r="Q633" s="217">
        <v>5.0000000000000002E-05</v>
      </c>
      <c r="R633" s="217">
        <f>Q633*H633</f>
        <v>0.000195</v>
      </c>
      <c r="S633" s="217">
        <v>0</v>
      </c>
      <c r="T633" s="218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19" t="s">
        <v>239</v>
      </c>
      <c r="AT633" s="219" t="s">
        <v>148</v>
      </c>
      <c r="AU633" s="219" t="s">
        <v>82</v>
      </c>
      <c r="AY633" s="21" t="s">
        <v>146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21" t="s">
        <v>80</v>
      </c>
      <c r="BK633" s="220">
        <f>ROUND(I633*H633,2)</f>
        <v>0</v>
      </c>
      <c r="BL633" s="21" t="s">
        <v>239</v>
      </c>
      <c r="BM633" s="219" t="s">
        <v>958</v>
      </c>
    </row>
    <row r="634" s="2" customFormat="1">
      <c r="A634" s="42"/>
      <c r="B634" s="43"/>
      <c r="C634" s="44"/>
      <c r="D634" s="221" t="s">
        <v>155</v>
      </c>
      <c r="E634" s="44"/>
      <c r="F634" s="222" t="s">
        <v>959</v>
      </c>
      <c r="G634" s="44"/>
      <c r="H634" s="44"/>
      <c r="I634" s="223"/>
      <c r="J634" s="44"/>
      <c r="K634" s="44"/>
      <c r="L634" s="48"/>
      <c r="M634" s="224"/>
      <c r="N634" s="225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T634" s="21" t="s">
        <v>155</v>
      </c>
      <c r="AU634" s="21" t="s">
        <v>82</v>
      </c>
    </row>
    <row r="635" s="14" customFormat="1">
      <c r="A635" s="14"/>
      <c r="B635" s="237"/>
      <c r="C635" s="238"/>
      <c r="D635" s="228" t="s">
        <v>157</v>
      </c>
      <c r="E635" s="239" t="s">
        <v>19</v>
      </c>
      <c r="F635" s="240" t="s">
        <v>960</v>
      </c>
      <c r="G635" s="238"/>
      <c r="H635" s="241">
        <v>3.8999999999999999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157</v>
      </c>
      <c r="AU635" s="247" t="s">
        <v>82</v>
      </c>
      <c r="AV635" s="14" t="s">
        <v>82</v>
      </c>
      <c r="AW635" s="14" t="s">
        <v>33</v>
      </c>
      <c r="AX635" s="14" t="s">
        <v>72</v>
      </c>
      <c r="AY635" s="247" t="s">
        <v>146</v>
      </c>
    </row>
    <row r="636" s="15" customFormat="1">
      <c r="A636" s="15"/>
      <c r="B636" s="248"/>
      <c r="C636" s="249"/>
      <c r="D636" s="228" t="s">
        <v>157</v>
      </c>
      <c r="E636" s="250" t="s">
        <v>19</v>
      </c>
      <c r="F636" s="251" t="s">
        <v>160</v>
      </c>
      <c r="G636" s="249"/>
      <c r="H636" s="252">
        <v>3.8999999999999999</v>
      </c>
      <c r="I636" s="253"/>
      <c r="J636" s="249"/>
      <c r="K636" s="249"/>
      <c r="L636" s="254"/>
      <c r="M636" s="255"/>
      <c r="N636" s="256"/>
      <c r="O636" s="256"/>
      <c r="P636" s="256"/>
      <c r="Q636" s="256"/>
      <c r="R636" s="256"/>
      <c r="S636" s="256"/>
      <c r="T636" s="25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8" t="s">
        <v>157</v>
      </c>
      <c r="AU636" s="258" t="s">
        <v>82</v>
      </c>
      <c r="AV636" s="15" t="s">
        <v>161</v>
      </c>
      <c r="AW636" s="15" t="s">
        <v>33</v>
      </c>
      <c r="AX636" s="15" t="s">
        <v>80</v>
      </c>
      <c r="AY636" s="258" t="s">
        <v>146</v>
      </c>
    </row>
    <row r="637" s="2" customFormat="1" ht="16.5" customHeight="1">
      <c r="A637" s="42"/>
      <c r="B637" s="43"/>
      <c r="C637" s="259" t="s">
        <v>961</v>
      </c>
      <c r="D637" s="259" t="s">
        <v>226</v>
      </c>
      <c r="E637" s="260" t="s">
        <v>962</v>
      </c>
      <c r="F637" s="261" t="s">
        <v>963</v>
      </c>
      <c r="G637" s="262" t="s">
        <v>205</v>
      </c>
      <c r="H637" s="263">
        <v>4.29</v>
      </c>
      <c r="I637" s="264"/>
      <c r="J637" s="265">
        <f>ROUND(I637*H637,2)</f>
        <v>0</v>
      </c>
      <c r="K637" s="261" t="s">
        <v>152</v>
      </c>
      <c r="L637" s="266"/>
      <c r="M637" s="267" t="s">
        <v>19</v>
      </c>
      <c r="N637" s="268" t="s">
        <v>43</v>
      </c>
      <c r="O637" s="88"/>
      <c r="P637" s="217">
        <f>O637*H637</f>
        <v>0</v>
      </c>
      <c r="Q637" s="217">
        <v>5.0000000000000002E-05</v>
      </c>
      <c r="R637" s="217">
        <f>Q637*H637</f>
        <v>0.00021450000000000001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424</v>
      </c>
      <c r="AT637" s="219" t="s">
        <v>226</v>
      </c>
      <c r="AU637" s="219" t="s">
        <v>82</v>
      </c>
      <c r="AY637" s="21" t="s">
        <v>146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1" t="s">
        <v>80</v>
      </c>
      <c r="BK637" s="220">
        <f>ROUND(I637*H637,2)</f>
        <v>0</v>
      </c>
      <c r="BL637" s="21" t="s">
        <v>239</v>
      </c>
      <c r="BM637" s="219" t="s">
        <v>964</v>
      </c>
    </row>
    <row r="638" s="14" customFormat="1">
      <c r="A638" s="14"/>
      <c r="B638" s="237"/>
      <c r="C638" s="238"/>
      <c r="D638" s="228" t="s">
        <v>157</v>
      </c>
      <c r="E638" s="238"/>
      <c r="F638" s="240" t="s">
        <v>965</v>
      </c>
      <c r="G638" s="238"/>
      <c r="H638" s="241">
        <v>4.29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157</v>
      </c>
      <c r="AU638" s="247" t="s">
        <v>82</v>
      </c>
      <c r="AV638" s="14" t="s">
        <v>82</v>
      </c>
      <c r="AW638" s="14" t="s">
        <v>4</v>
      </c>
      <c r="AX638" s="14" t="s">
        <v>80</v>
      </c>
      <c r="AY638" s="247" t="s">
        <v>146</v>
      </c>
    </row>
    <row r="639" s="2" customFormat="1" ht="24.15" customHeight="1">
      <c r="A639" s="42"/>
      <c r="B639" s="43"/>
      <c r="C639" s="208" t="s">
        <v>966</v>
      </c>
      <c r="D639" s="208" t="s">
        <v>148</v>
      </c>
      <c r="E639" s="209" t="s">
        <v>967</v>
      </c>
      <c r="F639" s="210" t="s">
        <v>968</v>
      </c>
      <c r="G639" s="211" t="s">
        <v>218</v>
      </c>
      <c r="H639" s="212">
        <v>8</v>
      </c>
      <c r="I639" s="213"/>
      <c r="J639" s="214">
        <f>ROUND(I639*H639,2)</f>
        <v>0</v>
      </c>
      <c r="K639" s="210" t="s">
        <v>969</v>
      </c>
      <c r="L639" s="48"/>
      <c r="M639" s="215" t="s">
        <v>19</v>
      </c>
      <c r="N639" s="216" t="s">
        <v>43</v>
      </c>
      <c r="O639" s="88"/>
      <c r="P639" s="217">
        <f>O639*H639</f>
        <v>0</v>
      </c>
      <c r="Q639" s="217">
        <v>0</v>
      </c>
      <c r="R639" s="217">
        <f>Q639*H639</f>
        <v>0</v>
      </c>
      <c r="S639" s="217">
        <v>0</v>
      </c>
      <c r="T639" s="218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19" t="s">
        <v>239</v>
      </c>
      <c r="AT639" s="219" t="s">
        <v>148</v>
      </c>
      <c r="AU639" s="219" t="s">
        <v>82</v>
      </c>
      <c r="AY639" s="21" t="s">
        <v>146</v>
      </c>
      <c r="BE639" s="220">
        <f>IF(N639="základní",J639,0)</f>
        <v>0</v>
      </c>
      <c r="BF639" s="220">
        <f>IF(N639="snížená",J639,0)</f>
        <v>0</v>
      </c>
      <c r="BG639" s="220">
        <f>IF(N639="zákl. přenesená",J639,0)</f>
        <v>0</v>
      </c>
      <c r="BH639" s="220">
        <f>IF(N639="sníž. přenesená",J639,0)</f>
        <v>0</v>
      </c>
      <c r="BI639" s="220">
        <f>IF(N639="nulová",J639,0)</f>
        <v>0</v>
      </c>
      <c r="BJ639" s="21" t="s">
        <v>80</v>
      </c>
      <c r="BK639" s="220">
        <f>ROUND(I639*H639,2)</f>
        <v>0</v>
      </c>
      <c r="BL639" s="21" t="s">
        <v>239</v>
      </c>
      <c r="BM639" s="219" t="s">
        <v>970</v>
      </c>
    </row>
    <row r="640" s="2" customFormat="1">
      <c r="A640" s="42"/>
      <c r="B640" s="43"/>
      <c r="C640" s="44"/>
      <c r="D640" s="221" t="s">
        <v>155</v>
      </c>
      <c r="E640" s="44"/>
      <c r="F640" s="222" t="s">
        <v>971</v>
      </c>
      <c r="G640" s="44"/>
      <c r="H640" s="44"/>
      <c r="I640" s="223"/>
      <c r="J640" s="44"/>
      <c r="K640" s="44"/>
      <c r="L640" s="48"/>
      <c r="M640" s="224"/>
      <c r="N640" s="225"/>
      <c r="O640" s="88"/>
      <c r="P640" s="88"/>
      <c r="Q640" s="88"/>
      <c r="R640" s="88"/>
      <c r="S640" s="88"/>
      <c r="T640" s="89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T640" s="21" t="s">
        <v>155</v>
      </c>
      <c r="AU640" s="21" t="s">
        <v>82</v>
      </c>
    </row>
    <row r="641" s="14" customFormat="1">
      <c r="A641" s="14"/>
      <c r="B641" s="237"/>
      <c r="C641" s="238"/>
      <c r="D641" s="228" t="s">
        <v>157</v>
      </c>
      <c r="E641" s="239" t="s">
        <v>19</v>
      </c>
      <c r="F641" s="240" t="s">
        <v>972</v>
      </c>
      <c r="G641" s="238"/>
      <c r="H641" s="241">
        <v>6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157</v>
      </c>
      <c r="AU641" s="247" t="s">
        <v>82</v>
      </c>
      <c r="AV641" s="14" t="s">
        <v>82</v>
      </c>
      <c r="AW641" s="14" t="s">
        <v>33</v>
      </c>
      <c r="AX641" s="14" t="s">
        <v>72</v>
      </c>
      <c r="AY641" s="247" t="s">
        <v>146</v>
      </c>
    </row>
    <row r="642" s="14" customFormat="1">
      <c r="A642" s="14"/>
      <c r="B642" s="237"/>
      <c r="C642" s="238"/>
      <c r="D642" s="228" t="s">
        <v>157</v>
      </c>
      <c r="E642" s="239" t="s">
        <v>19</v>
      </c>
      <c r="F642" s="240" t="s">
        <v>973</v>
      </c>
      <c r="G642" s="238"/>
      <c r="H642" s="241">
        <v>1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157</v>
      </c>
      <c r="AU642" s="247" t="s">
        <v>82</v>
      </c>
      <c r="AV642" s="14" t="s">
        <v>82</v>
      </c>
      <c r="AW642" s="14" t="s">
        <v>33</v>
      </c>
      <c r="AX642" s="14" t="s">
        <v>72</v>
      </c>
      <c r="AY642" s="247" t="s">
        <v>146</v>
      </c>
    </row>
    <row r="643" s="14" customFormat="1">
      <c r="A643" s="14"/>
      <c r="B643" s="237"/>
      <c r="C643" s="238"/>
      <c r="D643" s="228" t="s">
        <v>157</v>
      </c>
      <c r="E643" s="239" t="s">
        <v>19</v>
      </c>
      <c r="F643" s="240" t="s">
        <v>974</v>
      </c>
      <c r="G643" s="238"/>
      <c r="H643" s="241">
        <v>1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157</v>
      </c>
      <c r="AU643" s="247" t="s">
        <v>82</v>
      </c>
      <c r="AV643" s="14" t="s">
        <v>82</v>
      </c>
      <c r="AW643" s="14" t="s">
        <v>33</v>
      </c>
      <c r="AX643" s="14" t="s">
        <v>72</v>
      </c>
      <c r="AY643" s="247" t="s">
        <v>146</v>
      </c>
    </row>
    <row r="644" s="15" customFormat="1">
      <c r="A644" s="15"/>
      <c r="B644" s="248"/>
      <c r="C644" s="249"/>
      <c r="D644" s="228" t="s">
        <v>157</v>
      </c>
      <c r="E644" s="250" t="s">
        <v>19</v>
      </c>
      <c r="F644" s="251" t="s">
        <v>160</v>
      </c>
      <c r="G644" s="249"/>
      <c r="H644" s="252">
        <v>8</v>
      </c>
      <c r="I644" s="253"/>
      <c r="J644" s="249"/>
      <c r="K644" s="249"/>
      <c r="L644" s="254"/>
      <c r="M644" s="255"/>
      <c r="N644" s="256"/>
      <c r="O644" s="256"/>
      <c r="P644" s="256"/>
      <c r="Q644" s="256"/>
      <c r="R644" s="256"/>
      <c r="S644" s="256"/>
      <c r="T644" s="257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8" t="s">
        <v>157</v>
      </c>
      <c r="AU644" s="258" t="s">
        <v>82</v>
      </c>
      <c r="AV644" s="15" t="s">
        <v>161</v>
      </c>
      <c r="AW644" s="15" t="s">
        <v>33</v>
      </c>
      <c r="AX644" s="15" t="s">
        <v>80</v>
      </c>
      <c r="AY644" s="258" t="s">
        <v>146</v>
      </c>
    </row>
    <row r="645" s="2" customFormat="1" ht="24.15" customHeight="1">
      <c r="A645" s="42"/>
      <c r="B645" s="43"/>
      <c r="C645" s="259" t="s">
        <v>975</v>
      </c>
      <c r="D645" s="259" t="s">
        <v>226</v>
      </c>
      <c r="E645" s="260" t="s">
        <v>976</v>
      </c>
      <c r="F645" s="261" t="s">
        <v>977</v>
      </c>
      <c r="G645" s="262" t="s">
        <v>218</v>
      </c>
      <c r="H645" s="263">
        <v>2</v>
      </c>
      <c r="I645" s="264"/>
      <c r="J645" s="265">
        <f>ROUND(I645*H645,2)</f>
        <v>0</v>
      </c>
      <c r="K645" s="261" t="s">
        <v>19</v>
      </c>
      <c r="L645" s="266"/>
      <c r="M645" s="267" t="s">
        <v>19</v>
      </c>
      <c r="N645" s="268" t="s">
        <v>43</v>
      </c>
      <c r="O645" s="88"/>
      <c r="P645" s="217">
        <f>O645*H645</f>
        <v>0</v>
      </c>
      <c r="Q645" s="217">
        <v>0.017500000000000002</v>
      </c>
      <c r="R645" s="217">
        <f>Q645*H645</f>
        <v>0.035000000000000003</v>
      </c>
      <c r="S645" s="217">
        <v>0</v>
      </c>
      <c r="T645" s="218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19" t="s">
        <v>424</v>
      </c>
      <c r="AT645" s="219" t="s">
        <v>226</v>
      </c>
      <c r="AU645" s="219" t="s">
        <v>82</v>
      </c>
      <c r="AY645" s="21" t="s">
        <v>146</v>
      </c>
      <c r="BE645" s="220">
        <f>IF(N645="základní",J645,0)</f>
        <v>0</v>
      </c>
      <c r="BF645" s="220">
        <f>IF(N645="snížená",J645,0)</f>
        <v>0</v>
      </c>
      <c r="BG645" s="220">
        <f>IF(N645="zákl. přenesená",J645,0)</f>
        <v>0</v>
      </c>
      <c r="BH645" s="220">
        <f>IF(N645="sníž. přenesená",J645,0)</f>
        <v>0</v>
      </c>
      <c r="BI645" s="220">
        <f>IF(N645="nulová",J645,0)</f>
        <v>0</v>
      </c>
      <c r="BJ645" s="21" t="s">
        <v>80</v>
      </c>
      <c r="BK645" s="220">
        <f>ROUND(I645*H645,2)</f>
        <v>0</v>
      </c>
      <c r="BL645" s="21" t="s">
        <v>239</v>
      </c>
      <c r="BM645" s="219" t="s">
        <v>978</v>
      </c>
    </row>
    <row r="646" s="2" customFormat="1" ht="24.15" customHeight="1">
      <c r="A646" s="42"/>
      <c r="B646" s="43"/>
      <c r="C646" s="259" t="s">
        <v>979</v>
      </c>
      <c r="D646" s="259" t="s">
        <v>226</v>
      </c>
      <c r="E646" s="260" t="s">
        <v>980</v>
      </c>
      <c r="F646" s="261" t="s">
        <v>981</v>
      </c>
      <c r="G646" s="262" t="s">
        <v>218</v>
      </c>
      <c r="H646" s="263">
        <v>4</v>
      </c>
      <c r="I646" s="264"/>
      <c r="J646" s="265">
        <f>ROUND(I646*H646,2)</f>
        <v>0</v>
      </c>
      <c r="K646" s="261" t="s">
        <v>19</v>
      </c>
      <c r="L646" s="266"/>
      <c r="M646" s="267" t="s">
        <v>19</v>
      </c>
      <c r="N646" s="268" t="s">
        <v>43</v>
      </c>
      <c r="O646" s="88"/>
      <c r="P646" s="217">
        <f>O646*H646</f>
        <v>0</v>
      </c>
      <c r="Q646" s="217">
        <v>0.017500000000000002</v>
      </c>
      <c r="R646" s="217">
        <f>Q646*H646</f>
        <v>0.070000000000000007</v>
      </c>
      <c r="S646" s="217">
        <v>0</v>
      </c>
      <c r="T646" s="218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19" t="s">
        <v>424</v>
      </c>
      <c r="AT646" s="219" t="s">
        <v>226</v>
      </c>
      <c r="AU646" s="219" t="s">
        <v>82</v>
      </c>
      <c r="AY646" s="21" t="s">
        <v>146</v>
      </c>
      <c r="BE646" s="220">
        <f>IF(N646="základní",J646,0)</f>
        <v>0</v>
      </c>
      <c r="BF646" s="220">
        <f>IF(N646="snížená",J646,0)</f>
        <v>0</v>
      </c>
      <c r="BG646" s="220">
        <f>IF(N646="zákl. přenesená",J646,0)</f>
        <v>0</v>
      </c>
      <c r="BH646" s="220">
        <f>IF(N646="sníž. přenesená",J646,0)</f>
        <v>0</v>
      </c>
      <c r="BI646" s="220">
        <f>IF(N646="nulová",J646,0)</f>
        <v>0</v>
      </c>
      <c r="BJ646" s="21" t="s">
        <v>80</v>
      </c>
      <c r="BK646" s="220">
        <f>ROUND(I646*H646,2)</f>
        <v>0</v>
      </c>
      <c r="BL646" s="21" t="s">
        <v>239</v>
      </c>
      <c r="BM646" s="219" t="s">
        <v>982</v>
      </c>
    </row>
    <row r="647" s="2" customFormat="1" ht="24.15" customHeight="1">
      <c r="A647" s="42"/>
      <c r="B647" s="43"/>
      <c r="C647" s="259" t="s">
        <v>983</v>
      </c>
      <c r="D647" s="259" t="s">
        <v>226</v>
      </c>
      <c r="E647" s="260" t="s">
        <v>984</v>
      </c>
      <c r="F647" s="261" t="s">
        <v>985</v>
      </c>
      <c r="G647" s="262" t="s">
        <v>218</v>
      </c>
      <c r="H647" s="263">
        <v>1</v>
      </c>
      <c r="I647" s="264"/>
      <c r="J647" s="265">
        <f>ROUND(I647*H647,2)</f>
        <v>0</v>
      </c>
      <c r="K647" s="261" t="s">
        <v>19</v>
      </c>
      <c r="L647" s="266"/>
      <c r="M647" s="267" t="s">
        <v>19</v>
      </c>
      <c r="N647" s="268" t="s">
        <v>43</v>
      </c>
      <c r="O647" s="88"/>
      <c r="P647" s="217">
        <f>O647*H647</f>
        <v>0</v>
      </c>
      <c r="Q647" s="217">
        <v>0.017500000000000002</v>
      </c>
      <c r="R647" s="217">
        <f>Q647*H647</f>
        <v>0.017500000000000002</v>
      </c>
      <c r="S647" s="217">
        <v>0</v>
      </c>
      <c r="T647" s="218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19" t="s">
        <v>424</v>
      </c>
      <c r="AT647" s="219" t="s">
        <v>226</v>
      </c>
      <c r="AU647" s="219" t="s">
        <v>82</v>
      </c>
      <c r="AY647" s="21" t="s">
        <v>146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21" t="s">
        <v>80</v>
      </c>
      <c r="BK647" s="220">
        <f>ROUND(I647*H647,2)</f>
        <v>0</v>
      </c>
      <c r="BL647" s="21" t="s">
        <v>239</v>
      </c>
      <c r="BM647" s="219" t="s">
        <v>986</v>
      </c>
    </row>
    <row r="648" s="2" customFormat="1" ht="37.8" customHeight="1">
      <c r="A648" s="42"/>
      <c r="B648" s="43"/>
      <c r="C648" s="259" t="s">
        <v>987</v>
      </c>
      <c r="D648" s="259" t="s">
        <v>226</v>
      </c>
      <c r="E648" s="260" t="s">
        <v>988</v>
      </c>
      <c r="F648" s="261" t="s">
        <v>989</v>
      </c>
      <c r="G648" s="262" t="s">
        <v>218</v>
      </c>
      <c r="H648" s="263">
        <v>1</v>
      </c>
      <c r="I648" s="264"/>
      <c r="J648" s="265">
        <f>ROUND(I648*H648,2)</f>
        <v>0</v>
      </c>
      <c r="K648" s="261" t="s">
        <v>19</v>
      </c>
      <c r="L648" s="266"/>
      <c r="M648" s="267" t="s">
        <v>19</v>
      </c>
      <c r="N648" s="268" t="s">
        <v>43</v>
      </c>
      <c r="O648" s="88"/>
      <c r="P648" s="217">
        <f>O648*H648</f>
        <v>0</v>
      </c>
      <c r="Q648" s="217">
        <v>0.0195</v>
      </c>
      <c r="R648" s="217">
        <f>Q648*H648</f>
        <v>0.0195</v>
      </c>
      <c r="S648" s="217">
        <v>0</v>
      </c>
      <c r="T648" s="218">
        <f>S648*H648</f>
        <v>0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19" t="s">
        <v>424</v>
      </c>
      <c r="AT648" s="219" t="s">
        <v>226</v>
      </c>
      <c r="AU648" s="219" t="s">
        <v>82</v>
      </c>
      <c r="AY648" s="21" t="s">
        <v>146</v>
      </c>
      <c r="BE648" s="220">
        <f>IF(N648="základní",J648,0)</f>
        <v>0</v>
      </c>
      <c r="BF648" s="220">
        <f>IF(N648="snížená",J648,0)</f>
        <v>0</v>
      </c>
      <c r="BG648" s="220">
        <f>IF(N648="zákl. přenesená",J648,0)</f>
        <v>0</v>
      </c>
      <c r="BH648" s="220">
        <f>IF(N648="sníž. přenesená",J648,0)</f>
        <v>0</v>
      </c>
      <c r="BI648" s="220">
        <f>IF(N648="nulová",J648,0)</f>
        <v>0</v>
      </c>
      <c r="BJ648" s="21" t="s">
        <v>80</v>
      </c>
      <c r="BK648" s="220">
        <f>ROUND(I648*H648,2)</f>
        <v>0</v>
      </c>
      <c r="BL648" s="21" t="s">
        <v>239</v>
      </c>
      <c r="BM648" s="219" t="s">
        <v>990</v>
      </c>
    </row>
    <row r="649" s="2" customFormat="1" ht="16.5" customHeight="1">
      <c r="A649" s="42"/>
      <c r="B649" s="43"/>
      <c r="C649" s="208" t="s">
        <v>991</v>
      </c>
      <c r="D649" s="208" t="s">
        <v>148</v>
      </c>
      <c r="E649" s="209" t="s">
        <v>992</v>
      </c>
      <c r="F649" s="210" t="s">
        <v>993</v>
      </c>
      <c r="G649" s="211" t="s">
        <v>218</v>
      </c>
      <c r="H649" s="212">
        <v>1</v>
      </c>
      <c r="I649" s="213"/>
      <c r="J649" s="214">
        <f>ROUND(I649*H649,2)</f>
        <v>0</v>
      </c>
      <c r="K649" s="210" t="s">
        <v>152</v>
      </c>
      <c r="L649" s="48"/>
      <c r="M649" s="215" t="s">
        <v>19</v>
      </c>
      <c r="N649" s="216" t="s">
        <v>43</v>
      </c>
      <c r="O649" s="88"/>
      <c r="P649" s="217">
        <f>O649*H649</f>
        <v>0</v>
      </c>
      <c r="Q649" s="217">
        <v>0</v>
      </c>
      <c r="R649" s="217">
        <f>Q649*H649</f>
        <v>0</v>
      </c>
      <c r="S649" s="217">
        <v>0</v>
      </c>
      <c r="T649" s="218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R649" s="219" t="s">
        <v>239</v>
      </c>
      <c r="AT649" s="219" t="s">
        <v>148</v>
      </c>
      <c r="AU649" s="219" t="s">
        <v>82</v>
      </c>
      <c r="AY649" s="21" t="s">
        <v>146</v>
      </c>
      <c r="BE649" s="220">
        <f>IF(N649="základní",J649,0)</f>
        <v>0</v>
      </c>
      <c r="BF649" s="220">
        <f>IF(N649="snížená",J649,0)</f>
        <v>0</v>
      </c>
      <c r="BG649" s="220">
        <f>IF(N649="zákl. přenesená",J649,0)</f>
        <v>0</v>
      </c>
      <c r="BH649" s="220">
        <f>IF(N649="sníž. přenesená",J649,0)</f>
        <v>0</v>
      </c>
      <c r="BI649" s="220">
        <f>IF(N649="nulová",J649,0)</f>
        <v>0</v>
      </c>
      <c r="BJ649" s="21" t="s">
        <v>80</v>
      </c>
      <c r="BK649" s="220">
        <f>ROUND(I649*H649,2)</f>
        <v>0</v>
      </c>
      <c r="BL649" s="21" t="s">
        <v>239</v>
      </c>
      <c r="BM649" s="219" t="s">
        <v>994</v>
      </c>
    </row>
    <row r="650" s="2" customFormat="1">
      <c r="A650" s="42"/>
      <c r="B650" s="43"/>
      <c r="C650" s="44"/>
      <c r="D650" s="221" t="s">
        <v>155</v>
      </c>
      <c r="E650" s="44"/>
      <c r="F650" s="222" t="s">
        <v>995</v>
      </c>
      <c r="G650" s="44"/>
      <c r="H650" s="44"/>
      <c r="I650" s="223"/>
      <c r="J650" s="44"/>
      <c r="K650" s="44"/>
      <c r="L650" s="48"/>
      <c r="M650" s="224"/>
      <c r="N650" s="225"/>
      <c r="O650" s="88"/>
      <c r="P650" s="88"/>
      <c r="Q650" s="88"/>
      <c r="R650" s="88"/>
      <c r="S650" s="88"/>
      <c r="T650" s="89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T650" s="21" t="s">
        <v>155</v>
      </c>
      <c r="AU650" s="21" t="s">
        <v>82</v>
      </c>
    </row>
    <row r="651" s="14" customFormat="1">
      <c r="A651" s="14"/>
      <c r="B651" s="237"/>
      <c r="C651" s="238"/>
      <c r="D651" s="228" t="s">
        <v>157</v>
      </c>
      <c r="E651" s="239" t="s">
        <v>19</v>
      </c>
      <c r="F651" s="240" t="s">
        <v>996</v>
      </c>
      <c r="G651" s="238"/>
      <c r="H651" s="241">
        <v>1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7" t="s">
        <v>157</v>
      </c>
      <c r="AU651" s="247" t="s">
        <v>82</v>
      </c>
      <c r="AV651" s="14" t="s">
        <v>82</v>
      </c>
      <c r="AW651" s="14" t="s">
        <v>33</v>
      </c>
      <c r="AX651" s="14" t="s">
        <v>72</v>
      </c>
      <c r="AY651" s="247" t="s">
        <v>146</v>
      </c>
    </row>
    <row r="652" s="15" customFormat="1">
      <c r="A652" s="15"/>
      <c r="B652" s="248"/>
      <c r="C652" s="249"/>
      <c r="D652" s="228" t="s">
        <v>157</v>
      </c>
      <c r="E652" s="250" t="s">
        <v>19</v>
      </c>
      <c r="F652" s="251" t="s">
        <v>160</v>
      </c>
      <c r="G652" s="249"/>
      <c r="H652" s="252">
        <v>1</v>
      </c>
      <c r="I652" s="253"/>
      <c r="J652" s="249"/>
      <c r="K652" s="249"/>
      <c r="L652" s="254"/>
      <c r="M652" s="255"/>
      <c r="N652" s="256"/>
      <c r="O652" s="256"/>
      <c r="P652" s="256"/>
      <c r="Q652" s="256"/>
      <c r="R652" s="256"/>
      <c r="S652" s="256"/>
      <c r="T652" s="257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8" t="s">
        <v>157</v>
      </c>
      <c r="AU652" s="258" t="s">
        <v>82</v>
      </c>
      <c r="AV652" s="15" t="s">
        <v>161</v>
      </c>
      <c r="AW652" s="15" t="s">
        <v>33</v>
      </c>
      <c r="AX652" s="15" t="s">
        <v>80</v>
      </c>
      <c r="AY652" s="258" t="s">
        <v>146</v>
      </c>
    </row>
    <row r="653" s="2" customFormat="1" ht="16.5" customHeight="1">
      <c r="A653" s="42"/>
      <c r="B653" s="43"/>
      <c r="C653" s="208" t="s">
        <v>997</v>
      </c>
      <c r="D653" s="208" t="s">
        <v>148</v>
      </c>
      <c r="E653" s="209" t="s">
        <v>998</v>
      </c>
      <c r="F653" s="210" t="s">
        <v>999</v>
      </c>
      <c r="G653" s="211" t="s">
        <v>218</v>
      </c>
      <c r="H653" s="212">
        <v>1</v>
      </c>
      <c r="I653" s="213"/>
      <c r="J653" s="214">
        <f>ROUND(I653*H653,2)</f>
        <v>0</v>
      </c>
      <c r="K653" s="210" t="s">
        <v>152</v>
      </c>
      <c r="L653" s="48"/>
      <c r="M653" s="215" t="s">
        <v>19</v>
      </c>
      <c r="N653" s="216" t="s">
        <v>43</v>
      </c>
      <c r="O653" s="88"/>
      <c r="P653" s="217">
        <f>O653*H653</f>
        <v>0</v>
      </c>
      <c r="Q653" s="217">
        <v>0</v>
      </c>
      <c r="R653" s="217">
        <f>Q653*H653</f>
        <v>0</v>
      </c>
      <c r="S653" s="217">
        <v>0</v>
      </c>
      <c r="T653" s="21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19" t="s">
        <v>239</v>
      </c>
      <c r="AT653" s="219" t="s">
        <v>148</v>
      </c>
      <c r="AU653" s="219" t="s">
        <v>82</v>
      </c>
      <c r="AY653" s="21" t="s">
        <v>146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21" t="s">
        <v>80</v>
      </c>
      <c r="BK653" s="220">
        <f>ROUND(I653*H653,2)</f>
        <v>0</v>
      </c>
      <c r="BL653" s="21" t="s">
        <v>239</v>
      </c>
      <c r="BM653" s="219" t="s">
        <v>1000</v>
      </c>
    </row>
    <row r="654" s="2" customFormat="1">
      <c r="A654" s="42"/>
      <c r="B654" s="43"/>
      <c r="C654" s="44"/>
      <c r="D654" s="221" t="s">
        <v>155</v>
      </c>
      <c r="E654" s="44"/>
      <c r="F654" s="222" t="s">
        <v>1001</v>
      </c>
      <c r="G654" s="44"/>
      <c r="H654" s="44"/>
      <c r="I654" s="223"/>
      <c r="J654" s="44"/>
      <c r="K654" s="44"/>
      <c r="L654" s="48"/>
      <c r="M654" s="224"/>
      <c r="N654" s="225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1" t="s">
        <v>155</v>
      </c>
      <c r="AU654" s="21" t="s">
        <v>82</v>
      </c>
    </row>
    <row r="655" s="14" customFormat="1">
      <c r="A655" s="14"/>
      <c r="B655" s="237"/>
      <c r="C655" s="238"/>
      <c r="D655" s="228" t="s">
        <v>157</v>
      </c>
      <c r="E655" s="239" t="s">
        <v>19</v>
      </c>
      <c r="F655" s="240" t="s">
        <v>974</v>
      </c>
      <c r="G655" s="238"/>
      <c r="H655" s="241">
        <v>1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157</v>
      </c>
      <c r="AU655" s="247" t="s">
        <v>82</v>
      </c>
      <c r="AV655" s="14" t="s">
        <v>82</v>
      </c>
      <c r="AW655" s="14" t="s">
        <v>33</v>
      </c>
      <c r="AX655" s="14" t="s">
        <v>72</v>
      </c>
      <c r="AY655" s="247" t="s">
        <v>146</v>
      </c>
    </row>
    <row r="656" s="15" customFormat="1">
      <c r="A656" s="15"/>
      <c r="B656" s="248"/>
      <c r="C656" s="249"/>
      <c r="D656" s="228" t="s">
        <v>157</v>
      </c>
      <c r="E656" s="250" t="s">
        <v>19</v>
      </c>
      <c r="F656" s="251" t="s">
        <v>160</v>
      </c>
      <c r="G656" s="249"/>
      <c r="H656" s="252">
        <v>1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8" t="s">
        <v>157</v>
      </c>
      <c r="AU656" s="258" t="s">
        <v>82</v>
      </c>
      <c r="AV656" s="15" t="s">
        <v>161</v>
      </c>
      <c r="AW656" s="15" t="s">
        <v>33</v>
      </c>
      <c r="AX656" s="15" t="s">
        <v>80</v>
      </c>
      <c r="AY656" s="258" t="s">
        <v>146</v>
      </c>
    </row>
    <row r="657" s="2" customFormat="1" ht="16.5" customHeight="1">
      <c r="A657" s="42"/>
      <c r="B657" s="43"/>
      <c r="C657" s="208" t="s">
        <v>1002</v>
      </c>
      <c r="D657" s="208" t="s">
        <v>148</v>
      </c>
      <c r="E657" s="209" t="s">
        <v>1003</v>
      </c>
      <c r="F657" s="210" t="s">
        <v>1004</v>
      </c>
      <c r="G657" s="211" t="s">
        <v>205</v>
      </c>
      <c r="H657" s="212">
        <v>5.7000000000000002</v>
      </c>
      <c r="I657" s="213"/>
      <c r="J657" s="214">
        <f>ROUND(I657*H657,2)</f>
        <v>0</v>
      </c>
      <c r="K657" s="210" t="s">
        <v>969</v>
      </c>
      <c r="L657" s="48"/>
      <c r="M657" s="215" t="s">
        <v>19</v>
      </c>
      <c r="N657" s="216" t="s">
        <v>43</v>
      </c>
      <c r="O657" s="88"/>
      <c r="P657" s="217">
        <f>O657*H657</f>
        <v>0</v>
      </c>
      <c r="Q657" s="217">
        <v>0</v>
      </c>
      <c r="R657" s="217">
        <f>Q657*H657</f>
        <v>0</v>
      </c>
      <c r="S657" s="217">
        <v>0</v>
      </c>
      <c r="T657" s="218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19" t="s">
        <v>239</v>
      </c>
      <c r="AT657" s="219" t="s">
        <v>148</v>
      </c>
      <c r="AU657" s="219" t="s">
        <v>82</v>
      </c>
      <c r="AY657" s="21" t="s">
        <v>146</v>
      </c>
      <c r="BE657" s="220">
        <f>IF(N657="základní",J657,0)</f>
        <v>0</v>
      </c>
      <c r="BF657" s="220">
        <f>IF(N657="snížená",J657,0)</f>
        <v>0</v>
      </c>
      <c r="BG657" s="220">
        <f>IF(N657="zákl. přenesená",J657,0)</f>
        <v>0</v>
      </c>
      <c r="BH657" s="220">
        <f>IF(N657="sníž. přenesená",J657,0)</f>
        <v>0</v>
      </c>
      <c r="BI657" s="220">
        <f>IF(N657="nulová",J657,0)</f>
        <v>0</v>
      </c>
      <c r="BJ657" s="21" t="s">
        <v>80</v>
      </c>
      <c r="BK657" s="220">
        <f>ROUND(I657*H657,2)</f>
        <v>0</v>
      </c>
      <c r="BL657" s="21" t="s">
        <v>239</v>
      </c>
      <c r="BM657" s="219" t="s">
        <v>1005</v>
      </c>
    </row>
    <row r="658" s="2" customFormat="1">
      <c r="A658" s="42"/>
      <c r="B658" s="43"/>
      <c r="C658" s="44"/>
      <c r="D658" s="221" t="s">
        <v>155</v>
      </c>
      <c r="E658" s="44"/>
      <c r="F658" s="222" t="s">
        <v>1006</v>
      </c>
      <c r="G658" s="44"/>
      <c r="H658" s="44"/>
      <c r="I658" s="223"/>
      <c r="J658" s="44"/>
      <c r="K658" s="44"/>
      <c r="L658" s="48"/>
      <c r="M658" s="224"/>
      <c r="N658" s="225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T658" s="21" t="s">
        <v>155</v>
      </c>
      <c r="AU658" s="21" t="s">
        <v>82</v>
      </c>
    </row>
    <row r="659" s="14" customFormat="1">
      <c r="A659" s="14"/>
      <c r="B659" s="237"/>
      <c r="C659" s="238"/>
      <c r="D659" s="228" t="s">
        <v>157</v>
      </c>
      <c r="E659" s="239" t="s">
        <v>19</v>
      </c>
      <c r="F659" s="240" t="s">
        <v>1007</v>
      </c>
      <c r="G659" s="238"/>
      <c r="H659" s="241">
        <v>5.7000000000000002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157</v>
      </c>
      <c r="AU659" s="247" t="s">
        <v>82</v>
      </c>
      <c r="AV659" s="14" t="s">
        <v>82</v>
      </c>
      <c r="AW659" s="14" t="s">
        <v>33</v>
      </c>
      <c r="AX659" s="14" t="s">
        <v>72</v>
      </c>
      <c r="AY659" s="247" t="s">
        <v>146</v>
      </c>
    </row>
    <row r="660" s="15" customFormat="1">
      <c r="A660" s="15"/>
      <c r="B660" s="248"/>
      <c r="C660" s="249"/>
      <c r="D660" s="228" t="s">
        <v>157</v>
      </c>
      <c r="E660" s="250" t="s">
        <v>19</v>
      </c>
      <c r="F660" s="251" t="s">
        <v>160</v>
      </c>
      <c r="G660" s="249"/>
      <c r="H660" s="252">
        <v>5.7000000000000002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8" t="s">
        <v>157</v>
      </c>
      <c r="AU660" s="258" t="s">
        <v>82</v>
      </c>
      <c r="AV660" s="15" t="s">
        <v>161</v>
      </c>
      <c r="AW660" s="15" t="s">
        <v>33</v>
      </c>
      <c r="AX660" s="15" t="s">
        <v>80</v>
      </c>
      <c r="AY660" s="258" t="s">
        <v>146</v>
      </c>
    </row>
    <row r="661" s="2" customFormat="1" ht="16.5" customHeight="1">
      <c r="A661" s="42"/>
      <c r="B661" s="43"/>
      <c r="C661" s="259" t="s">
        <v>1008</v>
      </c>
      <c r="D661" s="259" t="s">
        <v>226</v>
      </c>
      <c r="E661" s="260" t="s">
        <v>1009</v>
      </c>
      <c r="F661" s="261" t="s">
        <v>1010</v>
      </c>
      <c r="G661" s="262" t="s">
        <v>205</v>
      </c>
      <c r="H661" s="263">
        <v>5.8140000000000001</v>
      </c>
      <c r="I661" s="264"/>
      <c r="J661" s="265">
        <f>ROUND(I661*H661,2)</f>
        <v>0</v>
      </c>
      <c r="K661" s="261" t="s">
        <v>969</v>
      </c>
      <c r="L661" s="266"/>
      <c r="M661" s="267" t="s">
        <v>19</v>
      </c>
      <c r="N661" s="268" t="s">
        <v>43</v>
      </c>
      <c r="O661" s="88"/>
      <c r="P661" s="217">
        <f>O661*H661</f>
        <v>0</v>
      </c>
      <c r="Q661" s="217">
        <v>0.00040000000000000002</v>
      </c>
      <c r="R661" s="217">
        <f>Q661*H661</f>
        <v>0.0023256000000000001</v>
      </c>
      <c r="S661" s="217">
        <v>0</v>
      </c>
      <c r="T661" s="218">
        <f>S661*H661</f>
        <v>0</v>
      </c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R661" s="219" t="s">
        <v>424</v>
      </c>
      <c r="AT661" s="219" t="s">
        <v>226</v>
      </c>
      <c r="AU661" s="219" t="s">
        <v>82</v>
      </c>
      <c r="AY661" s="21" t="s">
        <v>146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21" t="s">
        <v>80</v>
      </c>
      <c r="BK661" s="220">
        <f>ROUND(I661*H661,2)</f>
        <v>0</v>
      </c>
      <c r="BL661" s="21" t="s">
        <v>239</v>
      </c>
      <c r="BM661" s="219" t="s">
        <v>1011</v>
      </c>
    </row>
    <row r="662" s="14" customFormat="1">
      <c r="A662" s="14"/>
      <c r="B662" s="237"/>
      <c r="C662" s="238"/>
      <c r="D662" s="228" t="s">
        <v>157</v>
      </c>
      <c r="E662" s="238"/>
      <c r="F662" s="240" t="s">
        <v>1012</v>
      </c>
      <c r="G662" s="238"/>
      <c r="H662" s="241">
        <v>5.8140000000000001</v>
      </c>
      <c r="I662" s="242"/>
      <c r="J662" s="238"/>
      <c r="K662" s="238"/>
      <c r="L662" s="243"/>
      <c r="M662" s="244"/>
      <c r="N662" s="245"/>
      <c r="O662" s="245"/>
      <c r="P662" s="245"/>
      <c r="Q662" s="245"/>
      <c r="R662" s="245"/>
      <c r="S662" s="245"/>
      <c r="T662" s="24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7" t="s">
        <v>157</v>
      </c>
      <c r="AU662" s="247" t="s">
        <v>82</v>
      </c>
      <c r="AV662" s="14" t="s">
        <v>82</v>
      </c>
      <c r="AW662" s="14" t="s">
        <v>4</v>
      </c>
      <c r="AX662" s="14" t="s">
        <v>80</v>
      </c>
      <c r="AY662" s="247" t="s">
        <v>146</v>
      </c>
    </row>
    <row r="663" s="2" customFormat="1" ht="24.15" customHeight="1">
      <c r="A663" s="42"/>
      <c r="B663" s="43"/>
      <c r="C663" s="208" t="s">
        <v>1013</v>
      </c>
      <c r="D663" s="208" t="s">
        <v>148</v>
      </c>
      <c r="E663" s="209" t="s">
        <v>1014</v>
      </c>
      <c r="F663" s="210" t="s">
        <v>1015</v>
      </c>
      <c r="G663" s="211" t="s">
        <v>177</v>
      </c>
      <c r="H663" s="212">
        <v>0.30399999999999999</v>
      </c>
      <c r="I663" s="213"/>
      <c r="J663" s="214">
        <f>ROUND(I663*H663,2)</f>
        <v>0</v>
      </c>
      <c r="K663" s="210" t="s">
        <v>152</v>
      </c>
      <c r="L663" s="48"/>
      <c r="M663" s="215" t="s">
        <v>19</v>
      </c>
      <c r="N663" s="216" t="s">
        <v>43</v>
      </c>
      <c r="O663" s="88"/>
      <c r="P663" s="217">
        <f>O663*H663</f>
        <v>0</v>
      </c>
      <c r="Q663" s="217">
        <v>0</v>
      </c>
      <c r="R663" s="217">
        <f>Q663*H663</f>
        <v>0</v>
      </c>
      <c r="S663" s="217">
        <v>0</v>
      </c>
      <c r="T663" s="218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19" t="s">
        <v>239</v>
      </c>
      <c r="AT663" s="219" t="s">
        <v>148</v>
      </c>
      <c r="AU663" s="219" t="s">
        <v>82</v>
      </c>
      <c r="AY663" s="21" t="s">
        <v>146</v>
      </c>
      <c r="BE663" s="220">
        <f>IF(N663="základní",J663,0)</f>
        <v>0</v>
      </c>
      <c r="BF663" s="220">
        <f>IF(N663="snížená",J663,0)</f>
        <v>0</v>
      </c>
      <c r="BG663" s="220">
        <f>IF(N663="zákl. přenesená",J663,0)</f>
        <v>0</v>
      </c>
      <c r="BH663" s="220">
        <f>IF(N663="sníž. přenesená",J663,0)</f>
        <v>0</v>
      </c>
      <c r="BI663" s="220">
        <f>IF(N663="nulová",J663,0)</f>
        <v>0</v>
      </c>
      <c r="BJ663" s="21" t="s">
        <v>80</v>
      </c>
      <c r="BK663" s="220">
        <f>ROUND(I663*H663,2)</f>
        <v>0</v>
      </c>
      <c r="BL663" s="21" t="s">
        <v>239</v>
      </c>
      <c r="BM663" s="219" t="s">
        <v>1016</v>
      </c>
    </row>
    <row r="664" s="2" customFormat="1">
      <c r="A664" s="42"/>
      <c r="B664" s="43"/>
      <c r="C664" s="44"/>
      <c r="D664" s="221" t="s">
        <v>155</v>
      </c>
      <c r="E664" s="44"/>
      <c r="F664" s="222" t="s">
        <v>1017</v>
      </c>
      <c r="G664" s="44"/>
      <c r="H664" s="44"/>
      <c r="I664" s="223"/>
      <c r="J664" s="44"/>
      <c r="K664" s="44"/>
      <c r="L664" s="48"/>
      <c r="M664" s="224"/>
      <c r="N664" s="225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T664" s="21" t="s">
        <v>155</v>
      </c>
      <c r="AU664" s="21" t="s">
        <v>82</v>
      </c>
    </row>
    <row r="665" s="12" customFormat="1" ht="22.8" customHeight="1">
      <c r="A665" s="12"/>
      <c r="B665" s="192"/>
      <c r="C665" s="193"/>
      <c r="D665" s="194" t="s">
        <v>71</v>
      </c>
      <c r="E665" s="206" t="s">
        <v>1018</v>
      </c>
      <c r="F665" s="206" t="s">
        <v>1019</v>
      </c>
      <c r="G665" s="193"/>
      <c r="H665" s="193"/>
      <c r="I665" s="196"/>
      <c r="J665" s="207">
        <f>BK665</f>
        <v>0</v>
      </c>
      <c r="K665" s="193"/>
      <c r="L665" s="198"/>
      <c r="M665" s="199"/>
      <c r="N665" s="200"/>
      <c r="O665" s="200"/>
      <c r="P665" s="201">
        <f>SUM(P666:P712)</f>
        <v>0</v>
      </c>
      <c r="Q665" s="200"/>
      <c r="R665" s="201">
        <f>SUM(R666:R712)</f>
        <v>1.2910461999999998</v>
      </c>
      <c r="S665" s="200"/>
      <c r="T665" s="202">
        <f>SUM(T666:T712)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03" t="s">
        <v>82</v>
      </c>
      <c r="AT665" s="204" t="s">
        <v>71</v>
      </c>
      <c r="AU665" s="204" t="s">
        <v>80</v>
      </c>
      <c r="AY665" s="203" t="s">
        <v>146</v>
      </c>
      <c r="BK665" s="205">
        <f>SUM(BK666:BK712)</f>
        <v>0</v>
      </c>
    </row>
    <row r="666" s="2" customFormat="1" ht="16.5" customHeight="1">
      <c r="A666" s="42"/>
      <c r="B666" s="43"/>
      <c r="C666" s="208" t="s">
        <v>1020</v>
      </c>
      <c r="D666" s="208" t="s">
        <v>148</v>
      </c>
      <c r="E666" s="209" t="s">
        <v>1021</v>
      </c>
      <c r="F666" s="210" t="s">
        <v>1022</v>
      </c>
      <c r="G666" s="211" t="s">
        <v>191</v>
      </c>
      <c r="H666" s="212">
        <v>22.698</v>
      </c>
      <c r="I666" s="213"/>
      <c r="J666" s="214">
        <f>ROUND(I666*H666,2)</f>
        <v>0</v>
      </c>
      <c r="K666" s="210" t="s">
        <v>152</v>
      </c>
      <c r="L666" s="48"/>
      <c r="M666" s="215" t="s">
        <v>19</v>
      </c>
      <c r="N666" s="216" t="s">
        <v>43</v>
      </c>
      <c r="O666" s="88"/>
      <c r="P666" s="217">
        <f>O666*H666</f>
        <v>0</v>
      </c>
      <c r="Q666" s="217">
        <v>0</v>
      </c>
      <c r="R666" s="217">
        <f>Q666*H666</f>
        <v>0</v>
      </c>
      <c r="S666" s="217">
        <v>0</v>
      </c>
      <c r="T666" s="218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19" t="s">
        <v>239</v>
      </c>
      <c r="AT666" s="219" t="s">
        <v>148</v>
      </c>
      <c r="AU666" s="219" t="s">
        <v>82</v>
      </c>
      <c r="AY666" s="21" t="s">
        <v>146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21" t="s">
        <v>80</v>
      </c>
      <c r="BK666" s="220">
        <f>ROUND(I666*H666,2)</f>
        <v>0</v>
      </c>
      <c r="BL666" s="21" t="s">
        <v>239</v>
      </c>
      <c r="BM666" s="219" t="s">
        <v>1023</v>
      </c>
    </row>
    <row r="667" s="2" customFormat="1">
      <c r="A667" s="42"/>
      <c r="B667" s="43"/>
      <c r="C667" s="44"/>
      <c r="D667" s="221" t="s">
        <v>155</v>
      </c>
      <c r="E667" s="44"/>
      <c r="F667" s="222" t="s">
        <v>1024</v>
      </c>
      <c r="G667" s="44"/>
      <c r="H667" s="44"/>
      <c r="I667" s="223"/>
      <c r="J667" s="44"/>
      <c r="K667" s="44"/>
      <c r="L667" s="48"/>
      <c r="M667" s="224"/>
      <c r="N667" s="225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T667" s="21" t="s">
        <v>155</v>
      </c>
      <c r="AU667" s="21" t="s">
        <v>82</v>
      </c>
    </row>
    <row r="668" s="2" customFormat="1" ht="16.5" customHeight="1">
      <c r="A668" s="42"/>
      <c r="B668" s="43"/>
      <c r="C668" s="208" t="s">
        <v>1025</v>
      </c>
      <c r="D668" s="208" t="s">
        <v>148</v>
      </c>
      <c r="E668" s="209" t="s">
        <v>1026</v>
      </c>
      <c r="F668" s="210" t="s">
        <v>1027</v>
      </c>
      <c r="G668" s="211" t="s">
        <v>191</v>
      </c>
      <c r="H668" s="212">
        <v>22.698</v>
      </c>
      <c r="I668" s="213"/>
      <c r="J668" s="214">
        <f>ROUND(I668*H668,2)</f>
        <v>0</v>
      </c>
      <c r="K668" s="210" t="s">
        <v>152</v>
      </c>
      <c r="L668" s="48"/>
      <c r="M668" s="215" t="s">
        <v>19</v>
      </c>
      <c r="N668" s="216" t="s">
        <v>43</v>
      </c>
      <c r="O668" s="88"/>
      <c r="P668" s="217">
        <f>O668*H668</f>
        <v>0</v>
      </c>
      <c r="Q668" s="217">
        <v>0</v>
      </c>
      <c r="R668" s="217">
        <f>Q668*H668</f>
        <v>0</v>
      </c>
      <c r="S668" s="217">
        <v>0</v>
      </c>
      <c r="T668" s="218">
        <f>S668*H668</f>
        <v>0</v>
      </c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R668" s="219" t="s">
        <v>239</v>
      </c>
      <c r="AT668" s="219" t="s">
        <v>148</v>
      </c>
      <c r="AU668" s="219" t="s">
        <v>82</v>
      </c>
      <c r="AY668" s="21" t="s">
        <v>146</v>
      </c>
      <c r="BE668" s="220">
        <f>IF(N668="základní",J668,0)</f>
        <v>0</v>
      </c>
      <c r="BF668" s="220">
        <f>IF(N668="snížená",J668,0)</f>
        <v>0</v>
      </c>
      <c r="BG668" s="220">
        <f>IF(N668="zákl. přenesená",J668,0)</f>
        <v>0</v>
      </c>
      <c r="BH668" s="220">
        <f>IF(N668="sníž. přenesená",J668,0)</f>
        <v>0</v>
      </c>
      <c r="BI668" s="220">
        <f>IF(N668="nulová",J668,0)</f>
        <v>0</v>
      </c>
      <c r="BJ668" s="21" t="s">
        <v>80</v>
      </c>
      <c r="BK668" s="220">
        <f>ROUND(I668*H668,2)</f>
        <v>0</v>
      </c>
      <c r="BL668" s="21" t="s">
        <v>239</v>
      </c>
      <c r="BM668" s="219" t="s">
        <v>1028</v>
      </c>
    </row>
    <row r="669" s="2" customFormat="1">
      <c r="A669" s="42"/>
      <c r="B669" s="43"/>
      <c r="C669" s="44"/>
      <c r="D669" s="221" t="s">
        <v>155</v>
      </c>
      <c r="E669" s="44"/>
      <c r="F669" s="222" t="s">
        <v>1029</v>
      </c>
      <c r="G669" s="44"/>
      <c r="H669" s="44"/>
      <c r="I669" s="223"/>
      <c r="J669" s="44"/>
      <c r="K669" s="44"/>
      <c r="L669" s="48"/>
      <c r="M669" s="224"/>
      <c r="N669" s="225"/>
      <c r="O669" s="88"/>
      <c r="P669" s="88"/>
      <c r="Q669" s="88"/>
      <c r="R669" s="88"/>
      <c r="S669" s="88"/>
      <c r="T669" s="89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T669" s="21" t="s">
        <v>155</v>
      </c>
      <c r="AU669" s="21" t="s">
        <v>82</v>
      </c>
    </row>
    <row r="670" s="2" customFormat="1" ht="16.5" customHeight="1">
      <c r="A670" s="42"/>
      <c r="B670" s="43"/>
      <c r="C670" s="208" t="s">
        <v>1030</v>
      </c>
      <c r="D670" s="208" t="s">
        <v>148</v>
      </c>
      <c r="E670" s="209" t="s">
        <v>1031</v>
      </c>
      <c r="F670" s="210" t="s">
        <v>1032</v>
      </c>
      <c r="G670" s="211" t="s">
        <v>191</v>
      </c>
      <c r="H670" s="212">
        <v>22.698</v>
      </c>
      <c r="I670" s="213"/>
      <c r="J670" s="214">
        <f>ROUND(I670*H670,2)</f>
        <v>0</v>
      </c>
      <c r="K670" s="210" t="s">
        <v>152</v>
      </c>
      <c r="L670" s="48"/>
      <c r="M670" s="215" t="s">
        <v>19</v>
      </c>
      <c r="N670" s="216" t="s">
        <v>43</v>
      </c>
      <c r="O670" s="88"/>
      <c r="P670" s="217">
        <f>O670*H670</f>
        <v>0</v>
      </c>
      <c r="Q670" s="217">
        <v>0</v>
      </c>
      <c r="R670" s="217">
        <f>Q670*H670</f>
        <v>0</v>
      </c>
      <c r="S670" s="217">
        <v>0</v>
      </c>
      <c r="T670" s="218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19" t="s">
        <v>239</v>
      </c>
      <c r="AT670" s="219" t="s">
        <v>148</v>
      </c>
      <c r="AU670" s="219" t="s">
        <v>82</v>
      </c>
      <c r="AY670" s="21" t="s">
        <v>146</v>
      </c>
      <c r="BE670" s="220">
        <f>IF(N670="základní",J670,0)</f>
        <v>0</v>
      </c>
      <c r="BF670" s="220">
        <f>IF(N670="snížená",J670,0)</f>
        <v>0</v>
      </c>
      <c r="BG670" s="220">
        <f>IF(N670="zákl. přenesená",J670,0)</f>
        <v>0</v>
      </c>
      <c r="BH670" s="220">
        <f>IF(N670="sníž. přenesená",J670,0)</f>
        <v>0</v>
      </c>
      <c r="BI670" s="220">
        <f>IF(N670="nulová",J670,0)</f>
        <v>0</v>
      </c>
      <c r="BJ670" s="21" t="s">
        <v>80</v>
      </c>
      <c r="BK670" s="220">
        <f>ROUND(I670*H670,2)</f>
        <v>0</v>
      </c>
      <c r="BL670" s="21" t="s">
        <v>239</v>
      </c>
      <c r="BM670" s="219" t="s">
        <v>1033</v>
      </c>
    </row>
    <row r="671" s="2" customFormat="1">
      <c r="A671" s="42"/>
      <c r="B671" s="43"/>
      <c r="C671" s="44"/>
      <c r="D671" s="221" t="s">
        <v>155</v>
      </c>
      <c r="E671" s="44"/>
      <c r="F671" s="222" t="s">
        <v>1034</v>
      </c>
      <c r="G671" s="44"/>
      <c r="H671" s="44"/>
      <c r="I671" s="223"/>
      <c r="J671" s="44"/>
      <c r="K671" s="44"/>
      <c r="L671" s="48"/>
      <c r="M671" s="224"/>
      <c r="N671" s="225"/>
      <c r="O671" s="88"/>
      <c r="P671" s="88"/>
      <c r="Q671" s="88"/>
      <c r="R671" s="88"/>
      <c r="S671" s="88"/>
      <c r="T671" s="89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T671" s="21" t="s">
        <v>155</v>
      </c>
      <c r="AU671" s="21" t="s">
        <v>82</v>
      </c>
    </row>
    <row r="672" s="2" customFormat="1" ht="16.5" customHeight="1">
      <c r="A672" s="42"/>
      <c r="B672" s="43"/>
      <c r="C672" s="259" t="s">
        <v>1035</v>
      </c>
      <c r="D672" s="259" t="s">
        <v>226</v>
      </c>
      <c r="E672" s="260" t="s">
        <v>1036</v>
      </c>
      <c r="F672" s="261" t="s">
        <v>1037</v>
      </c>
      <c r="G672" s="262" t="s">
        <v>1038</v>
      </c>
      <c r="H672" s="263">
        <v>2.7410000000000001</v>
      </c>
      <c r="I672" s="264"/>
      <c r="J672" s="265">
        <f>ROUND(I672*H672,2)</f>
        <v>0</v>
      </c>
      <c r="K672" s="261" t="s">
        <v>152</v>
      </c>
      <c r="L672" s="266"/>
      <c r="M672" s="267" t="s">
        <v>19</v>
      </c>
      <c r="N672" s="268" t="s">
        <v>43</v>
      </c>
      <c r="O672" s="88"/>
      <c r="P672" s="217">
        <f>O672*H672</f>
        <v>0</v>
      </c>
      <c r="Q672" s="217">
        <v>0.001</v>
      </c>
      <c r="R672" s="217">
        <f>Q672*H672</f>
        <v>0.0027409999999999999</v>
      </c>
      <c r="S672" s="217">
        <v>0</v>
      </c>
      <c r="T672" s="218">
        <f>S672*H672</f>
        <v>0</v>
      </c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R672" s="219" t="s">
        <v>424</v>
      </c>
      <c r="AT672" s="219" t="s">
        <v>226</v>
      </c>
      <c r="AU672" s="219" t="s">
        <v>82</v>
      </c>
      <c r="AY672" s="21" t="s">
        <v>146</v>
      </c>
      <c r="BE672" s="220">
        <f>IF(N672="základní",J672,0)</f>
        <v>0</v>
      </c>
      <c r="BF672" s="220">
        <f>IF(N672="snížená",J672,0)</f>
        <v>0</v>
      </c>
      <c r="BG672" s="220">
        <f>IF(N672="zákl. přenesená",J672,0)</f>
        <v>0</v>
      </c>
      <c r="BH672" s="220">
        <f>IF(N672="sníž. přenesená",J672,0)</f>
        <v>0</v>
      </c>
      <c r="BI672" s="220">
        <f>IF(N672="nulová",J672,0)</f>
        <v>0</v>
      </c>
      <c r="BJ672" s="21" t="s">
        <v>80</v>
      </c>
      <c r="BK672" s="220">
        <f>ROUND(I672*H672,2)</f>
        <v>0</v>
      </c>
      <c r="BL672" s="21" t="s">
        <v>239</v>
      </c>
      <c r="BM672" s="219" t="s">
        <v>1039</v>
      </c>
    </row>
    <row r="673" s="14" customFormat="1">
      <c r="A673" s="14"/>
      <c r="B673" s="237"/>
      <c r="C673" s="238"/>
      <c r="D673" s="228" t="s">
        <v>157</v>
      </c>
      <c r="E673" s="238"/>
      <c r="F673" s="240" t="s">
        <v>1040</v>
      </c>
      <c r="G673" s="238"/>
      <c r="H673" s="241">
        <v>2.7410000000000001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7" t="s">
        <v>157</v>
      </c>
      <c r="AU673" s="247" t="s">
        <v>82</v>
      </c>
      <c r="AV673" s="14" t="s">
        <v>82</v>
      </c>
      <c r="AW673" s="14" t="s">
        <v>4</v>
      </c>
      <c r="AX673" s="14" t="s">
        <v>80</v>
      </c>
      <c r="AY673" s="247" t="s">
        <v>146</v>
      </c>
    </row>
    <row r="674" s="2" customFormat="1" ht="16.5" customHeight="1">
      <c r="A674" s="42"/>
      <c r="B674" s="43"/>
      <c r="C674" s="208" t="s">
        <v>1041</v>
      </c>
      <c r="D674" s="208" t="s">
        <v>148</v>
      </c>
      <c r="E674" s="209" t="s">
        <v>1042</v>
      </c>
      <c r="F674" s="210" t="s">
        <v>1043</v>
      </c>
      <c r="G674" s="211" t="s">
        <v>191</v>
      </c>
      <c r="H674" s="212">
        <v>22.698</v>
      </c>
      <c r="I674" s="213"/>
      <c r="J674" s="214">
        <f>ROUND(I674*H674,2)</f>
        <v>0</v>
      </c>
      <c r="K674" s="210" t="s">
        <v>152</v>
      </c>
      <c r="L674" s="48"/>
      <c r="M674" s="215" t="s">
        <v>19</v>
      </c>
      <c r="N674" s="216" t="s">
        <v>43</v>
      </c>
      <c r="O674" s="88"/>
      <c r="P674" s="217">
        <f>O674*H674</f>
        <v>0</v>
      </c>
      <c r="Q674" s="217">
        <v>0.00029999999999999997</v>
      </c>
      <c r="R674" s="217">
        <f>Q674*H674</f>
        <v>0.0068093999999999993</v>
      </c>
      <c r="S674" s="217">
        <v>0</v>
      </c>
      <c r="T674" s="21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19" t="s">
        <v>239</v>
      </c>
      <c r="AT674" s="219" t="s">
        <v>148</v>
      </c>
      <c r="AU674" s="219" t="s">
        <v>82</v>
      </c>
      <c r="AY674" s="21" t="s">
        <v>146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21" t="s">
        <v>80</v>
      </c>
      <c r="BK674" s="220">
        <f>ROUND(I674*H674,2)</f>
        <v>0</v>
      </c>
      <c r="BL674" s="21" t="s">
        <v>239</v>
      </c>
      <c r="BM674" s="219" t="s">
        <v>1044</v>
      </c>
    </row>
    <row r="675" s="2" customFormat="1">
      <c r="A675" s="42"/>
      <c r="B675" s="43"/>
      <c r="C675" s="44"/>
      <c r="D675" s="221" t="s">
        <v>155</v>
      </c>
      <c r="E675" s="44"/>
      <c r="F675" s="222" t="s">
        <v>1045</v>
      </c>
      <c r="G675" s="44"/>
      <c r="H675" s="44"/>
      <c r="I675" s="223"/>
      <c r="J675" s="44"/>
      <c r="K675" s="44"/>
      <c r="L675" s="48"/>
      <c r="M675" s="224"/>
      <c r="N675" s="225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155</v>
      </c>
      <c r="AU675" s="21" t="s">
        <v>82</v>
      </c>
    </row>
    <row r="676" s="2" customFormat="1" ht="24.15" customHeight="1">
      <c r="A676" s="42"/>
      <c r="B676" s="43"/>
      <c r="C676" s="208" t="s">
        <v>1046</v>
      </c>
      <c r="D676" s="208" t="s">
        <v>148</v>
      </c>
      <c r="E676" s="209" t="s">
        <v>1047</v>
      </c>
      <c r="F676" s="210" t="s">
        <v>1048</v>
      </c>
      <c r="G676" s="211" t="s">
        <v>191</v>
      </c>
      <c r="H676" s="212">
        <v>22.698</v>
      </c>
      <c r="I676" s="213"/>
      <c r="J676" s="214">
        <f>ROUND(I676*H676,2)</f>
        <v>0</v>
      </c>
      <c r="K676" s="210" t="s">
        <v>152</v>
      </c>
      <c r="L676" s="48"/>
      <c r="M676" s="215" t="s">
        <v>19</v>
      </c>
      <c r="N676" s="216" t="s">
        <v>43</v>
      </c>
      <c r="O676" s="88"/>
      <c r="P676" s="217">
        <f>O676*H676</f>
        <v>0</v>
      </c>
      <c r="Q676" s="217">
        <v>0.025499999999999998</v>
      </c>
      <c r="R676" s="217">
        <f>Q676*H676</f>
        <v>0.57879899999999995</v>
      </c>
      <c r="S676" s="217">
        <v>0</v>
      </c>
      <c r="T676" s="218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19" t="s">
        <v>239</v>
      </c>
      <c r="AT676" s="219" t="s">
        <v>148</v>
      </c>
      <c r="AU676" s="219" t="s">
        <v>82</v>
      </c>
      <c r="AY676" s="21" t="s">
        <v>146</v>
      </c>
      <c r="BE676" s="220">
        <f>IF(N676="základní",J676,0)</f>
        <v>0</v>
      </c>
      <c r="BF676" s="220">
        <f>IF(N676="snížená",J676,0)</f>
        <v>0</v>
      </c>
      <c r="BG676" s="220">
        <f>IF(N676="zákl. přenesená",J676,0)</f>
        <v>0</v>
      </c>
      <c r="BH676" s="220">
        <f>IF(N676="sníž. přenesená",J676,0)</f>
        <v>0</v>
      </c>
      <c r="BI676" s="220">
        <f>IF(N676="nulová",J676,0)</f>
        <v>0</v>
      </c>
      <c r="BJ676" s="21" t="s">
        <v>80</v>
      </c>
      <c r="BK676" s="220">
        <f>ROUND(I676*H676,2)</f>
        <v>0</v>
      </c>
      <c r="BL676" s="21" t="s">
        <v>239</v>
      </c>
      <c r="BM676" s="219" t="s">
        <v>1049</v>
      </c>
    </row>
    <row r="677" s="2" customFormat="1">
      <c r="A677" s="42"/>
      <c r="B677" s="43"/>
      <c r="C677" s="44"/>
      <c r="D677" s="221" t="s">
        <v>155</v>
      </c>
      <c r="E677" s="44"/>
      <c r="F677" s="222" t="s">
        <v>1050</v>
      </c>
      <c r="G677" s="44"/>
      <c r="H677" s="44"/>
      <c r="I677" s="223"/>
      <c r="J677" s="44"/>
      <c r="K677" s="44"/>
      <c r="L677" s="48"/>
      <c r="M677" s="224"/>
      <c r="N677" s="225"/>
      <c r="O677" s="88"/>
      <c r="P677" s="88"/>
      <c r="Q677" s="88"/>
      <c r="R677" s="88"/>
      <c r="S677" s="88"/>
      <c r="T677" s="89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T677" s="21" t="s">
        <v>155</v>
      </c>
      <c r="AU677" s="21" t="s">
        <v>82</v>
      </c>
    </row>
    <row r="678" s="2" customFormat="1" ht="24.15" customHeight="1">
      <c r="A678" s="42"/>
      <c r="B678" s="43"/>
      <c r="C678" s="208" t="s">
        <v>1051</v>
      </c>
      <c r="D678" s="208" t="s">
        <v>148</v>
      </c>
      <c r="E678" s="209" t="s">
        <v>1052</v>
      </c>
      <c r="F678" s="210" t="s">
        <v>1053</v>
      </c>
      <c r="G678" s="211" t="s">
        <v>191</v>
      </c>
      <c r="H678" s="212">
        <v>22.698</v>
      </c>
      <c r="I678" s="213"/>
      <c r="J678" s="214">
        <f>ROUND(I678*H678,2)</f>
        <v>0</v>
      </c>
      <c r="K678" s="210" t="s">
        <v>152</v>
      </c>
      <c r="L678" s="48"/>
      <c r="M678" s="215" t="s">
        <v>19</v>
      </c>
      <c r="N678" s="216" t="s">
        <v>43</v>
      </c>
      <c r="O678" s="88"/>
      <c r="P678" s="217">
        <f>O678*H678</f>
        <v>0</v>
      </c>
      <c r="Q678" s="217">
        <v>0.0060000000000000001</v>
      </c>
      <c r="R678" s="217">
        <f>Q678*H678</f>
        <v>0.136188</v>
      </c>
      <c r="S678" s="217">
        <v>0</v>
      </c>
      <c r="T678" s="218">
        <f>S678*H678</f>
        <v>0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19" t="s">
        <v>239</v>
      </c>
      <c r="AT678" s="219" t="s">
        <v>148</v>
      </c>
      <c r="AU678" s="219" t="s">
        <v>82</v>
      </c>
      <c r="AY678" s="21" t="s">
        <v>146</v>
      </c>
      <c r="BE678" s="220">
        <f>IF(N678="základní",J678,0)</f>
        <v>0</v>
      </c>
      <c r="BF678" s="220">
        <f>IF(N678="snížená",J678,0)</f>
        <v>0</v>
      </c>
      <c r="BG678" s="220">
        <f>IF(N678="zákl. přenesená",J678,0)</f>
        <v>0</v>
      </c>
      <c r="BH678" s="220">
        <f>IF(N678="sníž. přenesená",J678,0)</f>
        <v>0</v>
      </c>
      <c r="BI678" s="220">
        <f>IF(N678="nulová",J678,0)</f>
        <v>0</v>
      </c>
      <c r="BJ678" s="21" t="s">
        <v>80</v>
      </c>
      <c r="BK678" s="220">
        <f>ROUND(I678*H678,2)</f>
        <v>0</v>
      </c>
      <c r="BL678" s="21" t="s">
        <v>239</v>
      </c>
      <c r="BM678" s="219" t="s">
        <v>1054</v>
      </c>
    </row>
    <row r="679" s="2" customFormat="1">
      <c r="A679" s="42"/>
      <c r="B679" s="43"/>
      <c r="C679" s="44"/>
      <c r="D679" s="221" t="s">
        <v>155</v>
      </c>
      <c r="E679" s="44"/>
      <c r="F679" s="222" t="s">
        <v>1055</v>
      </c>
      <c r="G679" s="44"/>
      <c r="H679" s="44"/>
      <c r="I679" s="223"/>
      <c r="J679" s="44"/>
      <c r="K679" s="44"/>
      <c r="L679" s="48"/>
      <c r="M679" s="224"/>
      <c r="N679" s="225"/>
      <c r="O679" s="88"/>
      <c r="P679" s="88"/>
      <c r="Q679" s="88"/>
      <c r="R679" s="88"/>
      <c r="S679" s="88"/>
      <c r="T679" s="89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T679" s="21" t="s">
        <v>155</v>
      </c>
      <c r="AU679" s="21" t="s">
        <v>82</v>
      </c>
    </row>
    <row r="680" s="13" customFormat="1">
      <c r="A680" s="13"/>
      <c r="B680" s="226"/>
      <c r="C680" s="227"/>
      <c r="D680" s="228" t="s">
        <v>157</v>
      </c>
      <c r="E680" s="229" t="s">
        <v>19</v>
      </c>
      <c r="F680" s="230" t="s">
        <v>1056</v>
      </c>
      <c r="G680" s="227"/>
      <c r="H680" s="229" t="s">
        <v>19</v>
      </c>
      <c r="I680" s="231"/>
      <c r="J680" s="227"/>
      <c r="K680" s="227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157</v>
      </c>
      <c r="AU680" s="236" t="s">
        <v>82</v>
      </c>
      <c r="AV680" s="13" t="s">
        <v>80</v>
      </c>
      <c r="AW680" s="13" t="s">
        <v>33</v>
      </c>
      <c r="AX680" s="13" t="s">
        <v>72</v>
      </c>
      <c r="AY680" s="236" t="s">
        <v>146</v>
      </c>
    </row>
    <row r="681" s="14" customFormat="1">
      <c r="A681" s="14"/>
      <c r="B681" s="237"/>
      <c r="C681" s="238"/>
      <c r="D681" s="228" t="s">
        <v>157</v>
      </c>
      <c r="E681" s="239" t="s">
        <v>19</v>
      </c>
      <c r="F681" s="240" t="s">
        <v>1057</v>
      </c>
      <c r="G681" s="238"/>
      <c r="H681" s="241">
        <v>3.0150000000000001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7" t="s">
        <v>157</v>
      </c>
      <c r="AU681" s="247" t="s">
        <v>82</v>
      </c>
      <c r="AV681" s="14" t="s">
        <v>82</v>
      </c>
      <c r="AW681" s="14" t="s">
        <v>33</v>
      </c>
      <c r="AX681" s="14" t="s">
        <v>72</v>
      </c>
      <c r="AY681" s="247" t="s">
        <v>146</v>
      </c>
    </row>
    <row r="682" s="14" customFormat="1">
      <c r="A682" s="14"/>
      <c r="B682" s="237"/>
      <c r="C682" s="238"/>
      <c r="D682" s="228" t="s">
        <v>157</v>
      </c>
      <c r="E682" s="239" t="s">
        <v>19</v>
      </c>
      <c r="F682" s="240" t="s">
        <v>1058</v>
      </c>
      <c r="G682" s="238"/>
      <c r="H682" s="241">
        <v>1.335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7" t="s">
        <v>157</v>
      </c>
      <c r="AU682" s="247" t="s">
        <v>82</v>
      </c>
      <c r="AV682" s="14" t="s">
        <v>82</v>
      </c>
      <c r="AW682" s="14" t="s">
        <v>33</v>
      </c>
      <c r="AX682" s="14" t="s">
        <v>72</v>
      </c>
      <c r="AY682" s="247" t="s">
        <v>146</v>
      </c>
    </row>
    <row r="683" s="14" customFormat="1">
      <c r="A683" s="14"/>
      <c r="B683" s="237"/>
      <c r="C683" s="238"/>
      <c r="D683" s="228" t="s">
        <v>157</v>
      </c>
      <c r="E683" s="239" t="s">
        <v>19</v>
      </c>
      <c r="F683" s="240" t="s">
        <v>1059</v>
      </c>
      <c r="G683" s="238"/>
      <c r="H683" s="241">
        <v>7.673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157</v>
      </c>
      <c r="AU683" s="247" t="s">
        <v>82</v>
      </c>
      <c r="AV683" s="14" t="s">
        <v>82</v>
      </c>
      <c r="AW683" s="14" t="s">
        <v>33</v>
      </c>
      <c r="AX683" s="14" t="s">
        <v>72</v>
      </c>
      <c r="AY683" s="247" t="s">
        <v>146</v>
      </c>
    </row>
    <row r="684" s="14" customFormat="1">
      <c r="A684" s="14"/>
      <c r="B684" s="237"/>
      <c r="C684" s="238"/>
      <c r="D684" s="228" t="s">
        <v>157</v>
      </c>
      <c r="E684" s="239" t="s">
        <v>19</v>
      </c>
      <c r="F684" s="240" t="s">
        <v>898</v>
      </c>
      <c r="G684" s="238"/>
      <c r="H684" s="241">
        <v>1.44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157</v>
      </c>
      <c r="AU684" s="247" t="s">
        <v>82</v>
      </c>
      <c r="AV684" s="14" t="s">
        <v>82</v>
      </c>
      <c r="AW684" s="14" t="s">
        <v>33</v>
      </c>
      <c r="AX684" s="14" t="s">
        <v>72</v>
      </c>
      <c r="AY684" s="247" t="s">
        <v>146</v>
      </c>
    </row>
    <row r="685" s="15" customFormat="1">
      <c r="A685" s="15"/>
      <c r="B685" s="248"/>
      <c r="C685" s="249"/>
      <c r="D685" s="228" t="s">
        <v>157</v>
      </c>
      <c r="E685" s="250" t="s">
        <v>19</v>
      </c>
      <c r="F685" s="251" t="s">
        <v>160</v>
      </c>
      <c r="G685" s="249"/>
      <c r="H685" s="252">
        <v>13.462999999999999</v>
      </c>
      <c r="I685" s="253"/>
      <c r="J685" s="249"/>
      <c r="K685" s="249"/>
      <c r="L685" s="254"/>
      <c r="M685" s="255"/>
      <c r="N685" s="256"/>
      <c r="O685" s="256"/>
      <c r="P685" s="256"/>
      <c r="Q685" s="256"/>
      <c r="R685" s="256"/>
      <c r="S685" s="256"/>
      <c r="T685" s="257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8" t="s">
        <v>157</v>
      </c>
      <c r="AU685" s="258" t="s">
        <v>82</v>
      </c>
      <c r="AV685" s="15" t="s">
        <v>161</v>
      </c>
      <c r="AW685" s="15" t="s">
        <v>33</v>
      </c>
      <c r="AX685" s="15" t="s">
        <v>72</v>
      </c>
      <c r="AY685" s="258" t="s">
        <v>146</v>
      </c>
    </row>
    <row r="686" s="13" customFormat="1">
      <c r="A686" s="13"/>
      <c r="B686" s="226"/>
      <c r="C686" s="227"/>
      <c r="D686" s="228" t="s">
        <v>157</v>
      </c>
      <c r="E686" s="229" t="s">
        <v>19</v>
      </c>
      <c r="F686" s="230" t="s">
        <v>1060</v>
      </c>
      <c r="G686" s="227"/>
      <c r="H686" s="229" t="s">
        <v>19</v>
      </c>
      <c r="I686" s="231"/>
      <c r="J686" s="227"/>
      <c r="K686" s="227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157</v>
      </c>
      <c r="AU686" s="236" t="s">
        <v>82</v>
      </c>
      <c r="AV686" s="13" t="s">
        <v>80</v>
      </c>
      <c r="AW686" s="13" t="s">
        <v>33</v>
      </c>
      <c r="AX686" s="13" t="s">
        <v>72</v>
      </c>
      <c r="AY686" s="236" t="s">
        <v>146</v>
      </c>
    </row>
    <row r="687" s="14" customFormat="1">
      <c r="A687" s="14"/>
      <c r="B687" s="237"/>
      <c r="C687" s="238"/>
      <c r="D687" s="228" t="s">
        <v>157</v>
      </c>
      <c r="E687" s="239" t="s">
        <v>19</v>
      </c>
      <c r="F687" s="240" t="s">
        <v>1061</v>
      </c>
      <c r="G687" s="238"/>
      <c r="H687" s="241">
        <v>5.4850000000000003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7" t="s">
        <v>157</v>
      </c>
      <c r="AU687" s="247" t="s">
        <v>82</v>
      </c>
      <c r="AV687" s="14" t="s">
        <v>82</v>
      </c>
      <c r="AW687" s="14" t="s">
        <v>33</v>
      </c>
      <c r="AX687" s="14" t="s">
        <v>72</v>
      </c>
      <c r="AY687" s="247" t="s">
        <v>146</v>
      </c>
    </row>
    <row r="688" s="14" customFormat="1">
      <c r="A688" s="14"/>
      <c r="B688" s="237"/>
      <c r="C688" s="238"/>
      <c r="D688" s="228" t="s">
        <v>157</v>
      </c>
      <c r="E688" s="239" t="s">
        <v>19</v>
      </c>
      <c r="F688" s="240" t="s">
        <v>1062</v>
      </c>
      <c r="G688" s="238"/>
      <c r="H688" s="241">
        <v>3.75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157</v>
      </c>
      <c r="AU688" s="247" t="s">
        <v>82</v>
      </c>
      <c r="AV688" s="14" t="s">
        <v>82</v>
      </c>
      <c r="AW688" s="14" t="s">
        <v>33</v>
      </c>
      <c r="AX688" s="14" t="s">
        <v>72</v>
      </c>
      <c r="AY688" s="247" t="s">
        <v>146</v>
      </c>
    </row>
    <row r="689" s="15" customFormat="1">
      <c r="A689" s="15"/>
      <c r="B689" s="248"/>
      <c r="C689" s="249"/>
      <c r="D689" s="228" t="s">
        <v>157</v>
      </c>
      <c r="E689" s="250" t="s">
        <v>19</v>
      </c>
      <c r="F689" s="251" t="s">
        <v>160</v>
      </c>
      <c r="G689" s="249"/>
      <c r="H689" s="252">
        <v>9.2349999999999994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8" t="s">
        <v>157</v>
      </c>
      <c r="AU689" s="258" t="s">
        <v>82</v>
      </c>
      <c r="AV689" s="15" t="s">
        <v>161</v>
      </c>
      <c r="AW689" s="15" t="s">
        <v>33</v>
      </c>
      <c r="AX689" s="15" t="s">
        <v>72</v>
      </c>
      <c r="AY689" s="258" t="s">
        <v>146</v>
      </c>
    </row>
    <row r="690" s="16" customFormat="1">
      <c r="A690" s="16"/>
      <c r="B690" s="269"/>
      <c r="C690" s="270"/>
      <c r="D690" s="228" t="s">
        <v>157</v>
      </c>
      <c r="E690" s="271" t="s">
        <v>19</v>
      </c>
      <c r="F690" s="272" t="s">
        <v>320</v>
      </c>
      <c r="G690" s="270"/>
      <c r="H690" s="273">
        <v>22.698</v>
      </c>
      <c r="I690" s="274"/>
      <c r="J690" s="270"/>
      <c r="K690" s="270"/>
      <c r="L690" s="275"/>
      <c r="M690" s="276"/>
      <c r="N690" s="277"/>
      <c r="O690" s="277"/>
      <c r="P690" s="277"/>
      <c r="Q690" s="277"/>
      <c r="R690" s="277"/>
      <c r="S690" s="277"/>
      <c r="T690" s="278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9" t="s">
        <v>157</v>
      </c>
      <c r="AU690" s="279" t="s">
        <v>82</v>
      </c>
      <c r="AV690" s="16" t="s">
        <v>153</v>
      </c>
      <c r="AW690" s="16" t="s">
        <v>33</v>
      </c>
      <c r="AX690" s="16" t="s">
        <v>80</v>
      </c>
      <c r="AY690" s="279" t="s">
        <v>146</v>
      </c>
    </row>
    <row r="691" s="2" customFormat="1" ht="21.75" customHeight="1">
      <c r="A691" s="42"/>
      <c r="B691" s="43"/>
      <c r="C691" s="259" t="s">
        <v>1063</v>
      </c>
      <c r="D691" s="259" t="s">
        <v>226</v>
      </c>
      <c r="E691" s="260" t="s">
        <v>1064</v>
      </c>
      <c r="F691" s="261" t="s">
        <v>1065</v>
      </c>
      <c r="G691" s="262" t="s">
        <v>191</v>
      </c>
      <c r="H691" s="263">
        <v>24.968</v>
      </c>
      <c r="I691" s="264"/>
      <c r="J691" s="265">
        <f>ROUND(I691*H691,2)</f>
        <v>0</v>
      </c>
      <c r="K691" s="261" t="s">
        <v>152</v>
      </c>
      <c r="L691" s="266"/>
      <c r="M691" s="267" t="s">
        <v>19</v>
      </c>
      <c r="N691" s="268" t="s">
        <v>43</v>
      </c>
      <c r="O691" s="88"/>
      <c r="P691" s="217">
        <f>O691*H691</f>
        <v>0</v>
      </c>
      <c r="Q691" s="217">
        <v>0.021999999999999999</v>
      </c>
      <c r="R691" s="217">
        <f>Q691*H691</f>
        <v>0.54929600000000001</v>
      </c>
      <c r="S691" s="217">
        <v>0</v>
      </c>
      <c r="T691" s="218">
        <f>S691*H691</f>
        <v>0</v>
      </c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R691" s="219" t="s">
        <v>424</v>
      </c>
      <c r="AT691" s="219" t="s">
        <v>226</v>
      </c>
      <c r="AU691" s="219" t="s">
        <v>82</v>
      </c>
      <c r="AY691" s="21" t="s">
        <v>146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21" t="s">
        <v>80</v>
      </c>
      <c r="BK691" s="220">
        <f>ROUND(I691*H691,2)</f>
        <v>0</v>
      </c>
      <c r="BL691" s="21" t="s">
        <v>239</v>
      </c>
      <c r="BM691" s="219" t="s">
        <v>1066</v>
      </c>
    </row>
    <row r="692" s="14" customFormat="1">
      <c r="A692" s="14"/>
      <c r="B692" s="237"/>
      <c r="C692" s="238"/>
      <c r="D692" s="228" t="s">
        <v>157</v>
      </c>
      <c r="E692" s="238"/>
      <c r="F692" s="240" t="s">
        <v>1067</v>
      </c>
      <c r="G692" s="238"/>
      <c r="H692" s="241">
        <v>24.968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157</v>
      </c>
      <c r="AU692" s="247" t="s">
        <v>82</v>
      </c>
      <c r="AV692" s="14" t="s">
        <v>82</v>
      </c>
      <c r="AW692" s="14" t="s">
        <v>4</v>
      </c>
      <c r="AX692" s="14" t="s">
        <v>80</v>
      </c>
      <c r="AY692" s="247" t="s">
        <v>146</v>
      </c>
    </row>
    <row r="693" s="2" customFormat="1" ht="24.15" customHeight="1">
      <c r="A693" s="42"/>
      <c r="B693" s="43"/>
      <c r="C693" s="208" t="s">
        <v>1068</v>
      </c>
      <c r="D693" s="208" t="s">
        <v>148</v>
      </c>
      <c r="E693" s="209" t="s">
        <v>1069</v>
      </c>
      <c r="F693" s="210" t="s">
        <v>1070</v>
      </c>
      <c r="G693" s="211" t="s">
        <v>191</v>
      </c>
      <c r="H693" s="212">
        <v>9.5399999999999991</v>
      </c>
      <c r="I693" s="213"/>
      <c r="J693" s="214">
        <f>ROUND(I693*H693,2)</f>
        <v>0</v>
      </c>
      <c r="K693" s="210" t="s">
        <v>152</v>
      </c>
      <c r="L693" s="48"/>
      <c r="M693" s="215" t="s">
        <v>19</v>
      </c>
      <c r="N693" s="216" t="s">
        <v>43</v>
      </c>
      <c r="O693" s="88"/>
      <c r="P693" s="217">
        <f>O693*H693</f>
        <v>0</v>
      </c>
      <c r="Q693" s="217">
        <v>0</v>
      </c>
      <c r="R693" s="217">
        <f>Q693*H693</f>
        <v>0</v>
      </c>
      <c r="S693" s="217">
        <v>0</v>
      </c>
      <c r="T693" s="218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19" t="s">
        <v>239</v>
      </c>
      <c r="AT693" s="219" t="s">
        <v>148</v>
      </c>
      <c r="AU693" s="219" t="s">
        <v>82</v>
      </c>
      <c r="AY693" s="21" t="s">
        <v>146</v>
      </c>
      <c r="BE693" s="220">
        <f>IF(N693="základní",J693,0)</f>
        <v>0</v>
      </c>
      <c r="BF693" s="220">
        <f>IF(N693="snížená",J693,0)</f>
        <v>0</v>
      </c>
      <c r="BG693" s="220">
        <f>IF(N693="zákl. přenesená",J693,0)</f>
        <v>0</v>
      </c>
      <c r="BH693" s="220">
        <f>IF(N693="sníž. přenesená",J693,0)</f>
        <v>0</v>
      </c>
      <c r="BI693" s="220">
        <f>IF(N693="nulová",J693,0)</f>
        <v>0</v>
      </c>
      <c r="BJ693" s="21" t="s">
        <v>80</v>
      </c>
      <c r="BK693" s="220">
        <f>ROUND(I693*H693,2)</f>
        <v>0</v>
      </c>
      <c r="BL693" s="21" t="s">
        <v>239</v>
      </c>
      <c r="BM693" s="219" t="s">
        <v>1071</v>
      </c>
    </row>
    <row r="694" s="2" customFormat="1">
      <c r="A694" s="42"/>
      <c r="B694" s="43"/>
      <c r="C694" s="44"/>
      <c r="D694" s="221" t="s">
        <v>155</v>
      </c>
      <c r="E694" s="44"/>
      <c r="F694" s="222" t="s">
        <v>1072</v>
      </c>
      <c r="G694" s="44"/>
      <c r="H694" s="44"/>
      <c r="I694" s="223"/>
      <c r="J694" s="44"/>
      <c r="K694" s="44"/>
      <c r="L694" s="48"/>
      <c r="M694" s="224"/>
      <c r="N694" s="225"/>
      <c r="O694" s="88"/>
      <c r="P694" s="88"/>
      <c r="Q694" s="88"/>
      <c r="R694" s="88"/>
      <c r="S694" s="88"/>
      <c r="T694" s="89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T694" s="21" t="s">
        <v>155</v>
      </c>
      <c r="AU694" s="21" t="s">
        <v>82</v>
      </c>
    </row>
    <row r="695" s="13" customFormat="1">
      <c r="A695" s="13"/>
      <c r="B695" s="226"/>
      <c r="C695" s="227"/>
      <c r="D695" s="228" t="s">
        <v>157</v>
      </c>
      <c r="E695" s="229" t="s">
        <v>19</v>
      </c>
      <c r="F695" s="230" t="s">
        <v>1056</v>
      </c>
      <c r="G695" s="227"/>
      <c r="H695" s="229" t="s">
        <v>19</v>
      </c>
      <c r="I695" s="231"/>
      <c r="J695" s="227"/>
      <c r="K695" s="227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157</v>
      </c>
      <c r="AU695" s="236" t="s">
        <v>82</v>
      </c>
      <c r="AV695" s="13" t="s">
        <v>80</v>
      </c>
      <c r="AW695" s="13" t="s">
        <v>33</v>
      </c>
      <c r="AX695" s="13" t="s">
        <v>72</v>
      </c>
      <c r="AY695" s="236" t="s">
        <v>146</v>
      </c>
    </row>
    <row r="696" s="14" customFormat="1">
      <c r="A696" s="14"/>
      <c r="B696" s="237"/>
      <c r="C696" s="238"/>
      <c r="D696" s="228" t="s">
        <v>157</v>
      </c>
      <c r="E696" s="239" t="s">
        <v>19</v>
      </c>
      <c r="F696" s="240" t="s">
        <v>1057</v>
      </c>
      <c r="G696" s="238"/>
      <c r="H696" s="241">
        <v>3.0150000000000001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7" t="s">
        <v>157</v>
      </c>
      <c r="AU696" s="247" t="s">
        <v>82</v>
      </c>
      <c r="AV696" s="14" t="s">
        <v>82</v>
      </c>
      <c r="AW696" s="14" t="s">
        <v>33</v>
      </c>
      <c r="AX696" s="14" t="s">
        <v>72</v>
      </c>
      <c r="AY696" s="247" t="s">
        <v>146</v>
      </c>
    </row>
    <row r="697" s="14" customFormat="1">
      <c r="A697" s="14"/>
      <c r="B697" s="237"/>
      <c r="C697" s="238"/>
      <c r="D697" s="228" t="s">
        <v>157</v>
      </c>
      <c r="E697" s="239" t="s">
        <v>19</v>
      </c>
      <c r="F697" s="240" t="s">
        <v>1058</v>
      </c>
      <c r="G697" s="238"/>
      <c r="H697" s="241">
        <v>1.335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7" t="s">
        <v>157</v>
      </c>
      <c r="AU697" s="247" t="s">
        <v>82</v>
      </c>
      <c r="AV697" s="14" t="s">
        <v>82</v>
      </c>
      <c r="AW697" s="14" t="s">
        <v>33</v>
      </c>
      <c r="AX697" s="14" t="s">
        <v>72</v>
      </c>
      <c r="AY697" s="247" t="s">
        <v>146</v>
      </c>
    </row>
    <row r="698" s="14" customFormat="1">
      <c r="A698" s="14"/>
      <c r="B698" s="237"/>
      <c r="C698" s="238"/>
      <c r="D698" s="228" t="s">
        <v>157</v>
      </c>
      <c r="E698" s="239" t="s">
        <v>19</v>
      </c>
      <c r="F698" s="240" t="s">
        <v>898</v>
      </c>
      <c r="G698" s="238"/>
      <c r="H698" s="241">
        <v>1.44</v>
      </c>
      <c r="I698" s="242"/>
      <c r="J698" s="238"/>
      <c r="K698" s="238"/>
      <c r="L698" s="243"/>
      <c r="M698" s="244"/>
      <c r="N698" s="245"/>
      <c r="O698" s="245"/>
      <c r="P698" s="245"/>
      <c r="Q698" s="245"/>
      <c r="R698" s="245"/>
      <c r="S698" s="245"/>
      <c r="T698" s="24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7" t="s">
        <v>157</v>
      </c>
      <c r="AU698" s="247" t="s">
        <v>82</v>
      </c>
      <c r="AV698" s="14" t="s">
        <v>82</v>
      </c>
      <c r="AW698" s="14" t="s">
        <v>33</v>
      </c>
      <c r="AX698" s="14" t="s">
        <v>72</v>
      </c>
      <c r="AY698" s="247" t="s">
        <v>146</v>
      </c>
    </row>
    <row r="699" s="15" customFormat="1">
      <c r="A699" s="15"/>
      <c r="B699" s="248"/>
      <c r="C699" s="249"/>
      <c r="D699" s="228" t="s">
        <v>157</v>
      </c>
      <c r="E699" s="250" t="s">
        <v>19</v>
      </c>
      <c r="F699" s="251" t="s">
        <v>160</v>
      </c>
      <c r="G699" s="249"/>
      <c r="H699" s="252">
        <v>5.79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58" t="s">
        <v>157</v>
      </c>
      <c r="AU699" s="258" t="s">
        <v>82</v>
      </c>
      <c r="AV699" s="15" t="s">
        <v>161</v>
      </c>
      <c r="AW699" s="15" t="s">
        <v>33</v>
      </c>
      <c r="AX699" s="15" t="s">
        <v>72</v>
      </c>
      <c r="AY699" s="258" t="s">
        <v>146</v>
      </c>
    </row>
    <row r="700" s="13" customFormat="1">
      <c r="A700" s="13"/>
      <c r="B700" s="226"/>
      <c r="C700" s="227"/>
      <c r="D700" s="228" t="s">
        <v>157</v>
      </c>
      <c r="E700" s="229" t="s">
        <v>19</v>
      </c>
      <c r="F700" s="230" t="s">
        <v>1060</v>
      </c>
      <c r="G700" s="227"/>
      <c r="H700" s="229" t="s">
        <v>19</v>
      </c>
      <c r="I700" s="231"/>
      <c r="J700" s="227"/>
      <c r="K700" s="227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157</v>
      </c>
      <c r="AU700" s="236" t="s">
        <v>82</v>
      </c>
      <c r="AV700" s="13" t="s">
        <v>80</v>
      </c>
      <c r="AW700" s="13" t="s">
        <v>33</v>
      </c>
      <c r="AX700" s="13" t="s">
        <v>72</v>
      </c>
      <c r="AY700" s="236" t="s">
        <v>146</v>
      </c>
    </row>
    <row r="701" s="14" customFormat="1">
      <c r="A701" s="14"/>
      <c r="B701" s="237"/>
      <c r="C701" s="238"/>
      <c r="D701" s="228" t="s">
        <v>157</v>
      </c>
      <c r="E701" s="239" t="s">
        <v>19</v>
      </c>
      <c r="F701" s="240" t="s">
        <v>1062</v>
      </c>
      <c r="G701" s="238"/>
      <c r="H701" s="241">
        <v>3.75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157</v>
      </c>
      <c r="AU701" s="247" t="s">
        <v>82</v>
      </c>
      <c r="AV701" s="14" t="s">
        <v>82</v>
      </c>
      <c r="AW701" s="14" t="s">
        <v>33</v>
      </c>
      <c r="AX701" s="14" t="s">
        <v>72</v>
      </c>
      <c r="AY701" s="247" t="s">
        <v>146</v>
      </c>
    </row>
    <row r="702" s="15" customFormat="1">
      <c r="A702" s="15"/>
      <c r="B702" s="248"/>
      <c r="C702" s="249"/>
      <c r="D702" s="228" t="s">
        <v>157</v>
      </c>
      <c r="E702" s="250" t="s">
        <v>19</v>
      </c>
      <c r="F702" s="251" t="s">
        <v>160</v>
      </c>
      <c r="G702" s="249"/>
      <c r="H702" s="252">
        <v>3.75</v>
      </c>
      <c r="I702" s="253"/>
      <c r="J702" s="249"/>
      <c r="K702" s="249"/>
      <c r="L702" s="254"/>
      <c r="M702" s="255"/>
      <c r="N702" s="256"/>
      <c r="O702" s="256"/>
      <c r="P702" s="256"/>
      <c r="Q702" s="256"/>
      <c r="R702" s="256"/>
      <c r="S702" s="256"/>
      <c r="T702" s="257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8" t="s">
        <v>157</v>
      </c>
      <c r="AU702" s="258" t="s">
        <v>82</v>
      </c>
      <c r="AV702" s="15" t="s">
        <v>161</v>
      </c>
      <c r="AW702" s="15" t="s">
        <v>33</v>
      </c>
      <c r="AX702" s="15" t="s">
        <v>72</v>
      </c>
      <c r="AY702" s="258" t="s">
        <v>146</v>
      </c>
    </row>
    <row r="703" s="16" customFormat="1">
      <c r="A703" s="16"/>
      <c r="B703" s="269"/>
      <c r="C703" s="270"/>
      <c r="D703" s="228" t="s">
        <v>157</v>
      </c>
      <c r="E703" s="271" t="s">
        <v>19</v>
      </c>
      <c r="F703" s="272" t="s">
        <v>320</v>
      </c>
      <c r="G703" s="270"/>
      <c r="H703" s="273">
        <v>9.5399999999999991</v>
      </c>
      <c r="I703" s="274"/>
      <c r="J703" s="270"/>
      <c r="K703" s="270"/>
      <c r="L703" s="275"/>
      <c r="M703" s="276"/>
      <c r="N703" s="277"/>
      <c r="O703" s="277"/>
      <c r="P703" s="277"/>
      <c r="Q703" s="277"/>
      <c r="R703" s="277"/>
      <c r="S703" s="277"/>
      <c r="T703" s="278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T703" s="279" t="s">
        <v>157</v>
      </c>
      <c r="AU703" s="279" t="s">
        <v>82</v>
      </c>
      <c r="AV703" s="16" t="s">
        <v>153</v>
      </c>
      <c r="AW703" s="16" t="s">
        <v>33</v>
      </c>
      <c r="AX703" s="16" t="s">
        <v>80</v>
      </c>
      <c r="AY703" s="279" t="s">
        <v>146</v>
      </c>
    </row>
    <row r="704" s="2" customFormat="1" ht="24.15" customHeight="1">
      <c r="A704" s="42"/>
      <c r="B704" s="43"/>
      <c r="C704" s="208" t="s">
        <v>1073</v>
      </c>
      <c r="D704" s="208" t="s">
        <v>148</v>
      </c>
      <c r="E704" s="209" t="s">
        <v>1074</v>
      </c>
      <c r="F704" s="210" t="s">
        <v>1075</v>
      </c>
      <c r="G704" s="211" t="s">
        <v>205</v>
      </c>
      <c r="H704" s="212">
        <v>6.5999999999999996</v>
      </c>
      <c r="I704" s="213"/>
      <c r="J704" s="214">
        <f>ROUND(I704*H704,2)</f>
        <v>0</v>
      </c>
      <c r="K704" s="210" t="s">
        <v>152</v>
      </c>
      <c r="L704" s="48"/>
      <c r="M704" s="215" t="s">
        <v>19</v>
      </c>
      <c r="N704" s="216" t="s">
        <v>43</v>
      </c>
      <c r="O704" s="88"/>
      <c r="P704" s="217">
        <f>O704*H704</f>
        <v>0</v>
      </c>
      <c r="Q704" s="217">
        <v>0.00042999999999999999</v>
      </c>
      <c r="R704" s="217">
        <f>Q704*H704</f>
        <v>0.0028379999999999998</v>
      </c>
      <c r="S704" s="217">
        <v>0</v>
      </c>
      <c r="T704" s="218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19" t="s">
        <v>239</v>
      </c>
      <c r="AT704" s="219" t="s">
        <v>148</v>
      </c>
      <c r="AU704" s="219" t="s">
        <v>82</v>
      </c>
      <c r="AY704" s="21" t="s">
        <v>146</v>
      </c>
      <c r="BE704" s="220">
        <f>IF(N704="základní",J704,0)</f>
        <v>0</v>
      </c>
      <c r="BF704" s="220">
        <f>IF(N704="snížená",J704,0)</f>
        <v>0</v>
      </c>
      <c r="BG704" s="220">
        <f>IF(N704="zákl. přenesená",J704,0)</f>
        <v>0</v>
      </c>
      <c r="BH704" s="220">
        <f>IF(N704="sníž. přenesená",J704,0)</f>
        <v>0</v>
      </c>
      <c r="BI704" s="220">
        <f>IF(N704="nulová",J704,0)</f>
        <v>0</v>
      </c>
      <c r="BJ704" s="21" t="s">
        <v>80</v>
      </c>
      <c r="BK704" s="220">
        <f>ROUND(I704*H704,2)</f>
        <v>0</v>
      </c>
      <c r="BL704" s="21" t="s">
        <v>239</v>
      </c>
      <c r="BM704" s="219" t="s">
        <v>1076</v>
      </c>
    </row>
    <row r="705" s="2" customFormat="1">
      <c r="A705" s="42"/>
      <c r="B705" s="43"/>
      <c r="C705" s="44"/>
      <c r="D705" s="221" t="s">
        <v>155</v>
      </c>
      <c r="E705" s="44"/>
      <c r="F705" s="222" t="s">
        <v>1077</v>
      </c>
      <c r="G705" s="44"/>
      <c r="H705" s="44"/>
      <c r="I705" s="223"/>
      <c r="J705" s="44"/>
      <c r="K705" s="44"/>
      <c r="L705" s="48"/>
      <c r="M705" s="224"/>
      <c r="N705" s="225"/>
      <c r="O705" s="88"/>
      <c r="P705" s="88"/>
      <c r="Q705" s="88"/>
      <c r="R705" s="88"/>
      <c r="S705" s="88"/>
      <c r="T705" s="89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T705" s="21" t="s">
        <v>155</v>
      </c>
      <c r="AU705" s="21" t="s">
        <v>82</v>
      </c>
    </row>
    <row r="706" s="14" customFormat="1">
      <c r="A706" s="14"/>
      <c r="B706" s="237"/>
      <c r="C706" s="238"/>
      <c r="D706" s="228" t="s">
        <v>157</v>
      </c>
      <c r="E706" s="239" t="s">
        <v>19</v>
      </c>
      <c r="F706" s="240" t="s">
        <v>1078</v>
      </c>
      <c r="G706" s="238"/>
      <c r="H706" s="241">
        <v>5.0999999999999996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7" t="s">
        <v>157</v>
      </c>
      <c r="AU706" s="247" t="s">
        <v>82</v>
      </c>
      <c r="AV706" s="14" t="s">
        <v>82</v>
      </c>
      <c r="AW706" s="14" t="s">
        <v>33</v>
      </c>
      <c r="AX706" s="14" t="s">
        <v>72</v>
      </c>
      <c r="AY706" s="247" t="s">
        <v>146</v>
      </c>
    </row>
    <row r="707" s="14" customFormat="1">
      <c r="A707" s="14"/>
      <c r="B707" s="237"/>
      <c r="C707" s="238"/>
      <c r="D707" s="228" t="s">
        <v>157</v>
      </c>
      <c r="E707" s="239" t="s">
        <v>19</v>
      </c>
      <c r="F707" s="240" t="s">
        <v>1079</v>
      </c>
      <c r="G707" s="238"/>
      <c r="H707" s="241">
        <v>1.5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157</v>
      </c>
      <c r="AU707" s="247" t="s">
        <v>82</v>
      </c>
      <c r="AV707" s="14" t="s">
        <v>82</v>
      </c>
      <c r="AW707" s="14" t="s">
        <v>33</v>
      </c>
      <c r="AX707" s="14" t="s">
        <v>72</v>
      </c>
      <c r="AY707" s="247" t="s">
        <v>146</v>
      </c>
    </row>
    <row r="708" s="15" customFormat="1">
      <c r="A708" s="15"/>
      <c r="B708" s="248"/>
      <c r="C708" s="249"/>
      <c r="D708" s="228" t="s">
        <v>157</v>
      </c>
      <c r="E708" s="250" t="s">
        <v>19</v>
      </c>
      <c r="F708" s="251" t="s">
        <v>160</v>
      </c>
      <c r="G708" s="249"/>
      <c r="H708" s="252">
        <v>6.5999999999999996</v>
      </c>
      <c r="I708" s="253"/>
      <c r="J708" s="249"/>
      <c r="K708" s="249"/>
      <c r="L708" s="254"/>
      <c r="M708" s="255"/>
      <c r="N708" s="256"/>
      <c r="O708" s="256"/>
      <c r="P708" s="256"/>
      <c r="Q708" s="256"/>
      <c r="R708" s="256"/>
      <c r="S708" s="256"/>
      <c r="T708" s="25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8" t="s">
        <v>157</v>
      </c>
      <c r="AU708" s="258" t="s">
        <v>82</v>
      </c>
      <c r="AV708" s="15" t="s">
        <v>161</v>
      </c>
      <c r="AW708" s="15" t="s">
        <v>33</v>
      </c>
      <c r="AX708" s="15" t="s">
        <v>80</v>
      </c>
      <c r="AY708" s="258" t="s">
        <v>146</v>
      </c>
    </row>
    <row r="709" s="2" customFormat="1" ht="16.5" customHeight="1">
      <c r="A709" s="42"/>
      <c r="B709" s="43"/>
      <c r="C709" s="259" t="s">
        <v>1080</v>
      </c>
      <c r="D709" s="259" t="s">
        <v>226</v>
      </c>
      <c r="E709" s="260" t="s">
        <v>1081</v>
      </c>
      <c r="F709" s="261" t="s">
        <v>1082</v>
      </c>
      <c r="G709" s="262" t="s">
        <v>205</v>
      </c>
      <c r="H709" s="263">
        <v>7.2599999999999998</v>
      </c>
      <c r="I709" s="264"/>
      <c r="J709" s="265">
        <f>ROUND(I709*H709,2)</f>
        <v>0</v>
      </c>
      <c r="K709" s="261" t="s">
        <v>152</v>
      </c>
      <c r="L709" s="266"/>
      <c r="M709" s="267" t="s">
        <v>19</v>
      </c>
      <c r="N709" s="268" t="s">
        <v>43</v>
      </c>
      <c r="O709" s="88"/>
      <c r="P709" s="217">
        <f>O709*H709</f>
        <v>0</v>
      </c>
      <c r="Q709" s="217">
        <v>0.00198</v>
      </c>
      <c r="R709" s="217">
        <f>Q709*H709</f>
        <v>0.0143748</v>
      </c>
      <c r="S709" s="217">
        <v>0</v>
      </c>
      <c r="T709" s="218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19" t="s">
        <v>424</v>
      </c>
      <c r="AT709" s="219" t="s">
        <v>226</v>
      </c>
      <c r="AU709" s="219" t="s">
        <v>82</v>
      </c>
      <c r="AY709" s="21" t="s">
        <v>146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21" t="s">
        <v>80</v>
      </c>
      <c r="BK709" s="220">
        <f>ROUND(I709*H709,2)</f>
        <v>0</v>
      </c>
      <c r="BL709" s="21" t="s">
        <v>239</v>
      </c>
      <c r="BM709" s="219" t="s">
        <v>1083</v>
      </c>
    </row>
    <row r="710" s="14" customFormat="1">
      <c r="A710" s="14"/>
      <c r="B710" s="237"/>
      <c r="C710" s="238"/>
      <c r="D710" s="228" t="s">
        <v>157</v>
      </c>
      <c r="E710" s="238"/>
      <c r="F710" s="240" t="s">
        <v>1084</v>
      </c>
      <c r="G710" s="238"/>
      <c r="H710" s="241">
        <v>7.2599999999999998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7" t="s">
        <v>157</v>
      </c>
      <c r="AU710" s="247" t="s">
        <v>82</v>
      </c>
      <c r="AV710" s="14" t="s">
        <v>82</v>
      </c>
      <c r="AW710" s="14" t="s">
        <v>4</v>
      </c>
      <c r="AX710" s="14" t="s">
        <v>80</v>
      </c>
      <c r="AY710" s="247" t="s">
        <v>146</v>
      </c>
    </row>
    <row r="711" s="2" customFormat="1" ht="24.15" customHeight="1">
      <c r="A711" s="42"/>
      <c r="B711" s="43"/>
      <c r="C711" s="208" t="s">
        <v>1085</v>
      </c>
      <c r="D711" s="208" t="s">
        <v>148</v>
      </c>
      <c r="E711" s="209" t="s">
        <v>1086</v>
      </c>
      <c r="F711" s="210" t="s">
        <v>1087</v>
      </c>
      <c r="G711" s="211" t="s">
        <v>177</v>
      </c>
      <c r="H711" s="212">
        <v>1.2909999999999999</v>
      </c>
      <c r="I711" s="213"/>
      <c r="J711" s="214">
        <f>ROUND(I711*H711,2)</f>
        <v>0</v>
      </c>
      <c r="K711" s="210" t="s">
        <v>152</v>
      </c>
      <c r="L711" s="48"/>
      <c r="M711" s="215" t="s">
        <v>19</v>
      </c>
      <c r="N711" s="216" t="s">
        <v>43</v>
      </c>
      <c r="O711" s="88"/>
      <c r="P711" s="217">
        <f>O711*H711</f>
        <v>0</v>
      </c>
      <c r="Q711" s="217">
        <v>0</v>
      </c>
      <c r="R711" s="217">
        <f>Q711*H711</f>
        <v>0</v>
      </c>
      <c r="S711" s="217">
        <v>0</v>
      </c>
      <c r="T711" s="218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R711" s="219" t="s">
        <v>239</v>
      </c>
      <c r="AT711" s="219" t="s">
        <v>148</v>
      </c>
      <c r="AU711" s="219" t="s">
        <v>82</v>
      </c>
      <c r="AY711" s="21" t="s">
        <v>146</v>
      </c>
      <c r="BE711" s="220">
        <f>IF(N711="základní",J711,0)</f>
        <v>0</v>
      </c>
      <c r="BF711" s="220">
        <f>IF(N711="snížená",J711,0)</f>
        <v>0</v>
      </c>
      <c r="BG711" s="220">
        <f>IF(N711="zákl. přenesená",J711,0)</f>
        <v>0</v>
      </c>
      <c r="BH711" s="220">
        <f>IF(N711="sníž. přenesená",J711,0)</f>
        <v>0</v>
      </c>
      <c r="BI711" s="220">
        <f>IF(N711="nulová",J711,0)</f>
        <v>0</v>
      </c>
      <c r="BJ711" s="21" t="s">
        <v>80</v>
      </c>
      <c r="BK711" s="220">
        <f>ROUND(I711*H711,2)</f>
        <v>0</v>
      </c>
      <c r="BL711" s="21" t="s">
        <v>239</v>
      </c>
      <c r="BM711" s="219" t="s">
        <v>1088</v>
      </c>
    </row>
    <row r="712" s="2" customFormat="1">
      <c r="A712" s="42"/>
      <c r="B712" s="43"/>
      <c r="C712" s="44"/>
      <c r="D712" s="221" t="s">
        <v>155</v>
      </c>
      <c r="E712" s="44"/>
      <c r="F712" s="222" t="s">
        <v>1089</v>
      </c>
      <c r="G712" s="44"/>
      <c r="H712" s="44"/>
      <c r="I712" s="223"/>
      <c r="J712" s="44"/>
      <c r="K712" s="44"/>
      <c r="L712" s="48"/>
      <c r="M712" s="224"/>
      <c r="N712" s="225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T712" s="21" t="s">
        <v>155</v>
      </c>
      <c r="AU712" s="21" t="s">
        <v>82</v>
      </c>
    </row>
    <row r="713" s="12" customFormat="1" ht="22.8" customHeight="1">
      <c r="A713" s="12"/>
      <c r="B713" s="192"/>
      <c r="C713" s="193"/>
      <c r="D713" s="194" t="s">
        <v>71</v>
      </c>
      <c r="E713" s="206" t="s">
        <v>1090</v>
      </c>
      <c r="F713" s="206" t="s">
        <v>1091</v>
      </c>
      <c r="G713" s="193"/>
      <c r="H713" s="193"/>
      <c r="I713" s="196"/>
      <c r="J713" s="207">
        <f>BK713</f>
        <v>0</v>
      </c>
      <c r="K713" s="193"/>
      <c r="L713" s="198"/>
      <c r="M713" s="199"/>
      <c r="N713" s="200"/>
      <c r="O713" s="200"/>
      <c r="P713" s="201">
        <f>SUM(P714:P774)</f>
        <v>0</v>
      </c>
      <c r="Q713" s="200"/>
      <c r="R713" s="201">
        <f>SUM(R714:R774)</f>
        <v>2.59154046</v>
      </c>
      <c r="S713" s="200"/>
      <c r="T713" s="202">
        <f>SUM(T714:T774)</f>
        <v>0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203" t="s">
        <v>82</v>
      </c>
      <c r="AT713" s="204" t="s">
        <v>71</v>
      </c>
      <c r="AU713" s="204" t="s">
        <v>80</v>
      </c>
      <c r="AY713" s="203" t="s">
        <v>146</v>
      </c>
      <c r="BK713" s="205">
        <f>SUM(BK714:BK774)</f>
        <v>0</v>
      </c>
    </row>
    <row r="714" s="2" customFormat="1" ht="21.75" customHeight="1">
      <c r="A714" s="42"/>
      <c r="B714" s="43"/>
      <c r="C714" s="208" t="s">
        <v>1092</v>
      </c>
      <c r="D714" s="208" t="s">
        <v>148</v>
      </c>
      <c r="E714" s="209" t="s">
        <v>1093</v>
      </c>
      <c r="F714" s="210" t="s">
        <v>1094</v>
      </c>
      <c r="G714" s="211" t="s">
        <v>191</v>
      </c>
      <c r="H714" s="212">
        <v>100.45999999999999</v>
      </c>
      <c r="I714" s="213"/>
      <c r="J714" s="214">
        <f>ROUND(I714*H714,2)</f>
        <v>0</v>
      </c>
      <c r="K714" s="210" t="s">
        <v>152</v>
      </c>
      <c r="L714" s="48"/>
      <c r="M714" s="215" t="s">
        <v>19</v>
      </c>
      <c r="N714" s="216" t="s">
        <v>43</v>
      </c>
      <c r="O714" s="88"/>
      <c r="P714" s="217">
        <f>O714*H714</f>
        <v>0</v>
      </c>
      <c r="Q714" s="217">
        <v>0.0053</v>
      </c>
      <c r="R714" s="217">
        <f>Q714*H714</f>
        <v>0.53243799999999997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239</v>
      </c>
      <c r="AT714" s="219" t="s">
        <v>148</v>
      </c>
      <c r="AU714" s="219" t="s">
        <v>82</v>
      </c>
      <c r="AY714" s="21" t="s">
        <v>146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1" t="s">
        <v>80</v>
      </c>
      <c r="BK714" s="220">
        <f>ROUND(I714*H714,2)</f>
        <v>0</v>
      </c>
      <c r="BL714" s="21" t="s">
        <v>239</v>
      </c>
      <c r="BM714" s="219" t="s">
        <v>1095</v>
      </c>
    </row>
    <row r="715" s="2" customFormat="1">
      <c r="A715" s="42"/>
      <c r="B715" s="43"/>
      <c r="C715" s="44"/>
      <c r="D715" s="221" t="s">
        <v>155</v>
      </c>
      <c r="E715" s="44"/>
      <c r="F715" s="222" t="s">
        <v>1096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1" t="s">
        <v>155</v>
      </c>
      <c r="AU715" s="21" t="s">
        <v>82</v>
      </c>
    </row>
    <row r="716" s="14" customFormat="1">
      <c r="A716" s="14"/>
      <c r="B716" s="237"/>
      <c r="C716" s="238"/>
      <c r="D716" s="228" t="s">
        <v>157</v>
      </c>
      <c r="E716" s="239" t="s">
        <v>19</v>
      </c>
      <c r="F716" s="240" t="s">
        <v>301</v>
      </c>
      <c r="G716" s="238"/>
      <c r="H716" s="241">
        <v>13.359999999999999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7" t="s">
        <v>157</v>
      </c>
      <c r="AU716" s="247" t="s">
        <v>82</v>
      </c>
      <c r="AV716" s="14" t="s">
        <v>82</v>
      </c>
      <c r="AW716" s="14" t="s">
        <v>33</v>
      </c>
      <c r="AX716" s="14" t="s">
        <v>72</v>
      </c>
      <c r="AY716" s="247" t="s">
        <v>146</v>
      </c>
    </row>
    <row r="717" s="14" customFormat="1">
      <c r="A717" s="14"/>
      <c r="B717" s="237"/>
      <c r="C717" s="238"/>
      <c r="D717" s="228" t="s">
        <v>157</v>
      </c>
      <c r="E717" s="239" t="s">
        <v>19</v>
      </c>
      <c r="F717" s="240" t="s">
        <v>302</v>
      </c>
      <c r="G717" s="238"/>
      <c r="H717" s="241">
        <v>8.5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7" t="s">
        <v>157</v>
      </c>
      <c r="AU717" s="247" t="s">
        <v>82</v>
      </c>
      <c r="AV717" s="14" t="s">
        <v>82</v>
      </c>
      <c r="AW717" s="14" t="s">
        <v>33</v>
      </c>
      <c r="AX717" s="14" t="s">
        <v>72</v>
      </c>
      <c r="AY717" s="247" t="s">
        <v>146</v>
      </c>
    </row>
    <row r="718" s="14" customFormat="1">
      <c r="A718" s="14"/>
      <c r="B718" s="237"/>
      <c r="C718" s="238"/>
      <c r="D718" s="228" t="s">
        <v>157</v>
      </c>
      <c r="E718" s="239" t="s">
        <v>19</v>
      </c>
      <c r="F718" s="240" t="s">
        <v>303</v>
      </c>
      <c r="G718" s="238"/>
      <c r="H718" s="241">
        <v>29.460000000000001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7" t="s">
        <v>157</v>
      </c>
      <c r="AU718" s="247" t="s">
        <v>82</v>
      </c>
      <c r="AV718" s="14" t="s">
        <v>82</v>
      </c>
      <c r="AW718" s="14" t="s">
        <v>33</v>
      </c>
      <c r="AX718" s="14" t="s">
        <v>72</v>
      </c>
      <c r="AY718" s="247" t="s">
        <v>146</v>
      </c>
    </row>
    <row r="719" s="14" customFormat="1">
      <c r="A719" s="14"/>
      <c r="B719" s="237"/>
      <c r="C719" s="238"/>
      <c r="D719" s="228" t="s">
        <v>157</v>
      </c>
      <c r="E719" s="239" t="s">
        <v>19</v>
      </c>
      <c r="F719" s="240" t="s">
        <v>304</v>
      </c>
      <c r="G719" s="238"/>
      <c r="H719" s="241">
        <v>9.6899999999999995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7" t="s">
        <v>157</v>
      </c>
      <c r="AU719" s="247" t="s">
        <v>82</v>
      </c>
      <c r="AV719" s="14" t="s">
        <v>82</v>
      </c>
      <c r="AW719" s="14" t="s">
        <v>33</v>
      </c>
      <c r="AX719" s="14" t="s">
        <v>72</v>
      </c>
      <c r="AY719" s="247" t="s">
        <v>146</v>
      </c>
    </row>
    <row r="720" s="14" customFormat="1">
      <c r="A720" s="14"/>
      <c r="B720" s="237"/>
      <c r="C720" s="238"/>
      <c r="D720" s="228" t="s">
        <v>157</v>
      </c>
      <c r="E720" s="239" t="s">
        <v>19</v>
      </c>
      <c r="F720" s="240" t="s">
        <v>305</v>
      </c>
      <c r="G720" s="238"/>
      <c r="H720" s="241">
        <v>14.34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7" t="s">
        <v>157</v>
      </c>
      <c r="AU720" s="247" t="s">
        <v>82</v>
      </c>
      <c r="AV720" s="14" t="s">
        <v>82</v>
      </c>
      <c r="AW720" s="14" t="s">
        <v>33</v>
      </c>
      <c r="AX720" s="14" t="s">
        <v>72</v>
      </c>
      <c r="AY720" s="247" t="s">
        <v>146</v>
      </c>
    </row>
    <row r="721" s="14" customFormat="1">
      <c r="A721" s="14"/>
      <c r="B721" s="237"/>
      <c r="C721" s="238"/>
      <c r="D721" s="228" t="s">
        <v>157</v>
      </c>
      <c r="E721" s="239" t="s">
        <v>19</v>
      </c>
      <c r="F721" s="240" t="s">
        <v>306</v>
      </c>
      <c r="G721" s="238"/>
      <c r="H721" s="241">
        <v>8.3699999999999992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7" t="s">
        <v>157</v>
      </c>
      <c r="AU721" s="247" t="s">
        <v>82</v>
      </c>
      <c r="AV721" s="14" t="s">
        <v>82</v>
      </c>
      <c r="AW721" s="14" t="s">
        <v>33</v>
      </c>
      <c r="AX721" s="14" t="s">
        <v>72</v>
      </c>
      <c r="AY721" s="247" t="s">
        <v>146</v>
      </c>
    </row>
    <row r="722" s="14" customFormat="1">
      <c r="A722" s="14"/>
      <c r="B722" s="237"/>
      <c r="C722" s="238"/>
      <c r="D722" s="228" t="s">
        <v>157</v>
      </c>
      <c r="E722" s="239" t="s">
        <v>19</v>
      </c>
      <c r="F722" s="240" t="s">
        <v>306</v>
      </c>
      <c r="G722" s="238"/>
      <c r="H722" s="241">
        <v>8.3699999999999992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157</v>
      </c>
      <c r="AU722" s="247" t="s">
        <v>82</v>
      </c>
      <c r="AV722" s="14" t="s">
        <v>82</v>
      </c>
      <c r="AW722" s="14" t="s">
        <v>33</v>
      </c>
      <c r="AX722" s="14" t="s">
        <v>72</v>
      </c>
      <c r="AY722" s="247" t="s">
        <v>146</v>
      </c>
    </row>
    <row r="723" s="14" customFormat="1">
      <c r="A723" s="14"/>
      <c r="B723" s="237"/>
      <c r="C723" s="238"/>
      <c r="D723" s="228" t="s">
        <v>157</v>
      </c>
      <c r="E723" s="239" t="s">
        <v>19</v>
      </c>
      <c r="F723" s="240" t="s">
        <v>306</v>
      </c>
      <c r="G723" s="238"/>
      <c r="H723" s="241">
        <v>8.3699999999999992</v>
      </c>
      <c r="I723" s="242"/>
      <c r="J723" s="238"/>
      <c r="K723" s="238"/>
      <c r="L723" s="243"/>
      <c r="M723" s="244"/>
      <c r="N723" s="245"/>
      <c r="O723" s="245"/>
      <c r="P723" s="245"/>
      <c r="Q723" s="245"/>
      <c r="R723" s="245"/>
      <c r="S723" s="245"/>
      <c r="T723" s="246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7" t="s">
        <v>157</v>
      </c>
      <c r="AU723" s="247" t="s">
        <v>82</v>
      </c>
      <c r="AV723" s="14" t="s">
        <v>82</v>
      </c>
      <c r="AW723" s="14" t="s">
        <v>33</v>
      </c>
      <c r="AX723" s="14" t="s">
        <v>72</v>
      </c>
      <c r="AY723" s="247" t="s">
        <v>146</v>
      </c>
    </row>
    <row r="724" s="15" customFormat="1">
      <c r="A724" s="15"/>
      <c r="B724" s="248"/>
      <c r="C724" s="249"/>
      <c r="D724" s="228" t="s">
        <v>157</v>
      </c>
      <c r="E724" s="250" t="s">
        <v>19</v>
      </c>
      <c r="F724" s="251" t="s">
        <v>160</v>
      </c>
      <c r="G724" s="249"/>
      <c r="H724" s="252">
        <v>100.46000000000001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8" t="s">
        <v>157</v>
      </c>
      <c r="AU724" s="258" t="s">
        <v>82</v>
      </c>
      <c r="AV724" s="15" t="s">
        <v>161</v>
      </c>
      <c r="AW724" s="15" t="s">
        <v>33</v>
      </c>
      <c r="AX724" s="15" t="s">
        <v>80</v>
      </c>
      <c r="AY724" s="258" t="s">
        <v>146</v>
      </c>
    </row>
    <row r="725" s="2" customFormat="1" ht="24.15" customHeight="1">
      <c r="A725" s="42"/>
      <c r="B725" s="43"/>
      <c r="C725" s="259" t="s">
        <v>1097</v>
      </c>
      <c r="D725" s="259" t="s">
        <v>226</v>
      </c>
      <c r="E725" s="260" t="s">
        <v>1098</v>
      </c>
      <c r="F725" s="261" t="s">
        <v>1099</v>
      </c>
      <c r="G725" s="262" t="s">
        <v>191</v>
      </c>
      <c r="H725" s="263">
        <v>110.506</v>
      </c>
      <c r="I725" s="264"/>
      <c r="J725" s="265">
        <f>ROUND(I725*H725,2)</f>
        <v>0</v>
      </c>
      <c r="K725" s="261" t="s">
        <v>152</v>
      </c>
      <c r="L725" s="266"/>
      <c r="M725" s="267" t="s">
        <v>19</v>
      </c>
      <c r="N725" s="268" t="s">
        <v>43</v>
      </c>
      <c r="O725" s="88"/>
      <c r="P725" s="217">
        <f>O725*H725</f>
        <v>0</v>
      </c>
      <c r="Q725" s="217">
        <v>0.01771</v>
      </c>
      <c r="R725" s="217">
        <f>Q725*H725</f>
        <v>1.9570612599999999</v>
      </c>
      <c r="S725" s="217">
        <v>0</v>
      </c>
      <c r="T725" s="218">
        <f>S725*H725</f>
        <v>0</v>
      </c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R725" s="219" t="s">
        <v>424</v>
      </c>
      <c r="AT725" s="219" t="s">
        <v>226</v>
      </c>
      <c r="AU725" s="219" t="s">
        <v>82</v>
      </c>
      <c r="AY725" s="21" t="s">
        <v>146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21" t="s">
        <v>80</v>
      </c>
      <c r="BK725" s="220">
        <f>ROUND(I725*H725,2)</f>
        <v>0</v>
      </c>
      <c r="BL725" s="21" t="s">
        <v>239</v>
      </c>
      <c r="BM725" s="219" t="s">
        <v>1100</v>
      </c>
    </row>
    <row r="726" s="14" customFormat="1">
      <c r="A726" s="14"/>
      <c r="B726" s="237"/>
      <c r="C726" s="238"/>
      <c r="D726" s="228" t="s">
        <v>157</v>
      </c>
      <c r="E726" s="238"/>
      <c r="F726" s="240" t="s">
        <v>1101</v>
      </c>
      <c r="G726" s="238"/>
      <c r="H726" s="241">
        <v>110.506</v>
      </c>
      <c r="I726" s="242"/>
      <c r="J726" s="238"/>
      <c r="K726" s="238"/>
      <c r="L726" s="243"/>
      <c r="M726" s="244"/>
      <c r="N726" s="245"/>
      <c r="O726" s="245"/>
      <c r="P726" s="245"/>
      <c r="Q726" s="245"/>
      <c r="R726" s="245"/>
      <c r="S726" s="245"/>
      <c r="T726" s="24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7" t="s">
        <v>157</v>
      </c>
      <c r="AU726" s="247" t="s">
        <v>82</v>
      </c>
      <c r="AV726" s="14" t="s">
        <v>82</v>
      </c>
      <c r="AW726" s="14" t="s">
        <v>4</v>
      </c>
      <c r="AX726" s="14" t="s">
        <v>80</v>
      </c>
      <c r="AY726" s="247" t="s">
        <v>146</v>
      </c>
    </row>
    <row r="727" s="2" customFormat="1" ht="16.5" customHeight="1">
      <c r="A727" s="42"/>
      <c r="B727" s="43"/>
      <c r="C727" s="208" t="s">
        <v>1102</v>
      </c>
      <c r="D727" s="208" t="s">
        <v>148</v>
      </c>
      <c r="E727" s="209" t="s">
        <v>1103</v>
      </c>
      <c r="F727" s="210" t="s">
        <v>1104</v>
      </c>
      <c r="G727" s="211" t="s">
        <v>191</v>
      </c>
      <c r="H727" s="212">
        <v>1.9199999999999999</v>
      </c>
      <c r="I727" s="213"/>
      <c r="J727" s="214">
        <f>ROUND(I727*H727,2)</f>
        <v>0</v>
      </c>
      <c r="K727" s="210" t="s">
        <v>152</v>
      </c>
      <c r="L727" s="48"/>
      <c r="M727" s="215" t="s">
        <v>19</v>
      </c>
      <c r="N727" s="216" t="s">
        <v>43</v>
      </c>
      <c r="O727" s="88"/>
      <c r="P727" s="217">
        <f>O727*H727</f>
        <v>0</v>
      </c>
      <c r="Q727" s="217">
        <v>0.00149</v>
      </c>
      <c r="R727" s="217">
        <f>Q727*H727</f>
        <v>0.0028607999999999997</v>
      </c>
      <c r="S727" s="217">
        <v>0</v>
      </c>
      <c r="T727" s="218">
        <f>S727*H727</f>
        <v>0</v>
      </c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R727" s="219" t="s">
        <v>239</v>
      </c>
      <c r="AT727" s="219" t="s">
        <v>148</v>
      </c>
      <c r="AU727" s="219" t="s">
        <v>82</v>
      </c>
      <c r="AY727" s="21" t="s">
        <v>146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21" t="s">
        <v>80</v>
      </c>
      <c r="BK727" s="220">
        <f>ROUND(I727*H727,2)</f>
        <v>0</v>
      </c>
      <c r="BL727" s="21" t="s">
        <v>239</v>
      </c>
      <c r="BM727" s="219" t="s">
        <v>1105</v>
      </c>
    </row>
    <row r="728" s="2" customFormat="1">
      <c r="A728" s="42"/>
      <c r="B728" s="43"/>
      <c r="C728" s="44"/>
      <c r="D728" s="221" t="s">
        <v>155</v>
      </c>
      <c r="E728" s="44"/>
      <c r="F728" s="222" t="s">
        <v>1106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1" t="s">
        <v>155</v>
      </c>
      <c r="AU728" s="21" t="s">
        <v>82</v>
      </c>
    </row>
    <row r="729" s="14" customFormat="1">
      <c r="A729" s="14"/>
      <c r="B729" s="237"/>
      <c r="C729" s="238"/>
      <c r="D729" s="228" t="s">
        <v>157</v>
      </c>
      <c r="E729" s="239" t="s">
        <v>19</v>
      </c>
      <c r="F729" s="240" t="s">
        <v>1107</v>
      </c>
      <c r="G729" s="238"/>
      <c r="H729" s="241">
        <v>0.95999999999999996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157</v>
      </c>
      <c r="AU729" s="247" t="s">
        <v>82</v>
      </c>
      <c r="AV729" s="14" t="s">
        <v>82</v>
      </c>
      <c r="AW729" s="14" t="s">
        <v>33</v>
      </c>
      <c r="AX729" s="14" t="s">
        <v>72</v>
      </c>
      <c r="AY729" s="247" t="s">
        <v>146</v>
      </c>
    </row>
    <row r="730" s="14" customFormat="1">
      <c r="A730" s="14"/>
      <c r="B730" s="237"/>
      <c r="C730" s="238"/>
      <c r="D730" s="228" t="s">
        <v>157</v>
      </c>
      <c r="E730" s="239" t="s">
        <v>19</v>
      </c>
      <c r="F730" s="240" t="s">
        <v>1108</v>
      </c>
      <c r="G730" s="238"/>
      <c r="H730" s="241">
        <v>0.95999999999999996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7" t="s">
        <v>157</v>
      </c>
      <c r="AU730" s="247" t="s">
        <v>82</v>
      </c>
      <c r="AV730" s="14" t="s">
        <v>82</v>
      </c>
      <c r="AW730" s="14" t="s">
        <v>33</v>
      </c>
      <c r="AX730" s="14" t="s">
        <v>72</v>
      </c>
      <c r="AY730" s="247" t="s">
        <v>146</v>
      </c>
    </row>
    <row r="731" s="15" customFormat="1">
      <c r="A731" s="15"/>
      <c r="B731" s="248"/>
      <c r="C731" s="249"/>
      <c r="D731" s="228" t="s">
        <v>157</v>
      </c>
      <c r="E731" s="250" t="s">
        <v>19</v>
      </c>
      <c r="F731" s="251" t="s">
        <v>160</v>
      </c>
      <c r="G731" s="249"/>
      <c r="H731" s="252">
        <v>1.9199999999999999</v>
      </c>
      <c r="I731" s="253"/>
      <c r="J731" s="249"/>
      <c r="K731" s="249"/>
      <c r="L731" s="254"/>
      <c r="M731" s="255"/>
      <c r="N731" s="256"/>
      <c r="O731" s="256"/>
      <c r="P731" s="256"/>
      <c r="Q731" s="256"/>
      <c r="R731" s="256"/>
      <c r="S731" s="256"/>
      <c r="T731" s="257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58" t="s">
        <v>157</v>
      </c>
      <c r="AU731" s="258" t="s">
        <v>82</v>
      </c>
      <c r="AV731" s="15" t="s">
        <v>161</v>
      </c>
      <c r="AW731" s="15" t="s">
        <v>33</v>
      </c>
      <c r="AX731" s="15" t="s">
        <v>80</v>
      </c>
      <c r="AY731" s="258" t="s">
        <v>146</v>
      </c>
    </row>
    <row r="732" s="2" customFormat="1" ht="16.5" customHeight="1">
      <c r="A732" s="42"/>
      <c r="B732" s="43"/>
      <c r="C732" s="259" t="s">
        <v>1109</v>
      </c>
      <c r="D732" s="259" t="s">
        <v>226</v>
      </c>
      <c r="E732" s="260" t="s">
        <v>1110</v>
      </c>
      <c r="F732" s="261" t="s">
        <v>1111</v>
      </c>
      <c r="G732" s="262" t="s">
        <v>191</v>
      </c>
      <c r="H732" s="263">
        <v>2.1120000000000001</v>
      </c>
      <c r="I732" s="264"/>
      <c r="J732" s="265">
        <f>ROUND(I732*H732,2)</f>
        <v>0</v>
      </c>
      <c r="K732" s="261" t="s">
        <v>152</v>
      </c>
      <c r="L732" s="266"/>
      <c r="M732" s="267" t="s">
        <v>19</v>
      </c>
      <c r="N732" s="268" t="s">
        <v>43</v>
      </c>
      <c r="O732" s="88"/>
      <c r="P732" s="217">
        <f>O732*H732</f>
        <v>0</v>
      </c>
      <c r="Q732" s="217">
        <v>0.012</v>
      </c>
      <c r="R732" s="217">
        <f>Q732*H732</f>
        <v>0.025344000000000002</v>
      </c>
      <c r="S732" s="217">
        <v>0</v>
      </c>
      <c r="T732" s="218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19" t="s">
        <v>424</v>
      </c>
      <c r="AT732" s="219" t="s">
        <v>226</v>
      </c>
      <c r="AU732" s="219" t="s">
        <v>82</v>
      </c>
      <c r="AY732" s="21" t="s">
        <v>146</v>
      </c>
      <c r="BE732" s="220">
        <f>IF(N732="základní",J732,0)</f>
        <v>0</v>
      </c>
      <c r="BF732" s="220">
        <f>IF(N732="snížená",J732,0)</f>
        <v>0</v>
      </c>
      <c r="BG732" s="220">
        <f>IF(N732="zákl. přenesená",J732,0)</f>
        <v>0</v>
      </c>
      <c r="BH732" s="220">
        <f>IF(N732="sníž. přenesená",J732,0)</f>
        <v>0</v>
      </c>
      <c r="BI732" s="220">
        <f>IF(N732="nulová",J732,0)</f>
        <v>0</v>
      </c>
      <c r="BJ732" s="21" t="s">
        <v>80</v>
      </c>
      <c r="BK732" s="220">
        <f>ROUND(I732*H732,2)</f>
        <v>0</v>
      </c>
      <c r="BL732" s="21" t="s">
        <v>239</v>
      </c>
      <c r="BM732" s="219" t="s">
        <v>1112</v>
      </c>
    </row>
    <row r="733" s="14" customFormat="1">
      <c r="A733" s="14"/>
      <c r="B733" s="237"/>
      <c r="C733" s="238"/>
      <c r="D733" s="228" t="s">
        <v>157</v>
      </c>
      <c r="E733" s="238"/>
      <c r="F733" s="240" t="s">
        <v>1113</v>
      </c>
      <c r="G733" s="238"/>
      <c r="H733" s="241">
        <v>2.1120000000000001</v>
      </c>
      <c r="I733" s="242"/>
      <c r="J733" s="238"/>
      <c r="K733" s="238"/>
      <c r="L733" s="243"/>
      <c r="M733" s="244"/>
      <c r="N733" s="245"/>
      <c r="O733" s="245"/>
      <c r="P733" s="245"/>
      <c r="Q733" s="245"/>
      <c r="R733" s="245"/>
      <c r="S733" s="245"/>
      <c r="T733" s="24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7" t="s">
        <v>157</v>
      </c>
      <c r="AU733" s="247" t="s">
        <v>82</v>
      </c>
      <c r="AV733" s="14" t="s">
        <v>82</v>
      </c>
      <c r="AW733" s="14" t="s">
        <v>4</v>
      </c>
      <c r="AX733" s="14" t="s">
        <v>80</v>
      </c>
      <c r="AY733" s="247" t="s">
        <v>146</v>
      </c>
    </row>
    <row r="734" s="2" customFormat="1" ht="24.15" customHeight="1">
      <c r="A734" s="42"/>
      <c r="B734" s="43"/>
      <c r="C734" s="208" t="s">
        <v>1114</v>
      </c>
      <c r="D734" s="208" t="s">
        <v>148</v>
      </c>
      <c r="E734" s="209" t="s">
        <v>1115</v>
      </c>
      <c r="F734" s="210" t="s">
        <v>1116</v>
      </c>
      <c r="G734" s="211" t="s">
        <v>191</v>
      </c>
      <c r="H734" s="212">
        <v>45.219999999999999</v>
      </c>
      <c r="I734" s="213"/>
      <c r="J734" s="214">
        <f>ROUND(I734*H734,2)</f>
        <v>0</v>
      </c>
      <c r="K734" s="210" t="s">
        <v>152</v>
      </c>
      <c r="L734" s="48"/>
      <c r="M734" s="215" t="s">
        <v>19</v>
      </c>
      <c r="N734" s="216" t="s">
        <v>43</v>
      </c>
      <c r="O734" s="88"/>
      <c r="P734" s="217">
        <f>O734*H734</f>
        <v>0</v>
      </c>
      <c r="Q734" s="217">
        <v>0</v>
      </c>
      <c r="R734" s="217">
        <f>Q734*H734</f>
        <v>0</v>
      </c>
      <c r="S734" s="217">
        <v>0</v>
      </c>
      <c r="T734" s="218">
        <f>S734*H734</f>
        <v>0</v>
      </c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R734" s="219" t="s">
        <v>239</v>
      </c>
      <c r="AT734" s="219" t="s">
        <v>148</v>
      </c>
      <c r="AU734" s="219" t="s">
        <v>82</v>
      </c>
      <c r="AY734" s="21" t="s">
        <v>146</v>
      </c>
      <c r="BE734" s="220">
        <f>IF(N734="základní",J734,0)</f>
        <v>0</v>
      </c>
      <c r="BF734" s="220">
        <f>IF(N734="snížená",J734,0)</f>
        <v>0</v>
      </c>
      <c r="BG734" s="220">
        <f>IF(N734="zákl. přenesená",J734,0)</f>
        <v>0</v>
      </c>
      <c r="BH734" s="220">
        <f>IF(N734="sníž. přenesená",J734,0)</f>
        <v>0</v>
      </c>
      <c r="BI734" s="220">
        <f>IF(N734="nulová",J734,0)</f>
        <v>0</v>
      </c>
      <c r="BJ734" s="21" t="s">
        <v>80</v>
      </c>
      <c r="BK734" s="220">
        <f>ROUND(I734*H734,2)</f>
        <v>0</v>
      </c>
      <c r="BL734" s="21" t="s">
        <v>239</v>
      </c>
      <c r="BM734" s="219" t="s">
        <v>1117</v>
      </c>
    </row>
    <row r="735" s="2" customFormat="1">
      <c r="A735" s="42"/>
      <c r="B735" s="43"/>
      <c r="C735" s="44"/>
      <c r="D735" s="221" t="s">
        <v>155</v>
      </c>
      <c r="E735" s="44"/>
      <c r="F735" s="222" t="s">
        <v>1118</v>
      </c>
      <c r="G735" s="44"/>
      <c r="H735" s="44"/>
      <c r="I735" s="223"/>
      <c r="J735" s="44"/>
      <c r="K735" s="44"/>
      <c r="L735" s="48"/>
      <c r="M735" s="224"/>
      <c r="N735" s="225"/>
      <c r="O735" s="88"/>
      <c r="P735" s="88"/>
      <c r="Q735" s="88"/>
      <c r="R735" s="88"/>
      <c r="S735" s="88"/>
      <c r="T735" s="89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T735" s="21" t="s">
        <v>155</v>
      </c>
      <c r="AU735" s="21" t="s">
        <v>82</v>
      </c>
    </row>
    <row r="736" s="14" customFormat="1">
      <c r="A736" s="14"/>
      <c r="B736" s="237"/>
      <c r="C736" s="238"/>
      <c r="D736" s="228" t="s">
        <v>157</v>
      </c>
      <c r="E736" s="239" t="s">
        <v>19</v>
      </c>
      <c r="F736" s="240" t="s">
        <v>302</v>
      </c>
      <c r="G736" s="238"/>
      <c r="H736" s="241">
        <v>8.5</v>
      </c>
      <c r="I736" s="242"/>
      <c r="J736" s="238"/>
      <c r="K736" s="238"/>
      <c r="L736" s="243"/>
      <c r="M736" s="244"/>
      <c r="N736" s="245"/>
      <c r="O736" s="245"/>
      <c r="P736" s="245"/>
      <c r="Q736" s="245"/>
      <c r="R736" s="245"/>
      <c r="S736" s="245"/>
      <c r="T736" s="246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47" t="s">
        <v>157</v>
      </c>
      <c r="AU736" s="247" t="s">
        <v>82</v>
      </c>
      <c r="AV736" s="14" t="s">
        <v>82</v>
      </c>
      <c r="AW736" s="14" t="s">
        <v>33</v>
      </c>
      <c r="AX736" s="14" t="s">
        <v>72</v>
      </c>
      <c r="AY736" s="247" t="s">
        <v>146</v>
      </c>
    </row>
    <row r="737" s="14" customFormat="1">
      <c r="A737" s="14"/>
      <c r="B737" s="237"/>
      <c r="C737" s="238"/>
      <c r="D737" s="228" t="s">
        <v>157</v>
      </c>
      <c r="E737" s="239" t="s">
        <v>19</v>
      </c>
      <c r="F737" s="240" t="s">
        <v>304</v>
      </c>
      <c r="G737" s="238"/>
      <c r="H737" s="241">
        <v>9.6899999999999995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7" t="s">
        <v>157</v>
      </c>
      <c r="AU737" s="247" t="s">
        <v>82</v>
      </c>
      <c r="AV737" s="14" t="s">
        <v>82</v>
      </c>
      <c r="AW737" s="14" t="s">
        <v>33</v>
      </c>
      <c r="AX737" s="14" t="s">
        <v>72</v>
      </c>
      <c r="AY737" s="247" t="s">
        <v>146</v>
      </c>
    </row>
    <row r="738" s="14" customFormat="1">
      <c r="A738" s="14"/>
      <c r="B738" s="237"/>
      <c r="C738" s="238"/>
      <c r="D738" s="228" t="s">
        <v>157</v>
      </c>
      <c r="E738" s="239" t="s">
        <v>19</v>
      </c>
      <c r="F738" s="240" t="s">
        <v>306</v>
      </c>
      <c r="G738" s="238"/>
      <c r="H738" s="241">
        <v>8.3699999999999992</v>
      </c>
      <c r="I738" s="242"/>
      <c r="J738" s="238"/>
      <c r="K738" s="238"/>
      <c r="L738" s="243"/>
      <c r="M738" s="244"/>
      <c r="N738" s="245"/>
      <c r="O738" s="245"/>
      <c r="P738" s="245"/>
      <c r="Q738" s="245"/>
      <c r="R738" s="245"/>
      <c r="S738" s="245"/>
      <c r="T738" s="246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7" t="s">
        <v>157</v>
      </c>
      <c r="AU738" s="247" t="s">
        <v>82</v>
      </c>
      <c r="AV738" s="14" t="s">
        <v>82</v>
      </c>
      <c r="AW738" s="14" t="s">
        <v>33</v>
      </c>
      <c r="AX738" s="14" t="s">
        <v>72</v>
      </c>
      <c r="AY738" s="247" t="s">
        <v>146</v>
      </c>
    </row>
    <row r="739" s="14" customFormat="1">
      <c r="A739" s="14"/>
      <c r="B739" s="237"/>
      <c r="C739" s="238"/>
      <c r="D739" s="228" t="s">
        <v>157</v>
      </c>
      <c r="E739" s="239" t="s">
        <v>19</v>
      </c>
      <c r="F739" s="240" t="s">
        <v>306</v>
      </c>
      <c r="G739" s="238"/>
      <c r="H739" s="241">
        <v>8.3699999999999992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7" t="s">
        <v>157</v>
      </c>
      <c r="AU739" s="247" t="s">
        <v>82</v>
      </c>
      <c r="AV739" s="14" t="s">
        <v>82</v>
      </c>
      <c r="AW739" s="14" t="s">
        <v>33</v>
      </c>
      <c r="AX739" s="14" t="s">
        <v>72</v>
      </c>
      <c r="AY739" s="247" t="s">
        <v>146</v>
      </c>
    </row>
    <row r="740" s="14" customFormat="1">
      <c r="A740" s="14"/>
      <c r="B740" s="237"/>
      <c r="C740" s="238"/>
      <c r="D740" s="228" t="s">
        <v>157</v>
      </c>
      <c r="E740" s="239" t="s">
        <v>19</v>
      </c>
      <c r="F740" s="240" t="s">
        <v>306</v>
      </c>
      <c r="G740" s="238"/>
      <c r="H740" s="241">
        <v>8.3699999999999992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7" t="s">
        <v>157</v>
      </c>
      <c r="AU740" s="247" t="s">
        <v>82</v>
      </c>
      <c r="AV740" s="14" t="s">
        <v>82</v>
      </c>
      <c r="AW740" s="14" t="s">
        <v>33</v>
      </c>
      <c r="AX740" s="14" t="s">
        <v>72</v>
      </c>
      <c r="AY740" s="247" t="s">
        <v>146</v>
      </c>
    </row>
    <row r="741" s="15" customFormat="1">
      <c r="A741" s="15"/>
      <c r="B741" s="248"/>
      <c r="C741" s="249"/>
      <c r="D741" s="228" t="s">
        <v>157</v>
      </c>
      <c r="E741" s="250" t="s">
        <v>19</v>
      </c>
      <c r="F741" s="251" t="s">
        <v>160</v>
      </c>
      <c r="G741" s="249"/>
      <c r="H741" s="252">
        <v>43.299999999999997</v>
      </c>
      <c r="I741" s="253"/>
      <c r="J741" s="249"/>
      <c r="K741" s="249"/>
      <c r="L741" s="254"/>
      <c r="M741" s="255"/>
      <c r="N741" s="256"/>
      <c r="O741" s="256"/>
      <c r="P741" s="256"/>
      <c r="Q741" s="256"/>
      <c r="R741" s="256"/>
      <c r="S741" s="256"/>
      <c r="T741" s="257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8" t="s">
        <v>157</v>
      </c>
      <c r="AU741" s="258" t="s">
        <v>82</v>
      </c>
      <c r="AV741" s="15" t="s">
        <v>161</v>
      </c>
      <c r="AW741" s="15" t="s">
        <v>33</v>
      </c>
      <c r="AX741" s="15" t="s">
        <v>72</v>
      </c>
      <c r="AY741" s="258" t="s">
        <v>146</v>
      </c>
    </row>
    <row r="742" s="14" customFormat="1">
      <c r="A742" s="14"/>
      <c r="B742" s="237"/>
      <c r="C742" s="238"/>
      <c r="D742" s="228" t="s">
        <v>157</v>
      </c>
      <c r="E742" s="239" t="s">
        <v>19</v>
      </c>
      <c r="F742" s="240" t="s">
        <v>1107</v>
      </c>
      <c r="G742" s="238"/>
      <c r="H742" s="241">
        <v>0.95999999999999996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7" t="s">
        <v>157</v>
      </c>
      <c r="AU742" s="247" t="s">
        <v>82</v>
      </c>
      <c r="AV742" s="14" t="s">
        <v>82</v>
      </c>
      <c r="AW742" s="14" t="s">
        <v>33</v>
      </c>
      <c r="AX742" s="14" t="s">
        <v>72</v>
      </c>
      <c r="AY742" s="247" t="s">
        <v>146</v>
      </c>
    </row>
    <row r="743" s="14" customFormat="1">
      <c r="A743" s="14"/>
      <c r="B743" s="237"/>
      <c r="C743" s="238"/>
      <c r="D743" s="228" t="s">
        <v>157</v>
      </c>
      <c r="E743" s="239" t="s">
        <v>19</v>
      </c>
      <c r="F743" s="240" t="s">
        <v>1108</v>
      </c>
      <c r="G743" s="238"/>
      <c r="H743" s="241">
        <v>0.95999999999999996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157</v>
      </c>
      <c r="AU743" s="247" t="s">
        <v>82</v>
      </c>
      <c r="AV743" s="14" t="s">
        <v>82</v>
      </c>
      <c r="AW743" s="14" t="s">
        <v>33</v>
      </c>
      <c r="AX743" s="14" t="s">
        <v>72</v>
      </c>
      <c r="AY743" s="247" t="s">
        <v>146</v>
      </c>
    </row>
    <row r="744" s="15" customFormat="1">
      <c r="A744" s="15"/>
      <c r="B744" s="248"/>
      <c r="C744" s="249"/>
      <c r="D744" s="228" t="s">
        <v>157</v>
      </c>
      <c r="E744" s="250" t="s">
        <v>19</v>
      </c>
      <c r="F744" s="251" t="s">
        <v>160</v>
      </c>
      <c r="G744" s="249"/>
      <c r="H744" s="252">
        <v>1.9199999999999999</v>
      </c>
      <c r="I744" s="253"/>
      <c r="J744" s="249"/>
      <c r="K744" s="249"/>
      <c r="L744" s="254"/>
      <c r="M744" s="255"/>
      <c r="N744" s="256"/>
      <c r="O744" s="256"/>
      <c r="P744" s="256"/>
      <c r="Q744" s="256"/>
      <c r="R744" s="256"/>
      <c r="S744" s="256"/>
      <c r="T744" s="257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8" t="s">
        <v>157</v>
      </c>
      <c r="AU744" s="258" t="s">
        <v>82</v>
      </c>
      <c r="AV744" s="15" t="s">
        <v>161</v>
      </c>
      <c r="AW744" s="15" t="s">
        <v>33</v>
      </c>
      <c r="AX744" s="15" t="s">
        <v>72</v>
      </c>
      <c r="AY744" s="258" t="s">
        <v>146</v>
      </c>
    </row>
    <row r="745" s="16" customFormat="1">
      <c r="A745" s="16"/>
      <c r="B745" s="269"/>
      <c r="C745" s="270"/>
      <c r="D745" s="228" t="s">
        <v>157</v>
      </c>
      <c r="E745" s="271" t="s">
        <v>19</v>
      </c>
      <c r="F745" s="272" t="s">
        <v>320</v>
      </c>
      <c r="G745" s="270"/>
      <c r="H745" s="273">
        <v>45.219999999999999</v>
      </c>
      <c r="I745" s="274"/>
      <c r="J745" s="270"/>
      <c r="K745" s="270"/>
      <c r="L745" s="275"/>
      <c r="M745" s="276"/>
      <c r="N745" s="277"/>
      <c r="O745" s="277"/>
      <c r="P745" s="277"/>
      <c r="Q745" s="277"/>
      <c r="R745" s="277"/>
      <c r="S745" s="277"/>
      <c r="T745" s="278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79" t="s">
        <v>157</v>
      </c>
      <c r="AU745" s="279" t="s">
        <v>82</v>
      </c>
      <c r="AV745" s="16" t="s">
        <v>153</v>
      </c>
      <c r="AW745" s="16" t="s">
        <v>33</v>
      </c>
      <c r="AX745" s="16" t="s">
        <v>80</v>
      </c>
      <c r="AY745" s="279" t="s">
        <v>146</v>
      </c>
    </row>
    <row r="746" s="2" customFormat="1" ht="16.5" customHeight="1">
      <c r="A746" s="42"/>
      <c r="B746" s="43"/>
      <c r="C746" s="208" t="s">
        <v>1119</v>
      </c>
      <c r="D746" s="208" t="s">
        <v>148</v>
      </c>
      <c r="E746" s="209" t="s">
        <v>1120</v>
      </c>
      <c r="F746" s="210" t="s">
        <v>1121</v>
      </c>
      <c r="G746" s="211" t="s">
        <v>205</v>
      </c>
      <c r="H746" s="212">
        <v>30.199999999999999</v>
      </c>
      <c r="I746" s="213"/>
      <c r="J746" s="214">
        <f>ROUND(I746*H746,2)</f>
        <v>0</v>
      </c>
      <c r="K746" s="210" t="s">
        <v>152</v>
      </c>
      <c r="L746" s="48"/>
      <c r="M746" s="215" t="s">
        <v>19</v>
      </c>
      <c r="N746" s="216" t="s">
        <v>43</v>
      </c>
      <c r="O746" s="88"/>
      <c r="P746" s="217">
        <f>O746*H746</f>
        <v>0</v>
      </c>
      <c r="Q746" s="217">
        <v>0.00020000000000000001</v>
      </c>
      <c r="R746" s="217">
        <f>Q746*H746</f>
        <v>0.0060400000000000002</v>
      </c>
      <c r="S746" s="217">
        <v>0</v>
      </c>
      <c r="T746" s="218">
        <f>S746*H746</f>
        <v>0</v>
      </c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R746" s="219" t="s">
        <v>239</v>
      </c>
      <c r="AT746" s="219" t="s">
        <v>148</v>
      </c>
      <c r="AU746" s="219" t="s">
        <v>82</v>
      </c>
      <c r="AY746" s="21" t="s">
        <v>146</v>
      </c>
      <c r="BE746" s="220">
        <f>IF(N746="základní",J746,0)</f>
        <v>0</v>
      </c>
      <c r="BF746" s="220">
        <f>IF(N746="snížená",J746,0)</f>
        <v>0</v>
      </c>
      <c r="BG746" s="220">
        <f>IF(N746="zákl. přenesená",J746,0)</f>
        <v>0</v>
      </c>
      <c r="BH746" s="220">
        <f>IF(N746="sníž. přenesená",J746,0)</f>
        <v>0</v>
      </c>
      <c r="BI746" s="220">
        <f>IF(N746="nulová",J746,0)</f>
        <v>0</v>
      </c>
      <c r="BJ746" s="21" t="s">
        <v>80</v>
      </c>
      <c r="BK746" s="220">
        <f>ROUND(I746*H746,2)</f>
        <v>0</v>
      </c>
      <c r="BL746" s="21" t="s">
        <v>239</v>
      </c>
      <c r="BM746" s="219" t="s">
        <v>1122</v>
      </c>
    </row>
    <row r="747" s="2" customFormat="1">
      <c r="A747" s="42"/>
      <c r="B747" s="43"/>
      <c r="C747" s="44"/>
      <c r="D747" s="221" t="s">
        <v>155</v>
      </c>
      <c r="E747" s="44"/>
      <c r="F747" s="222" t="s">
        <v>1123</v>
      </c>
      <c r="G747" s="44"/>
      <c r="H747" s="44"/>
      <c r="I747" s="223"/>
      <c r="J747" s="44"/>
      <c r="K747" s="44"/>
      <c r="L747" s="48"/>
      <c r="M747" s="224"/>
      <c r="N747" s="225"/>
      <c r="O747" s="88"/>
      <c r="P747" s="88"/>
      <c r="Q747" s="88"/>
      <c r="R747" s="88"/>
      <c r="S747" s="88"/>
      <c r="T747" s="89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T747" s="21" t="s">
        <v>155</v>
      </c>
      <c r="AU747" s="21" t="s">
        <v>82</v>
      </c>
    </row>
    <row r="748" s="14" customFormat="1">
      <c r="A748" s="14"/>
      <c r="B748" s="237"/>
      <c r="C748" s="238"/>
      <c r="D748" s="228" t="s">
        <v>157</v>
      </c>
      <c r="E748" s="239" t="s">
        <v>19</v>
      </c>
      <c r="F748" s="240" t="s">
        <v>1124</v>
      </c>
      <c r="G748" s="238"/>
      <c r="H748" s="241">
        <v>30.199999999999999</v>
      </c>
      <c r="I748" s="242"/>
      <c r="J748" s="238"/>
      <c r="K748" s="238"/>
      <c r="L748" s="243"/>
      <c r="M748" s="244"/>
      <c r="N748" s="245"/>
      <c r="O748" s="245"/>
      <c r="P748" s="245"/>
      <c r="Q748" s="245"/>
      <c r="R748" s="245"/>
      <c r="S748" s="245"/>
      <c r="T748" s="246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7" t="s">
        <v>157</v>
      </c>
      <c r="AU748" s="247" t="s">
        <v>82</v>
      </c>
      <c r="AV748" s="14" t="s">
        <v>82</v>
      </c>
      <c r="AW748" s="14" t="s">
        <v>33</v>
      </c>
      <c r="AX748" s="14" t="s">
        <v>72</v>
      </c>
      <c r="AY748" s="247" t="s">
        <v>146</v>
      </c>
    </row>
    <row r="749" s="15" customFormat="1">
      <c r="A749" s="15"/>
      <c r="B749" s="248"/>
      <c r="C749" s="249"/>
      <c r="D749" s="228" t="s">
        <v>157</v>
      </c>
      <c r="E749" s="250" t="s">
        <v>19</v>
      </c>
      <c r="F749" s="251" t="s">
        <v>160</v>
      </c>
      <c r="G749" s="249"/>
      <c r="H749" s="252">
        <v>30.199999999999999</v>
      </c>
      <c r="I749" s="253"/>
      <c r="J749" s="249"/>
      <c r="K749" s="249"/>
      <c r="L749" s="254"/>
      <c r="M749" s="255"/>
      <c r="N749" s="256"/>
      <c r="O749" s="256"/>
      <c r="P749" s="256"/>
      <c r="Q749" s="256"/>
      <c r="R749" s="256"/>
      <c r="S749" s="256"/>
      <c r="T749" s="257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58" t="s">
        <v>157</v>
      </c>
      <c r="AU749" s="258" t="s">
        <v>82</v>
      </c>
      <c r="AV749" s="15" t="s">
        <v>161</v>
      </c>
      <c r="AW749" s="15" t="s">
        <v>33</v>
      </c>
      <c r="AX749" s="15" t="s">
        <v>80</v>
      </c>
      <c r="AY749" s="258" t="s">
        <v>146</v>
      </c>
    </row>
    <row r="750" s="2" customFormat="1" ht="16.5" customHeight="1">
      <c r="A750" s="42"/>
      <c r="B750" s="43"/>
      <c r="C750" s="259" t="s">
        <v>1125</v>
      </c>
      <c r="D750" s="259" t="s">
        <v>226</v>
      </c>
      <c r="E750" s="260" t="s">
        <v>1126</v>
      </c>
      <c r="F750" s="261" t="s">
        <v>1127</v>
      </c>
      <c r="G750" s="262" t="s">
        <v>205</v>
      </c>
      <c r="H750" s="263">
        <v>31.710000000000001</v>
      </c>
      <c r="I750" s="264"/>
      <c r="J750" s="265">
        <f>ROUND(I750*H750,2)</f>
        <v>0</v>
      </c>
      <c r="K750" s="261" t="s">
        <v>152</v>
      </c>
      <c r="L750" s="266"/>
      <c r="M750" s="267" t="s">
        <v>19</v>
      </c>
      <c r="N750" s="268" t="s">
        <v>43</v>
      </c>
      <c r="O750" s="88"/>
      <c r="P750" s="217">
        <f>O750*H750</f>
        <v>0</v>
      </c>
      <c r="Q750" s="217">
        <v>0.00032000000000000003</v>
      </c>
      <c r="R750" s="217">
        <f>Q750*H750</f>
        <v>0.0101472</v>
      </c>
      <c r="S750" s="217">
        <v>0</v>
      </c>
      <c r="T750" s="218">
        <f>S750*H750</f>
        <v>0</v>
      </c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R750" s="219" t="s">
        <v>424</v>
      </c>
      <c r="AT750" s="219" t="s">
        <v>226</v>
      </c>
      <c r="AU750" s="219" t="s">
        <v>82</v>
      </c>
      <c r="AY750" s="21" t="s">
        <v>146</v>
      </c>
      <c r="BE750" s="220">
        <f>IF(N750="základní",J750,0)</f>
        <v>0</v>
      </c>
      <c r="BF750" s="220">
        <f>IF(N750="snížená",J750,0)</f>
        <v>0</v>
      </c>
      <c r="BG750" s="220">
        <f>IF(N750="zákl. přenesená",J750,0)</f>
        <v>0</v>
      </c>
      <c r="BH750" s="220">
        <f>IF(N750="sníž. přenesená",J750,0)</f>
        <v>0</v>
      </c>
      <c r="BI750" s="220">
        <f>IF(N750="nulová",J750,0)</f>
        <v>0</v>
      </c>
      <c r="BJ750" s="21" t="s">
        <v>80</v>
      </c>
      <c r="BK750" s="220">
        <f>ROUND(I750*H750,2)</f>
        <v>0</v>
      </c>
      <c r="BL750" s="21" t="s">
        <v>239</v>
      </c>
      <c r="BM750" s="219" t="s">
        <v>1128</v>
      </c>
    </row>
    <row r="751" s="14" customFormat="1">
      <c r="A751" s="14"/>
      <c r="B751" s="237"/>
      <c r="C751" s="238"/>
      <c r="D751" s="228" t="s">
        <v>157</v>
      </c>
      <c r="E751" s="238"/>
      <c r="F751" s="240" t="s">
        <v>1129</v>
      </c>
      <c r="G751" s="238"/>
      <c r="H751" s="241">
        <v>31.710000000000001</v>
      </c>
      <c r="I751" s="242"/>
      <c r="J751" s="238"/>
      <c r="K751" s="238"/>
      <c r="L751" s="243"/>
      <c r="M751" s="244"/>
      <c r="N751" s="245"/>
      <c r="O751" s="245"/>
      <c r="P751" s="245"/>
      <c r="Q751" s="245"/>
      <c r="R751" s="245"/>
      <c r="S751" s="245"/>
      <c r="T751" s="24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7" t="s">
        <v>157</v>
      </c>
      <c r="AU751" s="247" t="s">
        <v>82</v>
      </c>
      <c r="AV751" s="14" t="s">
        <v>82</v>
      </c>
      <c r="AW751" s="14" t="s">
        <v>4</v>
      </c>
      <c r="AX751" s="14" t="s">
        <v>80</v>
      </c>
      <c r="AY751" s="247" t="s">
        <v>146</v>
      </c>
    </row>
    <row r="752" s="2" customFormat="1" ht="16.5" customHeight="1">
      <c r="A752" s="42"/>
      <c r="B752" s="43"/>
      <c r="C752" s="208" t="s">
        <v>1130</v>
      </c>
      <c r="D752" s="208" t="s">
        <v>148</v>
      </c>
      <c r="E752" s="209" t="s">
        <v>1131</v>
      </c>
      <c r="F752" s="210" t="s">
        <v>1132</v>
      </c>
      <c r="G752" s="211" t="s">
        <v>205</v>
      </c>
      <c r="H752" s="212">
        <v>52.200000000000003</v>
      </c>
      <c r="I752" s="213"/>
      <c r="J752" s="214">
        <f>ROUND(I752*H752,2)</f>
        <v>0</v>
      </c>
      <c r="K752" s="210" t="s">
        <v>152</v>
      </c>
      <c r="L752" s="48"/>
      <c r="M752" s="215" t="s">
        <v>19</v>
      </c>
      <c r="N752" s="216" t="s">
        <v>43</v>
      </c>
      <c r="O752" s="88"/>
      <c r="P752" s="217">
        <f>O752*H752</f>
        <v>0</v>
      </c>
      <c r="Q752" s="217">
        <v>0.00018000000000000001</v>
      </c>
      <c r="R752" s="217">
        <f>Q752*H752</f>
        <v>0.0093960000000000016</v>
      </c>
      <c r="S752" s="217">
        <v>0</v>
      </c>
      <c r="T752" s="218">
        <f>S752*H752</f>
        <v>0</v>
      </c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R752" s="219" t="s">
        <v>239</v>
      </c>
      <c r="AT752" s="219" t="s">
        <v>148</v>
      </c>
      <c r="AU752" s="219" t="s">
        <v>82</v>
      </c>
      <c r="AY752" s="21" t="s">
        <v>146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21" t="s">
        <v>80</v>
      </c>
      <c r="BK752" s="220">
        <f>ROUND(I752*H752,2)</f>
        <v>0</v>
      </c>
      <c r="BL752" s="21" t="s">
        <v>239</v>
      </c>
      <c r="BM752" s="219" t="s">
        <v>1133</v>
      </c>
    </row>
    <row r="753" s="2" customFormat="1">
      <c r="A753" s="42"/>
      <c r="B753" s="43"/>
      <c r="C753" s="44"/>
      <c r="D753" s="221" t="s">
        <v>155</v>
      </c>
      <c r="E753" s="44"/>
      <c r="F753" s="222" t="s">
        <v>1134</v>
      </c>
      <c r="G753" s="44"/>
      <c r="H753" s="44"/>
      <c r="I753" s="223"/>
      <c r="J753" s="44"/>
      <c r="K753" s="44"/>
      <c r="L753" s="48"/>
      <c r="M753" s="224"/>
      <c r="N753" s="225"/>
      <c r="O753" s="88"/>
      <c r="P753" s="88"/>
      <c r="Q753" s="88"/>
      <c r="R753" s="88"/>
      <c r="S753" s="88"/>
      <c r="T753" s="89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T753" s="21" t="s">
        <v>155</v>
      </c>
      <c r="AU753" s="21" t="s">
        <v>82</v>
      </c>
    </row>
    <row r="754" s="14" customFormat="1">
      <c r="A754" s="14"/>
      <c r="B754" s="237"/>
      <c r="C754" s="238"/>
      <c r="D754" s="228" t="s">
        <v>157</v>
      </c>
      <c r="E754" s="239" t="s">
        <v>19</v>
      </c>
      <c r="F754" s="240" t="s">
        <v>781</v>
      </c>
      <c r="G754" s="238"/>
      <c r="H754" s="241">
        <v>6.7999999999999998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157</v>
      </c>
      <c r="AU754" s="247" t="s">
        <v>82</v>
      </c>
      <c r="AV754" s="14" t="s">
        <v>82</v>
      </c>
      <c r="AW754" s="14" t="s">
        <v>33</v>
      </c>
      <c r="AX754" s="14" t="s">
        <v>72</v>
      </c>
      <c r="AY754" s="247" t="s">
        <v>146</v>
      </c>
    </row>
    <row r="755" s="14" customFormat="1">
      <c r="A755" s="14"/>
      <c r="B755" s="237"/>
      <c r="C755" s="238"/>
      <c r="D755" s="228" t="s">
        <v>157</v>
      </c>
      <c r="E755" s="239" t="s">
        <v>19</v>
      </c>
      <c r="F755" s="240" t="s">
        <v>782</v>
      </c>
      <c r="G755" s="238"/>
      <c r="H755" s="241">
        <v>4.5</v>
      </c>
      <c r="I755" s="242"/>
      <c r="J755" s="238"/>
      <c r="K755" s="238"/>
      <c r="L755" s="243"/>
      <c r="M755" s="244"/>
      <c r="N755" s="245"/>
      <c r="O755" s="245"/>
      <c r="P755" s="245"/>
      <c r="Q755" s="245"/>
      <c r="R755" s="245"/>
      <c r="S755" s="245"/>
      <c r="T755" s="24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7" t="s">
        <v>157</v>
      </c>
      <c r="AU755" s="247" t="s">
        <v>82</v>
      </c>
      <c r="AV755" s="14" t="s">
        <v>82</v>
      </c>
      <c r="AW755" s="14" t="s">
        <v>33</v>
      </c>
      <c r="AX755" s="14" t="s">
        <v>72</v>
      </c>
      <c r="AY755" s="247" t="s">
        <v>146</v>
      </c>
    </row>
    <row r="756" s="14" customFormat="1">
      <c r="A756" s="14"/>
      <c r="B756" s="237"/>
      <c r="C756" s="238"/>
      <c r="D756" s="228" t="s">
        <v>157</v>
      </c>
      <c r="E756" s="239" t="s">
        <v>19</v>
      </c>
      <c r="F756" s="240" t="s">
        <v>1135</v>
      </c>
      <c r="G756" s="238"/>
      <c r="H756" s="241">
        <v>14.300000000000001</v>
      </c>
      <c r="I756" s="242"/>
      <c r="J756" s="238"/>
      <c r="K756" s="238"/>
      <c r="L756" s="243"/>
      <c r="M756" s="244"/>
      <c r="N756" s="245"/>
      <c r="O756" s="245"/>
      <c r="P756" s="245"/>
      <c r="Q756" s="245"/>
      <c r="R756" s="245"/>
      <c r="S756" s="245"/>
      <c r="T756" s="246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7" t="s">
        <v>157</v>
      </c>
      <c r="AU756" s="247" t="s">
        <v>82</v>
      </c>
      <c r="AV756" s="14" t="s">
        <v>82</v>
      </c>
      <c r="AW756" s="14" t="s">
        <v>33</v>
      </c>
      <c r="AX756" s="14" t="s">
        <v>72</v>
      </c>
      <c r="AY756" s="247" t="s">
        <v>146</v>
      </c>
    </row>
    <row r="757" s="14" customFormat="1">
      <c r="A757" s="14"/>
      <c r="B757" s="237"/>
      <c r="C757" s="238"/>
      <c r="D757" s="228" t="s">
        <v>157</v>
      </c>
      <c r="E757" s="239" t="s">
        <v>19</v>
      </c>
      <c r="F757" s="240" t="s">
        <v>1136</v>
      </c>
      <c r="G757" s="238"/>
      <c r="H757" s="241">
        <v>4.2000000000000002</v>
      </c>
      <c r="I757" s="242"/>
      <c r="J757" s="238"/>
      <c r="K757" s="238"/>
      <c r="L757" s="243"/>
      <c r="M757" s="244"/>
      <c r="N757" s="245"/>
      <c r="O757" s="245"/>
      <c r="P757" s="245"/>
      <c r="Q757" s="245"/>
      <c r="R757" s="245"/>
      <c r="S757" s="245"/>
      <c r="T757" s="246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7" t="s">
        <v>157</v>
      </c>
      <c r="AU757" s="247" t="s">
        <v>82</v>
      </c>
      <c r="AV757" s="14" t="s">
        <v>82</v>
      </c>
      <c r="AW757" s="14" t="s">
        <v>33</v>
      </c>
      <c r="AX757" s="14" t="s">
        <v>72</v>
      </c>
      <c r="AY757" s="247" t="s">
        <v>146</v>
      </c>
    </row>
    <row r="758" s="14" customFormat="1">
      <c r="A758" s="14"/>
      <c r="B758" s="237"/>
      <c r="C758" s="238"/>
      <c r="D758" s="228" t="s">
        <v>157</v>
      </c>
      <c r="E758" s="239" t="s">
        <v>19</v>
      </c>
      <c r="F758" s="240" t="s">
        <v>785</v>
      </c>
      <c r="G758" s="238"/>
      <c r="H758" s="241">
        <v>9.5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157</v>
      </c>
      <c r="AU758" s="247" t="s">
        <v>82</v>
      </c>
      <c r="AV758" s="14" t="s">
        <v>82</v>
      </c>
      <c r="AW758" s="14" t="s">
        <v>33</v>
      </c>
      <c r="AX758" s="14" t="s">
        <v>72</v>
      </c>
      <c r="AY758" s="247" t="s">
        <v>146</v>
      </c>
    </row>
    <row r="759" s="14" customFormat="1">
      <c r="A759" s="14"/>
      <c r="B759" s="237"/>
      <c r="C759" s="238"/>
      <c r="D759" s="228" t="s">
        <v>157</v>
      </c>
      <c r="E759" s="239" t="s">
        <v>19</v>
      </c>
      <c r="F759" s="240" t="s">
        <v>1137</v>
      </c>
      <c r="G759" s="238"/>
      <c r="H759" s="241">
        <v>4.2999999999999998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157</v>
      </c>
      <c r="AU759" s="247" t="s">
        <v>82</v>
      </c>
      <c r="AV759" s="14" t="s">
        <v>82</v>
      </c>
      <c r="AW759" s="14" t="s">
        <v>33</v>
      </c>
      <c r="AX759" s="14" t="s">
        <v>72</v>
      </c>
      <c r="AY759" s="247" t="s">
        <v>146</v>
      </c>
    </row>
    <row r="760" s="14" customFormat="1">
      <c r="A760" s="14"/>
      <c r="B760" s="237"/>
      <c r="C760" s="238"/>
      <c r="D760" s="228" t="s">
        <v>157</v>
      </c>
      <c r="E760" s="239" t="s">
        <v>19</v>
      </c>
      <c r="F760" s="240" t="s">
        <v>1137</v>
      </c>
      <c r="G760" s="238"/>
      <c r="H760" s="241">
        <v>4.2999999999999998</v>
      </c>
      <c r="I760" s="242"/>
      <c r="J760" s="238"/>
      <c r="K760" s="238"/>
      <c r="L760" s="243"/>
      <c r="M760" s="244"/>
      <c r="N760" s="245"/>
      <c r="O760" s="245"/>
      <c r="P760" s="245"/>
      <c r="Q760" s="245"/>
      <c r="R760" s="245"/>
      <c r="S760" s="245"/>
      <c r="T760" s="246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7" t="s">
        <v>157</v>
      </c>
      <c r="AU760" s="247" t="s">
        <v>82</v>
      </c>
      <c r="AV760" s="14" t="s">
        <v>82</v>
      </c>
      <c r="AW760" s="14" t="s">
        <v>33</v>
      </c>
      <c r="AX760" s="14" t="s">
        <v>72</v>
      </c>
      <c r="AY760" s="247" t="s">
        <v>146</v>
      </c>
    </row>
    <row r="761" s="14" customFormat="1">
      <c r="A761" s="14"/>
      <c r="B761" s="237"/>
      <c r="C761" s="238"/>
      <c r="D761" s="228" t="s">
        <v>157</v>
      </c>
      <c r="E761" s="239" t="s">
        <v>19</v>
      </c>
      <c r="F761" s="240" t="s">
        <v>1137</v>
      </c>
      <c r="G761" s="238"/>
      <c r="H761" s="241">
        <v>4.2999999999999998</v>
      </c>
      <c r="I761" s="242"/>
      <c r="J761" s="238"/>
      <c r="K761" s="238"/>
      <c r="L761" s="243"/>
      <c r="M761" s="244"/>
      <c r="N761" s="245"/>
      <c r="O761" s="245"/>
      <c r="P761" s="245"/>
      <c r="Q761" s="245"/>
      <c r="R761" s="245"/>
      <c r="S761" s="245"/>
      <c r="T761" s="246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7" t="s">
        <v>157</v>
      </c>
      <c r="AU761" s="247" t="s">
        <v>82</v>
      </c>
      <c r="AV761" s="14" t="s">
        <v>82</v>
      </c>
      <c r="AW761" s="14" t="s">
        <v>33</v>
      </c>
      <c r="AX761" s="14" t="s">
        <v>72</v>
      </c>
      <c r="AY761" s="247" t="s">
        <v>146</v>
      </c>
    </row>
    <row r="762" s="15" customFormat="1">
      <c r="A762" s="15"/>
      <c r="B762" s="248"/>
      <c r="C762" s="249"/>
      <c r="D762" s="228" t="s">
        <v>157</v>
      </c>
      <c r="E762" s="250" t="s">
        <v>19</v>
      </c>
      <c r="F762" s="251" t="s">
        <v>160</v>
      </c>
      <c r="G762" s="249"/>
      <c r="H762" s="252">
        <v>52.200000000000003</v>
      </c>
      <c r="I762" s="253"/>
      <c r="J762" s="249"/>
      <c r="K762" s="249"/>
      <c r="L762" s="254"/>
      <c r="M762" s="255"/>
      <c r="N762" s="256"/>
      <c r="O762" s="256"/>
      <c r="P762" s="256"/>
      <c r="Q762" s="256"/>
      <c r="R762" s="256"/>
      <c r="S762" s="256"/>
      <c r="T762" s="257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8" t="s">
        <v>157</v>
      </c>
      <c r="AU762" s="258" t="s">
        <v>82</v>
      </c>
      <c r="AV762" s="15" t="s">
        <v>161</v>
      </c>
      <c r="AW762" s="15" t="s">
        <v>33</v>
      </c>
      <c r="AX762" s="15" t="s">
        <v>80</v>
      </c>
      <c r="AY762" s="258" t="s">
        <v>146</v>
      </c>
    </row>
    <row r="763" s="2" customFormat="1" ht="16.5" customHeight="1">
      <c r="A763" s="42"/>
      <c r="B763" s="43"/>
      <c r="C763" s="259" t="s">
        <v>1138</v>
      </c>
      <c r="D763" s="259" t="s">
        <v>226</v>
      </c>
      <c r="E763" s="260" t="s">
        <v>1126</v>
      </c>
      <c r="F763" s="261" t="s">
        <v>1127</v>
      </c>
      <c r="G763" s="262" t="s">
        <v>205</v>
      </c>
      <c r="H763" s="263">
        <v>54.810000000000002</v>
      </c>
      <c r="I763" s="264"/>
      <c r="J763" s="265">
        <f>ROUND(I763*H763,2)</f>
        <v>0</v>
      </c>
      <c r="K763" s="261" t="s">
        <v>152</v>
      </c>
      <c r="L763" s="266"/>
      <c r="M763" s="267" t="s">
        <v>19</v>
      </c>
      <c r="N763" s="268" t="s">
        <v>43</v>
      </c>
      <c r="O763" s="88"/>
      <c r="P763" s="217">
        <f>O763*H763</f>
        <v>0</v>
      </c>
      <c r="Q763" s="217">
        <v>0.00032000000000000003</v>
      </c>
      <c r="R763" s="217">
        <f>Q763*H763</f>
        <v>0.017539200000000001</v>
      </c>
      <c r="S763" s="217">
        <v>0</v>
      </c>
      <c r="T763" s="218">
        <f>S763*H763</f>
        <v>0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19" t="s">
        <v>424</v>
      </c>
      <c r="AT763" s="219" t="s">
        <v>226</v>
      </c>
      <c r="AU763" s="219" t="s">
        <v>82</v>
      </c>
      <c r="AY763" s="21" t="s">
        <v>146</v>
      </c>
      <c r="BE763" s="220">
        <f>IF(N763="základní",J763,0)</f>
        <v>0</v>
      </c>
      <c r="BF763" s="220">
        <f>IF(N763="snížená",J763,0)</f>
        <v>0</v>
      </c>
      <c r="BG763" s="220">
        <f>IF(N763="zákl. přenesená",J763,0)</f>
        <v>0</v>
      </c>
      <c r="BH763" s="220">
        <f>IF(N763="sníž. přenesená",J763,0)</f>
        <v>0</v>
      </c>
      <c r="BI763" s="220">
        <f>IF(N763="nulová",J763,0)</f>
        <v>0</v>
      </c>
      <c r="BJ763" s="21" t="s">
        <v>80</v>
      </c>
      <c r="BK763" s="220">
        <f>ROUND(I763*H763,2)</f>
        <v>0</v>
      </c>
      <c r="BL763" s="21" t="s">
        <v>239</v>
      </c>
      <c r="BM763" s="219" t="s">
        <v>1139</v>
      </c>
    </row>
    <row r="764" s="14" customFormat="1">
      <c r="A764" s="14"/>
      <c r="B764" s="237"/>
      <c r="C764" s="238"/>
      <c r="D764" s="228" t="s">
        <v>157</v>
      </c>
      <c r="E764" s="238"/>
      <c r="F764" s="240" t="s">
        <v>1140</v>
      </c>
      <c r="G764" s="238"/>
      <c r="H764" s="241">
        <v>54.810000000000002</v>
      </c>
      <c r="I764" s="242"/>
      <c r="J764" s="238"/>
      <c r="K764" s="238"/>
      <c r="L764" s="243"/>
      <c r="M764" s="244"/>
      <c r="N764" s="245"/>
      <c r="O764" s="245"/>
      <c r="P764" s="245"/>
      <c r="Q764" s="245"/>
      <c r="R764" s="245"/>
      <c r="S764" s="245"/>
      <c r="T764" s="246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7" t="s">
        <v>157</v>
      </c>
      <c r="AU764" s="247" t="s">
        <v>82</v>
      </c>
      <c r="AV764" s="14" t="s">
        <v>82</v>
      </c>
      <c r="AW764" s="14" t="s">
        <v>4</v>
      </c>
      <c r="AX764" s="14" t="s">
        <v>80</v>
      </c>
      <c r="AY764" s="247" t="s">
        <v>146</v>
      </c>
    </row>
    <row r="765" s="2" customFormat="1" ht="16.5" customHeight="1">
      <c r="A765" s="42"/>
      <c r="B765" s="43"/>
      <c r="C765" s="208" t="s">
        <v>1141</v>
      </c>
      <c r="D765" s="208" t="s">
        <v>148</v>
      </c>
      <c r="E765" s="209" t="s">
        <v>1142</v>
      </c>
      <c r="F765" s="210" t="s">
        <v>1143</v>
      </c>
      <c r="G765" s="211" t="s">
        <v>191</v>
      </c>
      <c r="H765" s="212">
        <v>102.38</v>
      </c>
      <c r="I765" s="213"/>
      <c r="J765" s="214">
        <f>ROUND(I765*H765,2)</f>
        <v>0</v>
      </c>
      <c r="K765" s="210" t="s">
        <v>152</v>
      </c>
      <c r="L765" s="48"/>
      <c r="M765" s="215" t="s">
        <v>19</v>
      </c>
      <c r="N765" s="216" t="s">
        <v>43</v>
      </c>
      <c r="O765" s="88"/>
      <c r="P765" s="217">
        <f>O765*H765</f>
        <v>0</v>
      </c>
      <c r="Q765" s="217">
        <v>0.00029999999999999997</v>
      </c>
      <c r="R765" s="217">
        <f>Q765*H765</f>
        <v>0.030713999999999995</v>
      </c>
      <c r="S765" s="217">
        <v>0</v>
      </c>
      <c r="T765" s="218">
        <f>S765*H765</f>
        <v>0</v>
      </c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R765" s="219" t="s">
        <v>239</v>
      </c>
      <c r="AT765" s="219" t="s">
        <v>148</v>
      </c>
      <c r="AU765" s="219" t="s">
        <v>82</v>
      </c>
      <c r="AY765" s="21" t="s">
        <v>146</v>
      </c>
      <c r="BE765" s="220">
        <f>IF(N765="základní",J765,0)</f>
        <v>0</v>
      </c>
      <c r="BF765" s="220">
        <f>IF(N765="snížená",J765,0)</f>
        <v>0</v>
      </c>
      <c r="BG765" s="220">
        <f>IF(N765="zákl. přenesená",J765,0)</f>
        <v>0</v>
      </c>
      <c r="BH765" s="220">
        <f>IF(N765="sníž. přenesená",J765,0)</f>
        <v>0</v>
      </c>
      <c r="BI765" s="220">
        <f>IF(N765="nulová",J765,0)</f>
        <v>0</v>
      </c>
      <c r="BJ765" s="21" t="s">
        <v>80</v>
      </c>
      <c r="BK765" s="220">
        <f>ROUND(I765*H765,2)</f>
        <v>0</v>
      </c>
      <c r="BL765" s="21" t="s">
        <v>239</v>
      </c>
      <c r="BM765" s="219" t="s">
        <v>1144</v>
      </c>
    </row>
    <row r="766" s="2" customFormat="1">
      <c r="A766" s="42"/>
      <c r="B766" s="43"/>
      <c r="C766" s="44"/>
      <c r="D766" s="221" t="s">
        <v>155</v>
      </c>
      <c r="E766" s="44"/>
      <c r="F766" s="222" t="s">
        <v>1145</v>
      </c>
      <c r="G766" s="44"/>
      <c r="H766" s="44"/>
      <c r="I766" s="223"/>
      <c r="J766" s="44"/>
      <c r="K766" s="44"/>
      <c r="L766" s="48"/>
      <c r="M766" s="224"/>
      <c r="N766" s="225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T766" s="21" t="s">
        <v>155</v>
      </c>
      <c r="AU766" s="21" t="s">
        <v>82</v>
      </c>
    </row>
    <row r="767" s="2" customFormat="1" ht="16.5" customHeight="1">
      <c r="A767" s="42"/>
      <c r="B767" s="43"/>
      <c r="C767" s="208" t="s">
        <v>1146</v>
      </c>
      <c r="D767" s="208" t="s">
        <v>148</v>
      </c>
      <c r="E767" s="209" t="s">
        <v>1147</v>
      </c>
      <c r="F767" s="210" t="s">
        <v>1148</v>
      </c>
      <c r="G767" s="211" t="s">
        <v>218</v>
      </c>
      <c r="H767" s="212">
        <v>20</v>
      </c>
      <c r="I767" s="213"/>
      <c r="J767" s="214">
        <f>ROUND(I767*H767,2)</f>
        <v>0</v>
      </c>
      <c r="K767" s="210" t="s">
        <v>152</v>
      </c>
      <c r="L767" s="48"/>
      <c r="M767" s="215" t="s">
        <v>19</v>
      </c>
      <c r="N767" s="216" t="s">
        <v>43</v>
      </c>
      <c r="O767" s="88"/>
      <c r="P767" s="217">
        <f>O767*H767</f>
        <v>0</v>
      </c>
      <c r="Q767" s="217">
        <v>0</v>
      </c>
      <c r="R767" s="217">
        <f>Q767*H767</f>
        <v>0</v>
      </c>
      <c r="S767" s="217">
        <v>0</v>
      </c>
      <c r="T767" s="218">
        <f>S767*H767</f>
        <v>0</v>
      </c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R767" s="219" t="s">
        <v>239</v>
      </c>
      <c r="AT767" s="219" t="s">
        <v>148</v>
      </c>
      <c r="AU767" s="219" t="s">
        <v>82</v>
      </c>
      <c r="AY767" s="21" t="s">
        <v>146</v>
      </c>
      <c r="BE767" s="220">
        <f>IF(N767="základní",J767,0)</f>
        <v>0</v>
      </c>
      <c r="BF767" s="220">
        <f>IF(N767="snížená",J767,0)</f>
        <v>0</v>
      </c>
      <c r="BG767" s="220">
        <f>IF(N767="zákl. přenesená",J767,0)</f>
        <v>0</v>
      </c>
      <c r="BH767" s="220">
        <f>IF(N767="sníž. přenesená",J767,0)</f>
        <v>0</v>
      </c>
      <c r="BI767" s="220">
        <f>IF(N767="nulová",J767,0)</f>
        <v>0</v>
      </c>
      <c r="BJ767" s="21" t="s">
        <v>80</v>
      </c>
      <c r="BK767" s="220">
        <f>ROUND(I767*H767,2)</f>
        <v>0</v>
      </c>
      <c r="BL767" s="21" t="s">
        <v>239</v>
      </c>
      <c r="BM767" s="219" t="s">
        <v>1149</v>
      </c>
    </row>
    <row r="768" s="2" customFormat="1">
      <c r="A768" s="42"/>
      <c r="B768" s="43"/>
      <c r="C768" s="44"/>
      <c r="D768" s="221" t="s">
        <v>155</v>
      </c>
      <c r="E768" s="44"/>
      <c r="F768" s="222" t="s">
        <v>1150</v>
      </c>
      <c r="G768" s="44"/>
      <c r="H768" s="44"/>
      <c r="I768" s="223"/>
      <c r="J768" s="44"/>
      <c r="K768" s="44"/>
      <c r="L768" s="48"/>
      <c r="M768" s="224"/>
      <c r="N768" s="225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T768" s="21" t="s">
        <v>155</v>
      </c>
      <c r="AU768" s="21" t="s">
        <v>82</v>
      </c>
    </row>
    <row r="769" s="2" customFormat="1" ht="16.5" customHeight="1">
      <c r="A769" s="42"/>
      <c r="B769" s="43"/>
      <c r="C769" s="208" t="s">
        <v>1151</v>
      </c>
      <c r="D769" s="208" t="s">
        <v>148</v>
      </c>
      <c r="E769" s="209" t="s">
        <v>1152</v>
      </c>
      <c r="F769" s="210" t="s">
        <v>1153</v>
      </c>
      <c r="G769" s="211" t="s">
        <v>218</v>
      </c>
      <c r="H769" s="212">
        <v>10</v>
      </c>
      <c r="I769" s="213"/>
      <c r="J769" s="214">
        <f>ROUND(I769*H769,2)</f>
        <v>0</v>
      </c>
      <c r="K769" s="210" t="s">
        <v>152</v>
      </c>
      <c r="L769" s="48"/>
      <c r="M769" s="215" t="s">
        <v>19</v>
      </c>
      <c r="N769" s="216" t="s">
        <v>43</v>
      </c>
      <c r="O769" s="88"/>
      <c r="P769" s="217">
        <f>O769*H769</f>
        <v>0</v>
      </c>
      <c r="Q769" s="217">
        <v>0</v>
      </c>
      <c r="R769" s="217">
        <f>Q769*H769</f>
        <v>0</v>
      </c>
      <c r="S769" s="217">
        <v>0</v>
      </c>
      <c r="T769" s="218">
        <f>S769*H769</f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R769" s="219" t="s">
        <v>239</v>
      </c>
      <c r="AT769" s="219" t="s">
        <v>148</v>
      </c>
      <c r="AU769" s="219" t="s">
        <v>82</v>
      </c>
      <c r="AY769" s="21" t="s">
        <v>146</v>
      </c>
      <c r="BE769" s="220">
        <f>IF(N769="základní",J769,0)</f>
        <v>0</v>
      </c>
      <c r="BF769" s="220">
        <f>IF(N769="snížená",J769,0)</f>
        <v>0</v>
      </c>
      <c r="BG769" s="220">
        <f>IF(N769="zákl. přenesená",J769,0)</f>
        <v>0</v>
      </c>
      <c r="BH769" s="220">
        <f>IF(N769="sníž. přenesená",J769,0)</f>
        <v>0</v>
      </c>
      <c r="BI769" s="220">
        <f>IF(N769="nulová",J769,0)</f>
        <v>0</v>
      </c>
      <c r="BJ769" s="21" t="s">
        <v>80</v>
      </c>
      <c r="BK769" s="220">
        <f>ROUND(I769*H769,2)</f>
        <v>0</v>
      </c>
      <c r="BL769" s="21" t="s">
        <v>239</v>
      </c>
      <c r="BM769" s="219" t="s">
        <v>1154</v>
      </c>
    </row>
    <row r="770" s="2" customFormat="1">
      <c r="A770" s="42"/>
      <c r="B770" s="43"/>
      <c r="C770" s="44"/>
      <c r="D770" s="221" t="s">
        <v>155</v>
      </c>
      <c r="E770" s="44"/>
      <c r="F770" s="222" t="s">
        <v>1155</v>
      </c>
      <c r="G770" s="44"/>
      <c r="H770" s="44"/>
      <c r="I770" s="223"/>
      <c r="J770" s="44"/>
      <c r="K770" s="44"/>
      <c r="L770" s="48"/>
      <c r="M770" s="224"/>
      <c r="N770" s="225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T770" s="21" t="s">
        <v>155</v>
      </c>
      <c r="AU770" s="21" t="s">
        <v>82</v>
      </c>
    </row>
    <row r="771" s="2" customFormat="1" ht="16.5" customHeight="1">
      <c r="A771" s="42"/>
      <c r="B771" s="43"/>
      <c r="C771" s="208" t="s">
        <v>1156</v>
      </c>
      <c r="D771" s="208" t="s">
        <v>148</v>
      </c>
      <c r="E771" s="209" t="s">
        <v>1157</v>
      </c>
      <c r="F771" s="210" t="s">
        <v>1158</v>
      </c>
      <c r="G771" s="211" t="s">
        <v>218</v>
      </c>
      <c r="H771" s="212">
        <v>5</v>
      </c>
      <c r="I771" s="213"/>
      <c r="J771" s="214">
        <f>ROUND(I771*H771,2)</f>
        <v>0</v>
      </c>
      <c r="K771" s="210" t="s">
        <v>152</v>
      </c>
      <c r="L771" s="48"/>
      <c r="M771" s="215" t="s">
        <v>19</v>
      </c>
      <c r="N771" s="216" t="s">
        <v>43</v>
      </c>
      <c r="O771" s="88"/>
      <c r="P771" s="217">
        <f>O771*H771</f>
        <v>0</v>
      </c>
      <c r="Q771" s="217">
        <v>0</v>
      </c>
      <c r="R771" s="217">
        <f>Q771*H771</f>
        <v>0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239</v>
      </c>
      <c r="AT771" s="219" t="s">
        <v>148</v>
      </c>
      <c r="AU771" s="219" t="s">
        <v>82</v>
      </c>
      <c r="AY771" s="21" t="s">
        <v>146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1" t="s">
        <v>80</v>
      </c>
      <c r="BK771" s="220">
        <f>ROUND(I771*H771,2)</f>
        <v>0</v>
      </c>
      <c r="BL771" s="21" t="s">
        <v>239</v>
      </c>
      <c r="BM771" s="219" t="s">
        <v>1159</v>
      </c>
    </row>
    <row r="772" s="2" customFormat="1">
      <c r="A772" s="42"/>
      <c r="B772" s="43"/>
      <c r="C772" s="44"/>
      <c r="D772" s="221" t="s">
        <v>155</v>
      </c>
      <c r="E772" s="44"/>
      <c r="F772" s="222" t="s">
        <v>1160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1" t="s">
        <v>155</v>
      </c>
      <c r="AU772" s="21" t="s">
        <v>82</v>
      </c>
    </row>
    <row r="773" s="2" customFormat="1" ht="24.15" customHeight="1">
      <c r="A773" s="42"/>
      <c r="B773" s="43"/>
      <c r="C773" s="208" t="s">
        <v>1161</v>
      </c>
      <c r="D773" s="208" t="s">
        <v>148</v>
      </c>
      <c r="E773" s="209" t="s">
        <v>1162</v>
      </c>
      <c r="F773" s="210" t="s">
        <v>1163</v>
      </c>
      <c r="G773" s="211" t="s">
        <v>177</v>
      </c>
      <c r="H773" s="212">
        <v>2.5920000000000001</v>
      </c>
      <c r="I773" s="213"/>
      <c r="J773" s="214">
        <f>ROUND(I773*H773,2)</f>
        <v>0</v>
      </c>
      <c r="K773" s="210" t="s">
        <v>152</v>
      </c>
      <c r="L773" s="48"/>
      <c r="M773" s="215" t="s">
        <v>19</v>
      </c>
      <c r="N773" s="216" t="s">
        <v>43</v>
      </c>
      <c r="O773" s="88"/>
      <c r="P773" s="217">
        <f>O773*H773</f>
        <v>0</v>
      </c>
      <c r="Q773" s="217">
        <v>0</v>
      </c>
      <c r="R773" s="217">
        <f>Q773*H773</f>
        <v>0</v>
      </c>
      <c r="S773" s="217">
        <v>0</v>
      </c>
      <c r="T773" s="218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19" t="s">
        <v>239</v>
      </c>
      <c r="AT773" s="219" t="s">
        <v>148</v>
      </c>
      <c r="AU773" s="219" t="s">
        <v>82</v>
      </c>
      <c r="AY773" s="21" t="s">
        <v>146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21" t="s">
        <v>80</v>
      </c>
      <c r="BK773" s="220">
        <f>ROUND(I773*H773,2)</f>
        <v>0</v>
      </c>
      <c r="BL773" s="21" t="s">
        <v>239</v>
      </c>
      <c r="BM773" s="219" t="s">
        <v>1164</v>
      </c>
    </row>
    <row r="774" s="2" customFormat="1">
      <c r="A774" s="42"/>
      <c r="B774" s="43"/>
      <c r="C774" s="44"/>
      <c r="D774" s="221" t="s">
        <v>155</v>
      </c>
      <c r="E774" s="44"/>
      <c r="F774" s="222" t="s">
        <v>1165</v>
      </c>
      <c r="G774" s="44"/>
      <c r="H774" s="44"/>
      <c r="I774" s="223"/>
      <c r="J774" s="44"/>
      <c r="K774" s="44"/>
      <c r="L774" s="48"/>
      <c r="M774" s="224"/>
      <c r="N774" s="225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T774" s="21" t="s">
        <v>155</v>
      </c>
      <c r="AU774" s="21" t="s">
        <v>82</v>
      </c>
    </row>
    <row r="775" s="12" customFormat="1" ht="22.8" customHeight="1">
      <c r="A775" s="12"/>
      <c r="B775" s="192"/>
      <c r="C775" s="193"/>
      <c r="D775" s="194" t="s">
        <v>71</v>
      </c>
      <c r="E775" s="206" t="s">
        <v>1166</v>
      </c>
      <c r="F775" s="206" t="s">
        <v>1167</v>
      </c>
      <c r="G775" s="193"/>
      <c r="H775" s="193"/>
      <c r="I775" s="196"/>
      <c r="J775" s="207">
        <f>BK775</f>
        <v>0</v>
      </c>
      <c r="K775" s="193"/>
      <c r="L775" s="198"/>
      <c r="M775" s="199"/>
      <c r="N775" s="200"/>
      <c r="O775" s="200"/>
      <c r="P775" s="201">
        <f>SUM(P776:P791)</f>
        <v>0</v>
      </c>
      <c r="Q775" s="200"/>
      <c r="R775" s="201">
        <f>SUM(R776:R791)</f>
        <v>0.0031832600000000003</v>
      </c>
      <c r="S775" s="200"/>
      <c r="T775" s="202">
        <f>SUM(T776:T791)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03" t="s">
        <v>82</v>
      </c>
      <c r="AT775" s="204" t="s">
        <v>71</v>
      </c>
      <c r="AU775" s="204" t="s">
        <v>80</v>
      </c>
      <c r="AY775" s="203" t="s">
        <v>146</v>
      </c>
      <c r="BK775" s="205">
        <f>SUM(BK776:BK791)</f>
        <v>0</v>
      </c>
    </row>
    <row r="776" s="2" customFormat="1" ht="16.5" customHeight="1">
      <c r="A776" s="42"/>
      <c r="B776" s="43"/>
      <c r="C776" s="208" t="s">
        <v>1168</v>
      </c>
      <c r="D776" s="208" t="s">
        <v>148</v>
      </c>
      <c r="E776" s="209" t="s">
        <v>1169</v>
      </c>
      <c r="F776" s="210" t="s">
        <v>1170</v>
      </c>
      <c r="G776" s="211" t="s">
        <v>191</v>
      </c>
      <c r="H776" s="212">
        <v>8.3770000000000007</v>
      </c>
      <c r="I776" s="213"/>
      <c r="J776" s="214">
        <f>ROUND(I776*H776,2)</f>
        <v>0</v>
      </c>
      <c r="K776" s="210" t="s">
        <v>152</v>
      </c>
      <c r="L776" s="48"/>
      <c r="M776" s="215" t="s">
        <v>19</v>
      </c>
      <c r="N776" s="216" t="s">
        <v>43</v>
      </c>
      <c r="O776" s="88"/>
      <c r="P776" s="217">
        <f>O776*H776</f>
        <v>0</v>
      </c>
      <c r="Q776" s="217">
        <v>0.00013999999999999999</v>
      </c>
      <c r="R776" s="217">
        <f>Q776*H776</f>
        <v>0.00117278</v>
      </c>
      <c r="S776" s="217">
        <v>0</v>
      </c>
      <c r="T776" s="218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19" t="s">
        <v>239</v>
      </c>
      <c r="AT776" s="219" t="s">
        <v>148</v>
      </c>
      <c r="AU776" s="219" t="s">
        <v>82</v>
      </c>
      <c r="AY776" s="21" t="s">
        <v>146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21" t="s">
        <v>80</v>
      </c>
      <c r="BK776" s="220">
        <f>ROUND(I776*H776,2)</f>
        <v>0</v>
      </c>
      <c r="BL776" s="21" t="s">
        <v>239</v>
      </c>
      <c r="BM776" s="219" t="s">
        <v>1171</v>
      </c>
    </row>
    <row r="777" s="2" customFormat="1">
      <c r="A777" s="42"/>
      <c r="B777" s="43"/>
      <c r="C777" s="44"/>
      <c r="D777" s="221" t="s">
        <v>155</v>
      </c>
      <c r="E777" s="44"/>
      <c r="F777" s="222" t="s">
        <v>1172</v>
      </c>
      <c r="G777" s="44"/>
      <c r="H777" s="44"/>
      <c r="I777" s="223"/>
      <c r="J777" s="44"/>
      <c r="K777" s="44"/>
      <c r="L777" s="48"/>
      <c r="M777" s="224"/>
      <c r="N777" s="225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1" t="s">
        <v>155</v>
      </c>
      <c r="AU777" s="21" t="s">
        <v>82</v>
      </c>
    </row>
    <row r="778" s="13" customFormat="1">
      <c r="A778" s="13"/>
      <c r="B778" s="226"/>
      <c r="C778" s="227"/>
      <c r="D778" s="228" t="s">
        <v>157</v>
      </c>
      <c r="E778" s="229" t="s">
        <v>19</v>
      </c>
      <c r="F778" s="230" t="s">
        <v>1173</v>
      </c>
      <c r="G778" s="227"/>
      <c r="H778" s="229" t="s">
        <v>19</v>
      </c>
      <c r="I778" s="231"/>
      <c r="J778" s="227"/>
      <c r="K778" s="227"/>
      <c r="L778" s="232"/>
      <c r="M778" s="233"/>
      <c r="N778" s="234"/>
      <c r="O778" s="234"/>
      <c r="P778" s="234"/>
      <c r="Q778" s="234"/>
      <c r="R778" s="234"/>
      <c r="S778" s="234"/>
      <c r="T778" s="235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6" t="s">
        <v>157</v>
      </c>
      <c r="AU778" s="236" t="s">
        <v>82</v>
      </c>
      <c r="AV778" s="13" t="s">
        <v>80</v>
      </c>
      <c r="AW778" s="13" t="s">
        <v>33</v>
      </c>
      <c r="AX778" s="13" t="s">
        <v>72</v>
      </c>
      <c r="AY778" s="236" t="s">
        <v>146</v>
      </c>
    </row>
    <row r="779" s="14" customFormat="1">
      <c r="A779" s="14"/>
      <c r="B779" s="237"/>
      <c r="C779" s="238"/>
      <c r="D779" s="228" t="s">
        <v>157</v>
      </c>
      <c r="E779" s="239" t="s">
        <v>19</v>
      </c>
      <c r="F779" s="240" t="s">
        <v>1174</v>
      </c>
      <c r="G779" s="238"/>
      <c r="H779" s="241">
        <v>3.7120000000000002</v>
      </c>
      <c r="I779" s="242"/>
      <c r="J779" s="238"/>
      <c r="K779" s="238"/>
      <c r="L779" s="243"/>
      <c r="M779" s="244"/>
      <c r="N779" s="245"/>
      <c r="O779" s="245"/>
      <c r="P779" s="245"/>
      <c r="Q779" s="245"/>
      <c r="R779" s="245"/>
      <c r="S779" s="245"/>
      <c r="T779" s="246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7" t="s">
        <v>157</v>
      </c>
      <c r="AU779" s="247" t="s">
        <v>82</v>
      </c>
      <c r="AV779" s="14" t="s">
        <v>82</v>
      </c>
      <c r="AW779" s="14" t="s">
        <v>33</v>
      </c>
      <c r="AX779" s="14" t="s">
        <v>72</v>
      </c>
      <c r="AY779" s="247" t="s">
        <v>146</v>
      </c>
    </row>
    <row r="780" s="14" customFormat="1">
      <c r="A780" s="14"/>
      <c r="B780" s="237"/>
      <c r="C780" s="238"/>
      <c r="D780" s="228" t="s">
        <v>157</v>
      </c>
      <c r="E780" s="239" t="s">
        <v>19</v>
      </c>
      <c r="F780" s="240" t="s">
        <v>1175</v>
      </c>
      <c r="G780" s="238"/>
      <c r="H780" s="241">
        <v>3.48</v>
      </c>
      <c r="I780" s="242"/>
      <c r="J780" s="238"/>
      <c r="K780" s="238"/>
      <c r="L780" s="243"/>
      <c r="M780" s="244"/>
      <c r="N780" s="245"/>
      <c r="O780" s="245"/>
      <c r="P780" s="245"/>
      <c r="Q780" s="245"/>
      <c r="R780" s="245"/>
      <c r="S780" s="245"/>
      <c r="T780" s="24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7" t="s">
        <v>157</v>
      </c>
      <c r="AU780" s="247" t="s">
        <v>82</v>
      </c>
      <c r="AV780" s="14" t="s">
        <v>82</v>
      </c>
      <c r="AW780" s="14" t="s">
        <v>33</v>
      </c>
      <c r="AX780" s="14" t="s">
        <v>72</v>
      </c>
      <c r="AY780" s="247" t="s">
        <v>146</v>
      </c>
    </row>
    <row r="781" s="14" customFormat="1">
      <c r="A781" s="14"/>
      <c r="B781" s="237"/>
      <c r="C781" s="238"/>
      <c r="D781" s="228" t="s">
        <v>157</v>
      </c>
      <c r="E781" s="239" t="s">
        <v>19</v>
      </c>
      <c r="F781" s="240" t="s">
        <v>1176</v>
      </c>
      <c r="G781" s="238"/>
      <c r="H781" s="241">
        <v>1.1850000000000001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157</v>
      </c>
      <c r="AU781" s="247" t="s">
        <v>82</v>
      </c>
      <c r="AV781" s="14" t="s">
        <v>82</v>
      </c>
      <c r="AW781" s="14" t="s">
        <v>33</v>
      </c>
      <c r="AX781" s="14" t="s">
        <v>72</v>
      </c>
      <c r="AY781" s="247" t="s">
        <v>146</v>
      </c>
    </row>
    <row r="782" s="15" customFormat="1">
      <c r="A782" s="15"/>
      <c r="B782" s="248"/>
      <c r="C782" s="249"/>
      <c r="D782" s="228" t="s">
        <v>157</v>
      </c>
      <c r="E782" s="250" t="s">
        <v>19</v>
      </c>
      <c r="F782" s="251" t="s">
        <v>160</v>
      </c>
      <c r="G782" s="249"/>
      <c r="H782" s="252">
        <v>8.3770000000000007</v>
      </c>
      <c r="I782" s="253"/>
      <c r="J782" s="249"/>
      <c r="K782" s="249"/>
      <c r="L782" s="254"/>
      <c r="M782" s="255"/>
      <c r="N782" s="256"/>
      <c r="O782" s="256"/>
      <c r="P782" s="256"/>
      <c r="Q782" s="256"/>
      <c r="R782" s="256"/>
      <c r="S782" s="256"/>
      <c r="T782" s="257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8" t="s">
        <v>157</v>
      </c>
      <c r="AU782" s="258" t="s">
        <v>82</v>
      </c>
      <c r="AV782" s="15" t="s">
        <v>161</v>
      </c>
      <c r="AW782" s="15" t="s">
        <v>33</v>
      </c>
      <c r="AX782" s="15" t="s">
        <v>80</v>
      </c>
      <c r="AY782" s="258" t="s">
        <v>146</v>
      </c>
    </row>
    <row r="783" s="2" customFormat="1" ht="16.5" customHeight="1">
      <c r="A783" s="42"/>
      <c r="B783" s="43"/>
      <c r="C783" s="208" t="s">
        <v>1177</v>
      </c>
      <c r="D783" s="208" t="s">
        <v>148</v>
      </c>
      <c r="E783" s="209" t="s">
        <v>1178</v>
      </c>
      <c r="F783" s="210" t="s">
        <v>1179</v>
      </c>
      <c r="G783" s="211" t="s">
        <v>191</v>
      </c>
      <c r="H783" s="212">
        <v>8.3770000000000007</v>
      </c>
      <c r="I783" s="213"/>
      <c r="J783" s="214">
        <f>ROUND(I783*H783,2)</f>
        <v>0</v>
      </c>
      <c r="K783" s="210" t="s">
        <v>152</v>
      </c>
      <c r="L783" s="48"/>
      <c r="M783" s="215" t="s">
        <v>19</v>
      </c>
      <c r="N783" s="216" t="s">
        <v>43</v>
      </c>
      <c r="O783" s="88"/>
      <c r="P783" s="217">
        <f>O783*H783</f>
        <v>0</v>
      </c>
      <c r="Q783" s="217">
        <v>0.00012</v>
      </c>
      <c r="R783" s="217">
        <f>Q783*H783</f>
        <v>0.0010052400000000001</v>
      </c>
      <c r="S783" s="217">
        <v>0</v>
      </c>
      <c r="T783" s="218">
        <f>S783*H783</f>
        <v>0</v>
      </c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R783" s="219" t="s">
        <v>239</v>
      </c>
      <c r="AT783" s="219" t="s">
        <v>148</v>
      </c>
      <c r="AU783" s="219" t="s">
        <v>82</v>
      </c>
      <c r="AY783" s="21" t="s">
        <v>146</v>
      </c>
      <c r="BE783" s="220">
        <f>IF(N783="základní",J783,0)</f>
        <v>0</v>
      </c>
      <c r="BF783" s="220">
        <f>IF(N783="snížená",J783,0)</f>
        <v>0</v>
      </c>
      <c r="BG783" s="220">
        <f>IF(N783="zákl. přenesená",J783,0)</f>
        <v>0</v>
      </c>
      <c r="BH783" s="220">
        <f>IF(N783="sníž. přenesená",J783,0)</f>
        <v>0</v>
      </c>
      <c r="BI783" s="220">
        <f>IF(N783="nulová",J783,0)</f>
        <v>0</v>
      </c>
      <c r="BJ783" s="21" t="s">
        <v>80</v>
      </c>
      <c r="BK783" s="220">
        <f>ROUND(I783*H783,2)</f>
        <v>0</v>
      </c>
      <c r="BL783" s="21" t="s">
        <v>239</v>
      </c>
      <c r="BM783" s="219" t="s">
        <v>1180</v>
      </c>
    </row>
    <row r="784" s="2" customFormat="1">
      <c r="A784" s="42"/>
      <c r="B784" s="43"/>
      <c r="C784" s="44"/>
      <c r="D784" s="221" t="s">
        <v>155</v>
      </c>
      <c r="E784" s="44"/>
      <c r="F784" s="222" t="s">
        <v>1181</v>
      </c>
      <c r="G784" s="44"/>
      <c r="H784" s="44"/>
      <c r="I784" s="223"/>
      <c r="J784" s="44"/>
      <c r="K784" s="44"/>
      <c r="L784" s="48"/>
      <c r="M784" s="224"/>
      <c r="N784" s="225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T784" s="21" t="s">
        <v>155</v>
      </c>
      <c r="AU784" s="21" t="s">
        <v>82</v>
      </c>
    </row>
    <row r="785" s="13" customFormat="1">
      <c r="A785" s="13"/>
      <c r="B785" s="226"/>
      <c r="C785" s="227"/>
      <c r="D785" s="228" t="s">
        <v>157</v>
      </c>
      <c r="E785" s="229" t="s">
        <v>19</v>
      </c>
      <c r="F785" s="230" t="s">
        <v>1173</v>
      </c>
      <c r="G785" s="227"/>
      <c r="H785" s="229" t="s">
        <v>19</v>
      </c>
      <c r="I785" s="231"/>
      <c r="J785" s="227"/>
      <c r="K785" s="227"/>
      <c r="L785" s="232"/>
      <c r="M785" s="233"/>
      <c r="N785" s="234"/>
      <c r="O785" s="234"/>
      <c r="P785" s="234"/>
      <c r="Q785" s="234"/>
      <c r="R785" s="234"/>
      <c r="S785" s="234"/>
      <c r="T785" s="23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157</v>
      </c>
      <c r="AU785" s="236" t="s">
        <v>82</v>
      </c>
      <c r="AV785" s="13" t="s">
        <v>80</v>
      </c>
      <c r="AW785" s="13" t="s">
        <v>33</v>
      </c>
      <c r="AX785" s="13" t="s">
        <v>72</v>
      </c>
      <c r="AY785" s="236" t="s">
        <v>146</v>
      </c>
    </row>
    <row r="786" s="14" customFormat="1">
      <c r="A786" s="14"/>
      <c r="B786" s="237"/>
      <c r="C786" s="238"/>
      <c r="D786" s="228" t="s">
        <v>157</v>
      </c>
      <c r="E786" s="239" t="s">
        <v>19</v>
      </c>
      <c r="F786" s="240" t="s">
        <v>1174</v>
      </c>
      <c r="G786" s="238"/>
      <c r="H786" s="241">
        <v>3.7120000000000002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157</v>
      </c>
      <c r="AU786" s="247" t="s">
        <v>82</v>
      </c>
      <c r="AV786" s="14" t="s">
        <v>82</v>
      </c>
      <c r="AW786" s="14" t="s">
        <v>33</v>
      </c>
      <c r="AX786" s="14" t="s">
        <v>72</v>
      </c>
      <c r="AY786" s="247" t="s">
        <v>146</v>
      </c>
    </row>
    <row r="787" s="14" customFormat="1">
      <c r="A787" s="14"/>
      <c r="B787" s="237"/>
      <c r="C787" s="238"/>
      <c r="D787" s="228" t="s">
        <v>157</v>
      </c>
      <c r="E787" s="239" t="s">
        <v>19</v>
      </c>
      <c r="F787" s="240" t="s">
        <v>1175</v>
      </c>
      <c r="G787" s="238"/>
      <c r="H787" s="241">
        <v>3.48</v>
      </c>
      <c r="I787" s="242"/>
      <c r="J787" s="238"/>
      <c r="K787" s="238"/>
      <c r="L787" s="243"/>
      <c r="M787" s="244"/>
      <c r="N787" s="245"/>
      <c r="O787" s="245"/>
      <c r="P787" s="245"/>
      <c r="Q787" s="245"/>
      <c r="R787" s="245"/>
      <c r="S787" s="245"/>
      <c r="T787" s="24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7" t="s">
        <v>157</v>
      </c>
      <c r="AU787" s="247" t="s">
        <v>82</v>
      </c>
      <c r="AV787" s="14" t="s">
        <v>82</v>
      </c>
      <c r="AW787" s="14" t="s">
        <v>33</v>
      </c>
      <c r="AX787" s="14" t="s">
        <v>72</v>
      </c>
      <c r="AY787" s="247" t="s">
        <v>146</v>
      </c>
    </row>
    <row r="788" s="14" customFormat="1">
      <c r="A788" s="14"/>
      <c r="B788" s="237"/>
      <c r="C788" s="238"/>
      <c r="D788" s="228" t="s">
        <v>157</v>
      </c>
      <c r="E788" s="239" t="s">
        <v>19</v>
      </c>
      <c r="F788" s="240" t="s">
        <v>1176</v>
      </c>
      <c r="G788" s="238"/>
      <c r="H788" s="241">
        <v>1.1850000000000001</v>
      </c>
      <c r="I788" s="242"/>
      <c r="J788" s="238"/>
      <c r="K788" s="238"/>
      <c r="L788" s="243"/>
      <c r="M788" s="244"/>
      <c r="N788" s="245"/>
      <c r="O788" s="245"/>
      <c r="P788" s="245"/>
      <c r="Q788" s="245"/>
      <c r="R788" s="245"/>
      <c r="S788" s="245"/>
      <c r="T788" s="246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7" t="s">
        <v>157</v>
      </c>
      <c r="AU788" s="247" t="s">
        <v>82</v>
      </c>
      <c r="AV788" s="14" t="s">
        <v>82</v>
      </c>
      <c r="AW788" s="14" t="s">
        <v>33</v>
      </c>
      <c r="AX788" s="14" t="s">
        <v>72</v>
      </c>
      <c r="AY788" s="247" t="s">
        <v>146</v>
      </c>
    </row>
    <row r="789" s="15" customFormat="1">
      <c r="A789" s="15"/>
      <c r="B789" s="248"/>
      <c r="C789" s="249"/>
      <c r="D789" s="228" t="s">
        <v>157</v>
      </c>
      <c r="E789" s="250" t="s">
        <v>19</v>
      </c>
      <c r="F789" s="251" t="s">
        <v>160</v>
      </c>
      <c r="G789" s="249"/>
      <c r="H789" s="252">
        <v>8.3770000000000007</v>
      </c>
      <c r="I789" s="253"/>
      <c r="J789" s="249"/>
      <c r="K789" s="249"/>
      <c r="L789" s="254"/>
      <c r="M789" s="255"/>
      <c r="N789" s="256"/>
      <c r="O789" s="256"/>
      <c r="P789" s="256"/>
      <c r="Q789" s="256"/>
      <c r="R789" s="256"/>
      <c r="S789" s="256"/>
      <c r="T789" s="257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8" t="s">
        <v>157</v>
      </c>
      <c r="AU789" s="258" t="s">
        <v>82</v>
      </c>
      <c r="AV789" s="15" t="s">
        <v>161</v>
      </c>
      <c r="AW789" s="15" t="s">
        <v>33</v>
      </c>
      <c r="AX789" s="15" t="s">
        <v>80</v>
      </c>
      <c r="AY789" s="258" t="s">
        <v>146</v>
      </c>
    </row>
    <row r="790" s="2" customFormat="1" ht="16.5" customHeight="1">
      <c r="A790" s="42"/>
      <c r="B790" s="43"/>
      <c r="C790" s="208" t="s">
        <v>1182</v>
      </c>
      <c r="D790" s="208" t="s">
        <v>148</v>
      </c>
      <c r="E790" s="209" t="s">
        <v>1183</v>
      </c>
      <c r="F790" s="210" t="s">
        <v>1184</v>
      </c>
      <c r="G790" s="211" t="s">
        <v>191</v>
      </c>
      <c r="H790" s="212">
        <v>8.3770000000000007</v>
      </c>
      <c r="I790" s="213"/>
      <c r="J790" s="214">
        <f>ROUND(I790*H790,2)</f>
        <v>0</v>
      </c>
      <c r="K790" s="210" t="s">
        <v>152</v>
      </c>
      <c r="L790" s="48"/>
      <c r="M790" s="215" t="s">
        <v>19</v>
      </c>
      <c r="N790" s="216" t="s">
        <v>43</v>
      </c>
      <c r="O790" s="88"/>
      <c r="P790" s="217">
        <f>O790*H790</f>
        <v>0</v>
      </c>
      <c r="Q790" s="217">
        <v>0.00012</v>
      </c>
      <c r="R790" s="217">
        <f>Q790*H790</f>
        <v>0.0010052400000000001</v>
      </c>
      <c r="S790" s="217">
        <v>0</v>
      </c>
      <c r="T790" s="218">
        <f>S790*H790</f>
        <v>0</v>
      </c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R790" s="219" t="s">
        <v>239</v>
      </c>
      <c r="AT790" s="219" t="s">
        <v>148</v>
      </c>
      <c r="AU790" s="219" t="s">
        <v>82</v>
      </c>
      <c r="AY790" s="21" t="s">
        <v>146</v>
      </c>
      <c r="BE790" s="220">
        <f>IF(N790="základní",J790,0)</f>
        <v>0</v>
      </c>
      <c r="BF790" s="220">
        <f>IF(N790="snížená",J790,0)</f>
        <v>0</v>
      </c>
      <c r="BG790" s="220">
        <f>IF(N790="zákl. přenesená",J790,0)</f>
        <v>0</v>
      </c>
      <c r="BH790" s="220">
        <f>IF(N790="sníž. přenesená",J790,0)</f>
        <v>0</v>
      </c>
      <c r="BI790" s="220">
        <f>IF(N790="nulová",J790,0)</f>
        <v>0</v>
      </c>
      <c r="BJ790" s="21" t="s">
        <v>80</v>
      </c>
      <c r="BK790" s="220">
        <f>ROUND(I790*H790,2)</f>
        <v>0</v>
      </c>
      <c r="BL790" s="21" t="s">
        <v>239</v>
      </c>
      <c r="BM790" s="219" t="s">
        <v>1185</v>
      </c>
    </row>
    <row r="791" s="2" customFormat="1">
      <c r="A791" s="42"/>
      <c r="B791" s="43"/>
      <c r="C791" s="44"/>
      <c r="D791" s="221" t="s">
        <v>155</v>
      </c>
      <c r="E791" s="44"/>
      <c r="F791" s="222" t="s">
        <v>1186</v>
      </c>
      <c r="G791" s="44"/>
      <c r="H791" s="44"/>
      <c r="I791" s="223"/>
      <c r="J791" s="44"/>
      <c r="K791" s="44"/>
      <c r="L791" s="48"/>
      <c r="M791" s="224"/>
      <c r="N791" s="225"/>
      <c r="O791" s="88"/>
      <c r="P791" s="88"/>
      <c r="Q791" s="88"/>
      <c r="R791" s="88"/>
      <c r="S791" s="88"/>
      <c r="T791" s="89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T791" s="21" t="s">
        <v>155</v>
      </c>
      <c r="AU791" s="21" t="s">
        <v>82</v>
      </c>
    </row>
    <row r="792" s="12" customFormat="1" ht="22.8" customHeight="1">
      <c r="A792" s="12"/>
      <c r="B792" s="192"/>
      <c r="C792" s="193"/>
      <c r="D792" s="194" t="s">
        <v>71</v>
      </c>
      <c r="E792" s="206" t="s">
        <v>1187</v>
      </c>
      <c r="F792" s="206" t="s">
        <v>1188</v>
      </c>
      <c r="G792" s="193"/>
      <c r="H792" s="193"/>
      <c r="I792" s="196"/>
      <c r="J792" s="207">
        <f>BK792</f>
        <v>0</v>
      </c>
      <c r="K792" s="193"/>
      <c r="L792" s="198"/>
      <c r="M792" s="199"/>
      <c r="N792" s="200"/>
      <c r="O792" s="200"/>
      <c r="P792" s="201">
        <f>SUM(P793:P865)</f>
        <v>0</v>
      </c>
      <c r="Q792" s="200"/>
      <c r="R792" s="201">
        <f>SUM(R793:R865)</f>
        <v>0.35815889999999995</v>
      </c>
      <c r="S792" s="200"/>
      <c r="T792" s="202">
        <f>SUM(T793:T865)</f>
        <v>0.01207343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3" t="s">
        <v>82</v>
      </c>
      <c r="AT792" s="204" t="s">
        <v>71</v>
      </c>
      <c r="AU792" s="204" t="s">
        <v>80</v>
      </c>
      <c r="AY792" s="203" t="s">
        <v>146</v>
      </c>
      <c r="BK792" s="205">
        <f>SUM(BK793:BK865)</f>
        <v>0</v>
      </c>
    </row>
    <row r="793" s="2" customFormat="1" ht="16.5" customHeight="1">
      <c r="A793" s="42"/>
      <c r="B793" s="43"/>
      <c r="C793" s="208" t="s">
        <v>1189</v>
      </c>
      <c r="D793" s="208" t="s">
        <v>148</v>
      </c>
      <c r="E793" s="209" t="s">
        <v>1190</v>
      </c>
      <c r="F793" s="210" t="s">
        <v>1191</v>
      </c>
      <c r="G793" s="211" t="s">
        <v>191</v>
      </c>
      <c r="H793" s="212">
        <v>44.878</v>
      </c>
      <c r="I793" s="213"/>
      <c r="J793" s="214">
        <f>ROUND(I793*H793,2)</f>
        <v>0</v>
      </c>
      <c r="K793" s="210" t="s">
        <v>152</v>
      </c>
      <c r="L793" s="48"/>
      <c r="M793" s="215" t="s">
        <v>19</v>
      </c>
      <c r="N793" s="216" t="s">
        <v>43</v>
      </c>
      <c r="O793" s="88"/>
      <c r="P793" s="217">
        <f>O793*H793</f>
        <v>0</v>
      </c>
      <c r="Q793" s="217">
        <v>0.00098999999999999999</v>
      </c>
      <c r="R793" s="217">
        <f>Q793*H793</f>
        <v>0.044429219999999998</v>
      </c>
      <c r="S793" s="217">
        <v>6.0000000000000002E-05</v>
      </c>
      <c r="T793" s="218">
        <f>S793*H793</f>
        <v>0.0026926800000000002</v>
      </c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R793" s="219" t="s">
        <v>239</v>
      </c>
      <c r="AT793" s="219" t="s">
        <v>148</v>
      </c>
      <c r="AU793" s="219" t="s">
        <v>82</v>
      </c>
      <c r="AY793" s="21" t="s">
        <v>146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21" t="s">
        <v>80</v>
      </c>
      <c r="BK793" s="220">
        <f>ROUND(I793*H793,2)</f>
        <v>0</v>
      </c>
      <c r="BL793" s="21" t="s">
        <v>239</v>
      </c>
      <c r="BM793" s="219" t="s">
        <v>1192</v>
      </c>
    </row>
    <row r="794" s="2" customFormat="1">
      <c r="A794" s="42"/>
      <c r="B794" s="43"/>
      <c r="C794" s="44"/>
      <c r="D794" s="221" t="s">
        <v>155</v>
      </c>
      <c r="E794" s="44"/>
      <c r="F794" s="222" t="s">
        <v>1193</v>
      </c>
      <c r="G794" s="44"/>
      <c r="H794" s="44"/>
      <c r="I794" s="223"/>
      <c r="J794" s="44"/>
      <c r="K794" s="44"/>
      <c r="L794" s="48"/>
      <c r="M794" s="224"/>
      <c r="N794" s="225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T794" s="21" t="s">
        <v>155</v>
      </c>
      <c r="AU794" s="21" t="s">
        <v>82</v>
      </c>
    </row>
    <row r="795" s="13" customFormat="1">
      <c r="A795" s="13"/>
      <c r="B795" s="226"/>
      <c r="C795" s="227"/>
      <c r="D795" s="228" t="s">
        <v>157</v>
      </c>
      <c r="E795" s="229" t="s">
        <v>19</v>
      </c>
      <c r="F795" s="230" t="s">
        <v>1194</v>
      </c>
      <c r="G795" s="227"/>
      <c r="H795" s="229" t="s">
        <v>19</v>
      </c>
      <c r="I795" s="231"/>
      <c r="J795" s="227"/>
      <c r="K795" s="227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157</v>
      </c>
      <c r="AU795" s="236" t="s">
        <v>82</v>
      </c>
      <c r="AV795" s="13" t="s">
        <v>80</v>
      </c>
      <c r="AW795" s="13" t="s">
        <v>33</v>
      </c>
      <c r="AX795" s="13" t="s">
        <v>72</v>
      </c>
      <c r="AY795" s="236" t="s">
        <v>146</v>
      </c>
    </row>
    <row r="796" s="14" customFormat="1">
      <c r="A796" s="14"/>
      <c r="B796" s="237"/>
      <c r="C796" s="238"/>
      <c r="D796" s="228" t="s">
        <v>157</v>
      </c>
      <c r="E796" s="239" t="s">
        <v>19</v>
      </c>
      <c r="F796" s="240" t="s">
        <v>1195</v>
      </c>
      <c r="G796" s="238"/>
      <c r="H796" s="241">
        <v>22.698</v>
      </c>
      <c r="I796" s="242"/>
      <c r="J796" s="238"/>
      <c r="K796" s="238"/>
      <c r="L796" s="243"/>
      <c r="M796" s="244"/>
      <c r="N796" s="245"/>
      <c r="O796" s="245"/>
      <c r="P796" s="245"/>
      <c r="Q796" s="245"/>
      <c r="R796" s="245"/>
      <c r="S796" s="245"/>
      <c r="T796" s="246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7" t="s">
        <v>157</v>
      </c>
      <c r="AU796" s="247" t="s">
        <v>82</v>
      </c>
      <c r="AV796" s="14" t="s">
        <v>82</v>
      </c>
      <c r="AW796" s="14" t="s">
        <v>33</v>
      </c>
      <c r="AX796" s="14" t="s">
        <v>72</v>
      </c>
      <c r="AY796" s="247" t="s">
        <v>146</v>
      </c>
    </row>
    <row r="797" s="14" customFormat="1">
      <c r="A797" s="14"/>
      <c r="B797" s="237"/>
      <c r="C797" s="238"/>
      <c r="D797" s="228" t="s">
        <v>157</v>
      </c>
      <c r="E797" s="239" t="s">
        <v>19</v>
      </c>
      <c r="F797" s="240" t="s">
        <v>1196</v>
      </c>
      <c r="G797" s="238"/>
      <c r="H797" s="241">
        <v>14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7" t="s">
        <v>157</v>
      </c>
      <c r="AU797" s="247" t="s">
        <v>82</v>
      </c>
      <c r="AV797" s="14" t="s">
        <v>82</v>
      </c>
      <c r="AW797" s="14" t="s">
        <v>33</v>
      </c>
      <c r="AX797" s="14" t="s">
        <v>72</v>
      </c>
      <c r="AY797" s="247" t="s">
        <v>146</v>
      </c>
    </row>
    <row r="798" s="14" customFormat="1">
      <c r="A798" s="14"/>
      <c r="B798" s="237"/>
      <c r="C798" s="238"/>
      <c r="D798" s="228" t="s">
        <v>157</v>
      </c>
      <c r="E798" s="239" t="s">
        <v>19</v>
      </c>
      <c r="F798" s="240" t="s">
        <v>1197</v>
      </c>
      <c r="G798" s="238"/>
      <c r="H798" s="241">
        <v>8.1799999999999997</v>
      </c>
      <c r="I798" s="242"/>
      <c r="J798" s="238"/>
      <c r="K798" s="238"/>
      <c r="L798" s="243"/>
      <c r="M798" s="244"/>
      <c r="N798" s="245"/>
      <c r="O798" s="245"/>
      <c r="P798" s="245"/>
      <c r="Q798" s="245"/>
      <c r="R798" s="245"/>
      <c r="S798" s="245"/>
      <c r="T798" s="24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47" t="s">
        <v>157</v>
      </c>
      <c r="AU798" s="247" t="s">
        <v>82</v>
      </c>
      <c r="AV798" s="14" t="s">
        <v>82</v>
      </c>
      <c r="AW798" s="14" t="s">
        <v>33</v>
      </c>
      <c r="AX798" s="14" t="s">
        <v>72</v>
      </c>
      <c r="AY798" s="247" t="s">
        <v>146</v>
      </c>
    </row>
    <row r="799" s="15" customFormat="1">
      <c r="A799" s="15"/>
      <c r="B799" s="248"/>
      <c r="C799" s="249"/>
      <c r="D799" s="228" t="s">
        <v>157</v>
      </c>
      <c r="E799" s="250" t="s">
        <v>19</v>
      </c>
      <c r="F799" s="251" t="s">
        <v>160</v>
      </c>
      <c r="G799" s="249"/>
      <c r="H799" s="252">
        <v>44.878</v>
      </c>
      <c r="I799" s="253"/>
      <c r="J799" s="249"/>
      <c r="K799" s="249"/>
      <c r="L799" s="254"/>
      <c r="M799" s="255"/>
      <c r="N799" s="256"/>
      <c r="O799" s="256"/>
      <c r="P799" s="256"/>
      <c r="Q799" s="256"/>
      <c r="R799" s="256"/>
      <c r="S799" s="256"/>
      <c r="T799" s="25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8" t="s">
        <v>157</v>
      </c>
      <c r="AU799" s="258" t="s">
        <v>82</v>
      </c>
      <c r="AV799" s="15" t="s">
        <v>161</v>
      </c>
      <c r="AW799" s="15" t="s">
        <v>33</v>
      </c>
      <c r="AX799" s="15" t="s">
        <v>80</v>
      </c>
      <c r="AY799" s="258" t="s">
        <v>146</v>
      </c>
    </row>
    <row r="800" s="2" customFormat="1" ht="21.75" customHeight="1">
      <c r="A800" s="42"/>
      <c r="B800" s="43"/>
      <c r="C800" s="208" t="s">
        <v>1198</v>
      </c>
      <c r="D800" s="208" t="s">
        <v>148</v>
      </c>
      <c r="E800" s="209" t="s">
        <v>1199</v>
      </c>
      <c r="F800" s="210" t="s">
        <v>1200</v>
      </c>
      <c r="G800" s="211" t="s">
        <v>191</v>
      </c>
      <c r="H800" s="212">
        <v>102.38</v>
      </c>
      <c r="I800" s="213"/>
      <c r="J800" s="214">
        <f>ROUND(I800*H800,2)</f>
        <v>0</v>
      </c>
      <c r="K800" s="210" t="s">
        <v>152</v>
      </c>
      <c r="L800" s="48"/>
      <c r="M800" s="215" t="s">
        <v>19</v>
      </c>
      <c r="N800" s="216" t="s">
        <v>43</v>
      </c>
      <c r="O800" s="88"/>
      <c r="P800" s="217">
        <f>O800*H800</f>
        <v>0</v>
      </c>
      <c r="Q800" s="217">
        <v>0.00198</v>
      </c>
      <c r="R800" s="217">
        <f>Q800*H800</f>
        <v>0.20271239999999999</v>
      </c>
      <c r="S800" s="217">
        <v>6.0000000000000002E-05</v>
      </c>
      <c r="T800" s="218">
        <f>S800*H800</f>
        <v>0.0061427999999999995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19" t="s">
        <v>239</v>
      </c>
      <c r="AT800" s="219" t="s">
        <v>148</v>
      </c>
      <c r="AU800" s="219" t="s">
        <v>82</v>
      </c>
      <c r="AY800" s="21" t="s">
        <v>146</v>
      </c>
      <c r="BE800" s="220">
        <f>IF(N800="základní",J800,0)</f>
        <v>0</v>
      </c>
      <c r="BF800" s="220">
        <f>IF(N800="snížená",J800,0)</f>
        <v>0</v>
      </c>
      <c r="BG800" s="220">
        <f>IF(N800="zákl. přenesená",J800,0)</f>
        <v>0</v>
      </c>
      <c r="BH800" s="220">
        <f>IF(N800="sníž. přenesená",J800,0)</f>
        <v>0</v>
      </c>
      <c r="BI800" s="220">
        <f>IF(N800="nulová",J800,0)</f>
        <v>0</v>
      </c>
      <c r="BJ800" s="21" t="s">
        <v>80</v>
      </c>
      <c r="BK800" s="220">
        <f>ROUND(I800*H800,2)</f>
        <v>0</v>
      </c>
      <c r="BL800" s="21" t="s">
        <v>239</v>
      </c>
      <c r="BM800" s="219" t="s">
        <v>1201</v>
      </c>
    </row>
    <row r="801" s="2" customFormat="1">
      <c r="A801" s="42"/>
      <c r="B801" s="43"/>
      <c r="C801" s="44"/>
      <c r="D801" s="221" t="s">
        <v>155</v>
      </c>
      <c r="E801" s="44"/>
      <c r="F801" s="222" t="s">
        <v>1202</v>
      </c>
      <c r="G801" s="44"/>
      <c r="H801" s="44"/>
      <c r="I801" s="223"/>
      <c r="J801" s="44"/>
      <c r="K801" s="44"/>
      <c r="L801" s="48"/>
      <c r="M801" s="224"/>
      <c r="N801" s="225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1" t="s">
        <v>155</v>
      </c>
      <c r="AU801" s="21" t="s">
        <v>82</v>
      </c>
    </row>
    <row r="802" s="14" customFormat="1">
      <c r="A802" s="14"/>
      <c r="B802" s="237"/>
      <c r="C802" s="238"/>
      <c r="D802" s="228" t="s">
        <v>157</v>
      </c>
      <c r="E802" s="239" t="s">
        <v>19</v>
      </c>
      <c r="F802" s="240" t="s">
        <v>1203</v>
      </c>
      <c r="G802" s="238"/>
      <c r="H802" s="241">
        <v>102.38</v>
      </c>
      <c r="I802" s="242"/>
      <c r="J802" s="238"/>
      <c r="K802" s="238"/>
      <c r="L802" s="243"/>
      <c r="M802" s="244"/>
      <c r="N802" s="245"/>
      <c r="O802" s="245"/>
      <c r="P802" s="245"/>
      <c r="Q802" s="245"/>
      <c r="R802" s="245"/>
      <c r="S802" s="245"/>
      <c r="T802" s="24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7" t="s">
        <v>157</v>
      </c>
      <c r="AU802" s="247" t="s">
        <v>82</v>
      </c>
      <c r="AV802" s="14" t="s">
        <v>82</v>
      </c>
      <c r="AW802" s="14" t="s">
        <v>33</v>
      </c>
      <c r="AX802" s="14" t="s">
        <v>72</v>
      </c>
      <c r="AY802" s="247" t="s">
        <v>146</v>
      </c>
    </row>
    <row r="803" s="15" customFormat="1">
      <c r="A803" s="15"/>
      <c r="B803" s="248"/>
      <c r="C803" s="249"/>
      <c r="D803" s="228" t="s">
        <v>157</v>
      </c>
      <c r="E803" s="250" t="s">
        <v>19</v>
      </c>
      <c r="F803" s="251" t="s">
        <v>160</v>
      </c>
      <c r="G803" s="249"/>
      <c r="H803" s="252">
        <v>102.38</v>
      </c>
      <c r="I803" s="253"/>
      <c r="J803" s="249"/>
      <c r="K803" s="249"/>
      <c r="L803" s="254"/>
      <c r="M803" s="255"/>
      <c r="N803" s="256"/>
      <c r="O803" s="256"/>
      <c r="P803" s="256"/>
      <c r="Q803" s="256"/>
      <c r="R803" s="256"/>
      <c r="S803" s="256"/>
      <c r="T803" s="257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8" t="s">
        <v>157</v>
      </c>
      <c r="AU803" s="258" t="s">
        <v>82</v>
      </c>
      <c r="AV803" s="15" t="s">
        <v>161</v>
      </c>
      <c r="AW803" s="15" t="s">
        <v>33</v>
      </c>
      <c r="AX803" s="15" t="s">
        <v>80</v>
      </c>
      <c r="AY803" s="258" t="s">
        <v>146</v>
      </c>
    </row>
    <row r="804" s="2" customFormat="1" ht="24.15" customHeight="1">
      <c r="A804" s="42"/>
      <c r="B804" s="43"/>
      <c r="C804" s="208" t="s">
        <v>1204</v>
      </c>
      <c r="D804" s="208" t="s">
        <v>148</v>
      </c>
      <c r="E804" s="209" t="s">
        <v>1205</v>
      </c>
      <c r="F804" s="210" t="s">
        <v>1206</v>
      </c>
      <c r="G804" s="211" t="s">
        <v>205</v>
      </c>
      <c r="H804" s="212">
        <v>26.300000000000001</v>
      </c>
      <c r="I804" s="213"/>
      <c r="J804" s="214">
        <f>ROUND(I804*H804,2)</f>
        <v>0</v>
      </c>
      <c r="K804" s="210" t="s">
        <v>152</v>
      </c>
      <c r="L804" s="48"/>
      <c r="M804" s="215" t="s">
        <v>19</v>
      </c>
      <c r="N804" s="216" t="s">
        <v>43</v>
      </c>
      <c r="O804" s="88"/>
      <c r="P804" s="217">
        <f>O804*H804</f>
        <v>0</v>
      </c>
      <c r="Q804" s="217">
        <v>0</v>
      </c>
      <c r="R804" s="217">
        <f>Q804*H804</f>
        <v>0</v>
      </c>
      <c r="S804" s="217">
        <v>1.0000000000000001E-05</v>
      </c>
      <c r="T804" s="218">
        <f>S804*H804</f>
        <v>0.00026300000000000005</v>
      </c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R804" s="219" t="s">
        <v>239</v>
      </c>
      <c r="AT804" s="219" t="s">
        <v>148</v>
      </c>
      <c r="AU804" s="219" t="s">
        <v>82</v>
      </c>
      <c r="AY804" s="21" t="s">
        <v>146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21" t="s">
        <v>80</v>
      </c>
      <c r="BK804" s="220">
        <f>ROUND(I804*H804,2)</f>
        <v>0</v>
      </c>
      <c r="BL804" s="21" t="s">
        <v>239</v>
      </c>
      <c r="BM804" s="219" t="s">
        <v>1207</v>
      </c>
    </row>
    <row r="805" s="2" customFormat="1">
      <c r="A805" s="42"/>
      <c r="B805" s="43"/>
      <c r="C805" s="44"/>
      <c r="D805" s="221" t="s">
        <v>155</v>
      </c>
      <c r="E805" s="44"/>
      <c r="F805" s="222" t="s">
        <v>1208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1" t="s">
        <v>155</v>
      </c>
      <c r="AU805" s="21" t="s">
        <v>82</v>
      </c>
    </row>
    <row r="806" s="14" customFormat="1">
      <c r="A806" s="14"/>
      <c r="B806" s="237"/>
      <c r="C806" s="238"/>
      <c r="D806" s="228" t="s">
        <v>157</v>
      </c>
      <c r="E806" s="239" t="s">
        <v>19</v>
      </c>
      <c r="F806" s="240" t="s">
        <v>1209</v>
      </c>
      <c r="G806" s="238"/>
      <c r="H806" s="241">
        <v>15.4</v>
      </c>
      <c r="I806" s="242"/>
      <c r="J806" s="238"/>
      <c r="K806" s="238"/>
      <c r="L806" s="243"/>
      <c r="M806" s="244"/>
      <c r="N806" s="245"/>
      <c r="O806" s="245"/>
      <c r="P806" s="245"/>
      <c r="Q806" s="245"/>
      <c r="R806" s="245"/>
      <c r="S806" s="245"/>
      <c r="T806" s="246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7" t="s">
        <v>157</v>
      </c>
      <c r="AU806" s="247" t="s">
        <v>82</v>
      </c>
      <c r="AV806" s="14" t="s">
        <v>82</v>
      </c>
      <c r="AW806" s="14" t="s">
        <v>33</v>
      </c>
      <c r="AX806" s="14" t="s">
        <v>72</v>
      </c>
      <c r="AY806" s="247" t="s">
        <v>146</v>
      </c>
    </row>
    <row r="807" s="14" customFormat="1">
      <c r="A807" s="14"/>
      <c r="B807" s="237"/>
      <c r="C807" s="238"/>
      <c r="D807" s="228" t="s">
        <v>157</v>
      </c>
      <c r="E807" s="239" t="s">
        <v>19</v>
      </c>
      <c r="F807" s="240" t="s">
        <v>1210</v>
      </c>
      <c r="G807" s="238"/>
      <c r="H807" s="241">
        <v>10.9</v>
      </c>
      <c r="I807" s="242"/>
      <c r="J807" s="238"/>
      <c r="K807" s="238"/>
      <c r="L807" s="243"/>
      <c r="M807" s="244"/>
      <c r="N807" s="245"/>
      <c r="O807" s="245"/>
      <c r="P807" s="245"/>
      <c r="Q807" s="245"/>
      <c r="R807" s="245"/>
      <c r="S807" s="245"/>
      <c r="T807" s="24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47" t="s">
        <v>157</v>
      </c>
      <c r="AU807" s="247" t="s">
        <v>82</v>
      </c>
      <c r="AV807" s="14" t="s">
        <v>82</v>
      </c>
      <c r="AW807" s="14" t="s">
        <v>33</v>
      </c>
      <c r="AX807" s="14" t="s">
        <v>72</v>
      </c>
      <c r="AY807" s="247" t="s">
        <v>146</v>
      </c>
    </row>
    <row r="808" s="15" customFormat="1">
      <c r="A808" s="15"/>
      <c r="B808" s="248"/>
      <c r="C808" s="249"/>
      <c r="D808" s="228" t="s">
        <v>157</v>
      </c>
      <c r="E808" s="250" t="s">
        <v>19</v>
      </c>
      <c r="F808" s="251" t="s">
        <v>160</v>
      </c>
      <c r="G808" s="249"/>
      <c r="H808" s="252">
        <v>26.300000000000001</v>
      </c>
      <c r="I808" s="253"/>
      <c r="J808" s="249"/>
      <c r="K808" s="249"/>
      <c r="L808" s="254"/>
      <c r="M808" s="255"/>
      <c r="N808" s="256"/>
      <c r="O808" s="256"/>
      <c r="P808" s="256"/>
      <c r="Q808" s="256"/>
      <c r="R808" s="256"/>
      <c r="S808" s="256"/>
      <c r="T808" s="257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58" t="s">
        <v>157</v>
      </c>
      <c r="AU808" s="258" t="s">
        <v>82</v>
      </c>
      <c r="AV808" s="15" t="s">
        <v>161</v>
      </c>
      <c r="AW808" s="15" t="s">
        <v>33</v>
      </c>
      <c r="AX808" s="15" t="s">
        <v>80</v>
      </c>
      <c r="AY808" s="258" t="s">
        <v>146</v>
      </c>
    </row>
    <row r="809" s="2" customFormat="1" ht="24.15" customHeight="1">
      <c r="A809" s="42"/>
      <c r="B809" s="43"/>
      <c r="C809" s="208" t="s">
        <v>1211</v>
      </c>
      <c r="D809" s="208" t="s">
        <v>148</v>
      </c>
      <c r="E809" s="209" t="s">
        <v>1212</v>
      </c>
      <c r="F809" s="210" t="s">
        <v>1213</v>
      </c>
      <c r="G809" s="211" t="s">
        <v>191</v>
      </c>
      <c r="H809" s="212">
        <v>99.165000000000006</v>
      </c>
      <c r="I809" s="213"/>
      <c r="J809" s="214">
        <f>ROUND(I809*H809,2)</f>
        <v>0</v>
      </c>
      <c r="K809" s="210" t="s">
        <v>152</v>
      </c>
      <c r="L809" s="48"/>
      <c r="M809" s="215" t="s">
        <v>19</v>
      </c>
      <c r="N809" s="216" t="s">
        <v>43</v>
      </c>
      <c r="O809" s="88"/>
      <c r="P809" s="217">
        <f>O809*H809</f>
        <v>0</v>
      </c>
      <c r="Q809" s="217">
        <v>0</v>
      </c>
      <c r="R809" s="217">
        <f>Q809*H809</f>
        <v>0</v>
      </c>
      <c r="S809" s="217">
        <v>3.0000000000000001E-05</v>
      </c>
      <c r="T809" s="218">
        <f>S809*H809</f>
        <v>0.0029749500000000001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19" t="s">
        <v>239</v>
      </c>
      <c r="AT809" s="219" t="s">
        <v>148</v>
      </c>
      <c r="AU809" s="219" t="s">
        <v>82</v>
      </c>
      <c r="AY809" s="21" t="s">
        <v>146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21" t="s">
        <v>80</v>
      </c>
      <c r="BK809" s="220">
        <f>ROUND(I809*H809,2)</f>
        <v>0</v>
      </c>
      <c r="BL809" s="21" t="s">
        <v>239</v>
      </c>
      <c r="BM809" s="219" t="s">
        <v>1214</v>
      </c>
    </row>
    <row r="810" s="2" customFormat="1">
      <c r="A810" s="42"/>
      <c r="B810" s="43"/>
      <c r="C810" s="44"/>
      <c r="D810" s="221" t="s">
        <v>155</v>
      </c>
      <c r="E810" s="44"/>
      <c r="F810" s="222" t="s">
        <v>1215</v>
      </c>
      <c r="G810" s="44"/>
      <c r="H810" s="44"/>
      <c r="I810" s="223"/>
      <c r="J810" s="44"/>
      <c r="K810" s="44"/>
      <c r="L810" s="48"/>
      <c r="M810" s="224"/>
      <c r="N810" s="225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T810" s="21" t="s">
        <v>155</v>
      </c>
      <c r="AU810" s="21" t="s">
        <v>82</v>
      </c>
    </row>
    <row r="811" s="13" customFormat="1">
      <c r="A811" s="13"/>
      <c r="B811" s="226"/>
      <c r="C811" s="227"/>
      <c r="D811" s="228" t="s">
        <v>157</v>
      </c>
      <c r="E811" s="229" t="s">
        <v>19</v>
      </c>
      <c r="F811" s="230" t="s">
        <v>1216</v>
      </c>
      <c r="G811" s="227"/>
      <c r="H811" s="229" t="s">
        <v>19</v>
      </c>
      <c r="I811" s="231"/>
      <c r="J811" s="227"/>
      <c r="K811" s="227"/>
      <c r="L811" s="232"/>
      <c r="M811" s="233"/>
      <c r="N811" s="234"/>
      <c r="O811" s="234"/>
      <c r="P811" s="234"/>
      <c r="Q811" s="234"/>
      <c r="R811" s="234"/>
      <c r="S811" s="234"/>
      <c r="T811" s="235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6" t="s">
        <v>157</v>
      </c>
      <c r="AU811" s="236" t="s">
        <v>82</v>
      </c>
      <c r="AV811" s="13" t="s">
        <v>80</v>
      </c>
      <c r="AW811" s="13" t="s">
        <v>33</v>
      </c>
      <c r="AX811" s="13" t="s">
        <v>72</v>
      </c>
      <c r="AY811" s="236" t="s">
        <v>146</v>
      </c>
    </row>
    <row r="812" s="14" customFormat="1">
      <c r="A812" s="14"/>
      <c r="B812" s="237"/>
      <c r="C812" s="238"/>
      <c r="D812" s="228" t="s">
        <v>157</v>
      </c>
      <c r="E812" s="239" t="s">
        <v>19</v>
      </c>
      <c r="F812" s="240" t="s">
        <v>1217</v>
      </c>
      <c r="G812" s="238"/>
      <c r="H812" s="241">
        <v>4.875</v>
      </c>
      <c r="I812" s="242"/>
      <c r="J812" s="238"/>
      <c r="K812" s="238"/>
      <c r="L812" s="243"/>
      <c r="M812" s="244"/>
      <c r="N812" s="245"/>
      <c r="O812" s="245"/>
      <c r="P812" s="245"/>
      <c r="Q812" s="245"/>
      <c r="R812" s="245"/>
      <c r="S812" s="245"/>
      <c r="T812" s="24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7" t="s">
        <v>157</v>
      </c>
      <c r="AU812" s="247" t="s">
        <v>82</v>
      </c>
      <c r="AV812" s="14" t="s">
        <v>82</v>
      </c>
      <c r="AW812" s="14" t="s">
        <v>33</v>
      </c>
      <c r="AX812" s="14" t="s">
        <v>72</v>
      </c>
      <c r="AY812" s="247" t="s">
        <v>146</v>
      </c>
    </row>
    <row r="813" s="13" customFormat="1">
      <c r="A813" s="13"/>
      <c r="B813" s="226"/>
      <c r="C813" s="227"/>
      <c r="D813" s="228" t="s">
        <v>157</v>
      </c>
      <c r="E813" s="229" t="s">
        <v>19</v>
      </c>
      <c r="F813" s="230" t="s">
        <v>1218</v>
      </c>
      <c r="G813" s="227"/>
      <c r="H813" s="229" t="s">
        <v>19</v>
      </c>
      <c r="I813" s="231"/>
      <c r="J813" s="227"/>
      <c r="K813" s="227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157</v>
      </c>
      <c r="AU813" s="236" t="s">
        <v>82</v>
      </c>
      <c r="AV813" s="13" t="s">
        <v>80</v>
      </c>
      <c r="AW813" s="13" t="s">
        <v>33</v>
      </c>
      <c r="AX813" s="13" t="s">
        <v>72</v>
      </c>
      <c r="AY813" s="236" t="s">
        <v>146</v>
      </c>
    </row>
    <row r="814" s="14" customFormat="1">
      <c r="A814" s="14"/>
      <c r="B814" s="237"/>
      <c r="C814" s="238"/>
      <c r="D814" s="228" t="s">
        <v>157</v>
      </c>
      <c r="E814" s="239" t="s">
        <v>19</v>
      </c>
      <c r="F814" s="240" t="s">
        <v>1219</v>
      </c>
      <c r="G814" s="238"/>
      <c r="H814" s="241">
        <v>1.5600000000000001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157</v>
      </c>
      <c r="AU814" s="247" t="s">
        <v>82</v>
      </c>
      <c r="AV814" s="14" t="s">
        <v>82</v>
      </c>
      <c r="AW814" s="14" t="s">
        <v>33</v>
      </c>
      <c r="AX814" s="14" t="s">
        <v>72</v>
      </c>
      <c r="AY814" s="247" t="s">
        <v>146</v>
      </c>
    </row>
    <row r="815" s="13" customFormat="1">
      <c r="A815" s="13"/>
      <c r="B815" s="226"/>
      <c r="C815" s="227"/>
      <c r="D815" s="228" t="s">
        <v>157</v>
      </c>
      <c r="E815" s="229" t="s">
        <v>19</v>
      </c>
      <c r="F815" s="230" t="s">
        <v>1220</v>
      </c>
      <c r="G815" s="227"/>
      <c r="H815" s="229" t="s">
        <v>19</v>
      </c>
      <c r="I815" s="231"/>
      <c r="J815" s="227"/>
      <c r="K815" s="227"/>
      <c r="L815" s="232"/>
      <c r="M815" s="233"/>
      <c r="N815" s="234"/>
      <c r="O815" s="234"/>
      <c r="P815" s="234"/>
      <c r="Q815" s="234"/>
      <c r="R815" s="234"/>
      <c r="S815" s="234"/>
      <c r="T815" s="235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6" t="s">
        <v>157</v>
      </c>
      <c r="AU815" s="236" t="s">
        <v>82</v>
      </c>
      <c r="AV815" s="13" t="s">
        <v>80</v>
      </c>
      <c r="AW815" s="13" t="s">
        <v>33</v>
      </c>
      <c r="AX815" s="13" t="s">
        <v>72</v>
      </c>
      <c r="AY815" s="236" t="s">
        <v>146</v>
      </c>
    </row>
    <row r="816" s="14" customFormat="1">
      <c r="A816" s="14"/>
      <c r="B816" s="237"/>
      <c r="C816" s="238"/>
      <c r="D816" s="228" t="s">
        <v>157</v>
      </c>
      <c r="E816" s="239" t="s">
        <v>19</v>
      </c>
      <c r="F816" s="240" t="s">
        <v>1221</v>
      </c>
      <c r="G816" s="238"/>
      <c r="H816" s="241">
        <v>6</v>
      </c>
      <c r="I816" s="242"/>
      <c r="J816" s="238"/>
      <c r="K816" s="238"/>
      <c r="L816" s="243"/>
      <c r="M816" s="244"/>
      <c r="N816" s="245"/>
      <c r="O816" s="245"/>
      <c r="P816" s="245"/>
      <c r="Q816" s="245"/>
      <c r="R816" s="245"/>
      <c r="S816" s="245"/>
      <c r="T816" s="24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7" t="s">
        <v>157</v>
      </c>
      <c r="AU816" s="247" t="s">
        <v>82</v>
      </c>
      <c r="AV816" s="14" t="s">
        <v>82</v>
      </c>
      <c r="AW816" s="14" t="s">
        <v>33</v>
      </c>
      <c r="AX816" s="14" t="s">
        <v>72</v>
      </c>
      <c r="AY816" s="247" t="s">
        <v>146</v>
      </c>
    </row>
    <row r="817" s="13" customFormat="1">
      <c r="A817" s="13"/>
      <c r="B817" s="226"/>
      <c r="C817" s="227"/>
      <c r="D817" s="228" t="s">
        <v>157</v>
      </c>
      <c r="E817" s="229" t="s">
        <v>19</v>
      </c>
      <c r="F817" s="230" t="s">
        <v>1222</v>
      </c>
      <c r="G817" s="227"/>
      <c r="H817" s="229" t="s">
        <v>19</v>
      </c>
      <c r="I817" s="231"/>
      <c r="J817" s="227"/>
      <c r="K817" s="227"/>
      <c r="L817" s="232"/>
      <c r="M817" s="233"/>
      <c r="N817" s="234"/>
      <c r="O817" s="234"/>
      <c r="P817" s="234"/>
      <c r="Q817" s="234"/>
      <c r="R817" s="234"/>
      <c r="S817" s="234"/>
      <c r="T817" s="235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6" t="s">
        <v>157</v>
      </c>
      <c r="AU817" s="236" t="s">
        <v>82</v>
      </c>
      <c r="AV817" s="13" t="s">
        <v>80</v>
      </c>
      <c r="AW817" s="13" t="s">
        <v>33</v>
      </c>
      <c r="AX817" s="13" t="s">
        <v>72</v>
      </c>
      <c r="AY817" s="236" t="s">
        <v>146</v>
      </c>
    </row>
    <row r="818" s="14" customFormat="1">
      <c r="A818" s="14"/>
      <c r="B818" s="237"/>
      <c r="C818" s="238"/>
      <c r="D818" s="228" t="s">
        <v>157</v>
      </c>
      <c r="E818" s="239" t="s">
        <v>19</v>
      </c>
      <c r="F818" s="240" t="s">
        <v>1223</v>
      </c>
      <c r="G818" s="238"/>
      <c r="H818" s="241">
        <v>44.729999999999997</v>
      </c>
      <c r="I818" s="242"/>
      <c r="J818" s="238"/>
      <c r="K818" s="238"/>
      <c r="L818" s="243"/>
      <c r="M818" s="244"/>
      <c r="N818" s="245"/>
      <c r="O818" s="245"/>
      <c r="P818" s="245"/>
      <c r="Q818" s="245"/>
      <c r="R818" s="245"/>
      <c r="S818" s="245"/>
      <c r="T818" s="246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7" t="s">
        <v>157</v>
      </c>
      <c r="AU818" s="247" t="s">
        <v>82</v>
      </c>
      <c r="AV818" s="14" t="s">
        <v>82</v>
      </c>
      <c r="AW818" s="14" t="s">
        <v>33</v>
      </c>
      <c r="AX818" s="14" t="s">
        <v>72</v>
      </c>
      <c r="AY818" s="247" t="s">
        <v>146</v>
      </c>
    </row>
    <row r="819" s="13" customFormat="1">
      <c r="A819" s="13"/>
      <c r="B819" s="226"/>
      <c r="C819" s="227"/>
      <c r="D819" s="228" t="s">
        <v>157</v>
      </c>
      <c r="E819" s="229" t="s">
        <v>19</v>
      </c>
      <c r="F819" s="230" t="s">
        <v>1224</v>
      </c>
      <c r="G819" s="227"/>
      <c r="H819" s="229" t="s">
        <v>19</v>
      </c>
      <c r="I819" s="231"/>
      <c r="J819" s="227"/>
      <c r="K819" s="227"/>
      <c r="L819" s="232"/>
      <c r="M819" s="233"/>
      <c r="N819" s="234"/>
      <c r="O819" s="234"/>
      <c r="P819" s="234"/>
      <c r="Q819" s="234"/>
      <c r="R819" s="234"/>
      <c r="S819" s="234"/>
      <c r="T819" s="235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6" t="s">
        <v>157</v>
      </c>
      <c r="AU819" s="236" t="s">
        <v>82</v>
      </c>
      <c r="AV819" s="13" t="s">
        <v>80</v>
      </c>
      <c r="AW819" s="13" t="s">
        <v>33</v>
      </c>
      <c r="AX819" s="13" t="s">
        <v>72</v>
      </c>
      <c r="AY819" s="236" t="s">
        <v>146</v>
      </c>
    </row>
    <row r="820" s="14" customFormat="1">
      <c r="A820" s="14"/>
      <c r="B820" s="237"/>
      <c r="C820" s="238"/>
      <c r="D820" s="228" t="s">
        <v>157</v>
      </c>
      <c r="E820" s="239" t="s">
        <v>19</v>
      </c>
      <c r="F820" s="240" t="s">
        <v>1225</v>
      </c>
      <c r="G820" s="238"/>
      <c r="H820" s="241">
        <v>42</v>
      </c>
      <c r="I820" s="242"/>
      <c r="J820" s="238"/>
      <c r="K820" s="238"/>
      <c r="L820" s="243"/>
      <c r="M820" s="244"/>
      <c r="N820" s="245"/>
      <c r="O820" s="245"/>
      <c r="P820" s="245"/>
      <c r="Q820" s="245"/>
      <c r="R820" s="245"/>
      <c r="S820" s="245"/>
      <c r="T820" s="24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7" t="s">
        <v>157</v>
      </c>
      <c r="AU820" s="247" t="s">
        <v>82</v>
      </c>
      <c r="AV820" s="14" t="s">
        <v>82</v>
      </c>
      <c r="AW820" s="14" t="s">
        <v>33</v>
      </c>
      <c r="AX820" s="14" t="s">
        <v>72</v>
      </c>
      <c r="AY820" s="247" t="s">
        <v>146</v>
      </c>
    </row>
    <row r="821" s="15" customFormat="1">
      <c r="A821" s="15"/>
      <c r="B821" s="248"/>
      <c r="C821" s="249"/>
      <c r="D821" s="228" t="s">
        <v>157</v>
      </c>
      <c r="E821" s="250" t="s">
        <v>19</v>
      </c>
      <c r="F821" s="251" t="s">
        <v>160</v>
      </c>
      <c r="G821" s="249"/>
      <c r="H821" s="252">
        <v>99.165000000000006</v>
      </c>
      <c r="I821" s="253"/>
      <c r="J821" s="249"/>
      <c r="K821" s="249"/>
      <c r="L821" s="254"/>
      <c r="M821" s="255"/>
      <c r="N821" s="256"/>
      <c r="O821" s="256"/>
      <c r="P821" s="256"/>
      <c r="Q821" s="256"/>
      <c r="R821" s="256"/>
      <c r="S821" s="256"/>
      <c r="T821" s="257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58" t="s">
        <v>157</v>
      </c>
      <c r="AU821" s="258" t="s">
        <v>82</v>
      </c>
      <c r="AV821" s="15" t="s">
        <v>161</v>
      </c>
      <c r="AW821" s="15" t="s">
        <v>33</v>
      </c>
      <c r="AX821" s="15" t="s">
        <v>80</v>
      </c>
      <c r="AY821" s="258" t="s">
        <v>146</v>
      </c>
    </row>
    <row r="822" s="2" customFormat="1" ht="16.5" customHeight="1">
      <c r="A822" s="42"/>
      <c r="B822" s="43"/>
      <c r="C822" s="259" t="s">
        <v>1226</v>
      </c>
      <c r="D822" s="259" t="s">
        <v>226</v>
      </c>
      <c r="E822" s="260" t="s">
        <v>1227</v>
      </c>
      <c r="F822" s="261" t="s">
        <v>1228</v>
      </c>
      <c r="G822" s="262" t="s">
        <v>191</v>
      </c>
      <c r="H822" s="263">
        <v>109.08199999999999</v>
      </c>
      <c r="I822" s="264"/>
      <c r="J822" s="265">
        <f>ROUND(I822*H822,2)</f>
        <v>0</v>
      </c>
      <c r="K822" s="261" t="s">
        <v>152</v>
      </c>
      <c r="L822" s="266"/>
      <c r="M822" s="267" t="s">
        <v>19</v>
      </c>
      <c r="N822" s="268" t="s">
        <v>43</v>
      </c>
      <c r="O822" s="88"/>
      <c r="P822" s="217">
        <f>O822*H822</f>
        <v>0</v>
      </c>
      <c r="Q822" s="217">
        <v>0.00035</v>
      </c>
      <c r="R822" s="217">
        <f>Q822*H822</f>
        <v>0.038178699999999996</v>
      </c>
      <c r="S822" s="217">
        <v>0</v>
      </c>
      <c r="T822" s="21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19" t="s">
        <v>424</v>
      </c>
      <c r="AT822" s="219" t="s">
        <v>226</v>
      </c>
      <c r="AU822" s="219" t="s">
        <v>82</v>
      </c>
      <c r="AY822" s="21" t="s">
        <v>146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21" t="s">
        <v>80</v>
      </c>
      <c r="BK822" s="220">
        <f>ROUND(I822*H822,2)</f>
        <v>0</v>
      </c>
      <c r="BL822" s="21" t="s">
        <v>239</v>
      </c>
      <c r="BM822" s="219" t="s">
        <v>1229</v>
      </c>
    </row>
    <row r="823" s="14" customFormat="1">
      <c r="A823" s="14"/>
      <c r="B823" s="237"/>
      <c r="C823" s="238"/>
      <c r="D823" s="228" t="s">
        <v>157</v>
      </c>
      <c r="E823" s="238"/>
      <c r="F823" s="240" t="s">
        <v>1230</v>
      </c>
      <c r="G823" s="238"/>
      <c r="H823" s="241">
        <v>109.08199999999999</v>
      </c>
      <c r="I823" s="242"/>
      <c r="J823" s="238"/>
      <c r="K823" s="238"/>
      <c r="L823" s="243"/>
      <c r="M823" s="244"/>
      <c r="N823" s="245"/>
      <c r="O823" s="245"/>
      <c r="P823" s="245"/>
      <c r="Q823" s="245"/>
      <c r="R823" s="245"/>
      <c r="S823" s="245"/>
      <c r="T823" s="24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7" t="s">
        <v>157</v>
      </c>
      <c r="AU823" s="247" t="s">
        <v>82</v>
      </c>
      <c r="AV823" s="14" t="s">
        <v>82</v>
      </c>
      <c r="AW823" s="14" t="s">
        <v>4</v>
      </c>
      <c r="AX823" s="14" t="s">
        <v>80</v>
      </c>
      <c r="AY823" s="247" t="s">
        <v>146</v>
      </c>
    </row>
    <row r="824" s="2" customFormat="1" ht="16.5" customHeight="1">
      <c r="A824" s="42"/>
      <c r="B824" s="43"/>
      <c r="C824" s="208" t="s">
        <v>1231</v>
      </c>
      <c r="D824" s="208" t="s">
        <v>148</v>
      </c>
      <c r="E824" s="209" t="s">
        <v>1232</v>
      </c>
      <c r="F824" s="210" t="s">
        <v>1233</v>
      </c>
      <c r="G824" s="211" t="s">
        <v>191</v>
      </c>
      <c r="H824" s="212">
        <v>219.923</v>
      </c>
      <c r="I824" s="213"/>
      <c r="J824" s="214">
        <f>ROUND(I824*H824,2)</f>
        <v>0</v>
      </c>
      <c r="K824" s="210" t="s">
        <v>1234</v>
      </c>
      <c r="L824" s="48"/>
      <c r="M824" s="215" t="s">
        <v>19</v>
      </c>
      <c r="N824" s="216" t="s">
        <v>43</v>
      </c>
      <c r="O824" s="88"/>
      <c r="P824" s="217">
        <f>O824*H824</f>
        <v>0</v>
      </c>
      <c r="Q824" s="217">
        <v>0</v>
      </c>
      <c r="R824" s="217">
        <f>Q824*H824</f>
        <v>0</v>
      </c>
      <c r="S824" s="217">
        <v>0</v>
      </c>
      <c r="T824" s="218">
        <f>S824*H824</f>
        <v>0</v>
      </c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R824" s="219" t="s">
        <v>239</v>
      </c>
      <c r="AT824" s="219" t="s">
        <v>148</v>
      </c>
      <c r="AU824" s="219" t="s">
        <v>82</v>
      </c>
      <c r="AY824" s="21" t="s">
        <v>146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21" t="s">
        <v>80</v>
      </c>
      <c r="BK824" s="220">
        <f>ROUND(I824*H824,2)</f>
        <v>0</v>
      </c>
      <c r="BL824" s="21" t="s">
        <v>239</v>
      </c>
      <c r="BM824" s="219" t="s">
        <v>1235</v>
      </c>
    </row>
    <row r="825" s="2" customFormat="1">
      <c r="A825" s="42"/>
      <c r="B825" s="43"/>
      <c r="C825" s="44"/>
      <c r="D825" s="221" t="s">
        <v>155</v>
      </c>
      <c r="E825" s="44"/>
      <c r="F825" s="222" t="s">
        <v>1236</v>
      </c>
      <c r="G825" s="44"/>
      <c r="H825" s="44"/>
      <c r="I825" s="223"/>
      <c r="J825" s="44"/>
      <c r="K825" s="44"/>
      <c r="L825" s="48"/>
      <c r="M825" s="224"/>
      <c r="N825" s="225"/>
      <c r="O825" s="88"/>
      <c r="P825" s="88"/>
      <c r="Q825" s="88"/>
      <c r="R825" s="88"/>
      <c r="S825" s="88"/>
      <c r="T825" s="89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T825" s="21" t="s">
        <v>155</v>
      </c>
      <c r="AU825" s="21" t="s">
        <v>82</v>
      </c>
    </row>
    <row r="826" s="13" customFormat="1">
      <c r="A826" s="13"/>
      <c r="B826" s="226"/>
      <c r="C826" s="227"/>
      <c r="D826" s="228" t="s">
        <v>157</v>
      </c>
      <c r="E826" s="229" t="s">
        <v>19</v>
      </c>
      <c r="F826" s="230" t="s">
        <v>1237</v>
      </c>
      <c r="G826" s="227"/>
      <c r="H826" s="229" t="s">
        <v>19</v>
      </c>
      <c r="I826" s="231"/>
      <c r="J826" s="227"/>
      <c r="K826" s="227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157</v>
      </c>
      <c r="AU826" s="236" t="s">
        <v>82</v>
      </c>
      <c r="AV826" s="13" t="s">
        <v>80</v>
      </c>
      <c r="AW826" s="13" t="s">
        <v>33</v>
      </c>
      <c r="AX826" s="13" t="s">
        <v>72</v>
      </c>
      <c r="AY826" s="236" t="s">
        <v>146</v>
      </c>
    </row>
    <row r="827" s="14" customFormat="1">
      <c r="A827" s="14"/>
      <c r="B827" s="237"/>
      <c r="C827" s="238"/>
      <c r="D827" s="228" t="s">
        <v>157</v>
      </c>
      <c r="E827" s="239" t="s">
        <v>19</v>
      </c>
      <c r="F827" s="240" t="s">
        <v>885</v>
      </c>
      <c r="G827" s="238"/>
      <c r="H827" s="241">
        <v>2.8799999999999999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157</v>
      </c>
      <c r="AU827" s="247" t="s">
        <v>82</v>
      </c>
      <c r="AV827" s="14" t="s">
        <v>82</v>
      </c>
      <c r="AW827" s="14" t="s">
        <v>33</v>
      </c>
      <c r="AX827" s="14" t="s">
        <v>72</v>
      </c>
      <c r="AY827" s="247" t="s">
        <v>146</v>
      </c>
    </row>
    <row r="828" s="14" customFormat="1">
      <c r="A828" s="14"/>
      <c r="B828" s="237"/>
      <c r="C828" s="238"/>
      <c r="D828" s="228" t="s">
        <v>157</v>
      </c>
      <c r="E828" s="239" t="s">
        <v>19</v>
      </c>
      <c r="F828" s="240" t="s">
        <v>886</v>
      </c>
      <c r="G828" s="238"/>
      <c r="H828" s="241">
        <v>1.2150000000000001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157</v>
      </c>
      <c r="AU828" s="247" t="s">
        <v>82</v>
      </c>
      <c r="AV828" s="14" t="s">
        <v>82</v>
      </c>
      <c r="AW828" s="14" t="s">
        <v>33</v>
      </c>
      <c r="AX828" s="14" t="s">
        <v>72</v>
      </c>
      <c r="AY828" s="247" t="s">
        <v>146</v>
      </c>
    </row>
    <row r="829" s="14" customFormat="1">
      <c r="A829" s="14"/>
      <c r="B829" s="237"/>
      <c r="C829" s="238"/>
      <c r="D829" s="228" t="s">
        <v>157</v>
      </c>
      <c r="E829" s="239" t="s">
        <v>19</v>
      </c>
      <c r="F829" s="240" t="s">
        <v>887</v>
      </c>
      <c r="G829" s="238"/>
      <c r="H829" s="241">
        <v>9.0830000000000002</v>
      </c>
      <c r="I829" s="242"/>
      <c r="J829" s="238"/>
      <c r="K829" s="238"/>
      <c r="L829" s="243"/>
      <c r="M829" s="244"/>
      <c r="N829" s="245"/>
      <c r="O829" s="245"/>
      <c r="P829" s="245"/>
      <c r="Q829" s="245"/>
      <c r="R829" s="245"/>
      <c r="S829" s="245"/>
      <c r="T829" s="24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7" t="s">
        <v>157</v>
      </c>
      <c r="AU829" s="247" t="s">
        <v>82</v>
      </c>
      <c r="AV829" s="14" t="s">
        <v>82</v>
      </c>
      <c r="AW829" s="14" t="s">
        <v>33</v>
      </c>
      <c r="AX829" s="14" t="s">
        <v>72</v>
      </c>
      <c r="AY829" s="247" t="s">
        <v>146</v>
      </c>
    </row>
    <row r="830" s="14" customFormat="1">
      <c r="A830" s="14"/>
      <c r="B830" s="237"/>
      <c r="C830" s="238"/>
      <c r="D830" s="228" t="s">
        <v>157</v>
      </c>
      <c r="E830" s="239" t="s">
        <v>19</v>
      </c>
      <c r="F830" s="240" t="s">
        <v>888</v>
      </c>
      <c r="G830" s="238"/>
      <c r="H830" s="241">
        <v>9.1349999999999998</v>
      </c>
      <c r="I830" s="242"/>
      <c r="J830" s="238"/>
      <c r="K830" s="238"/>
      <c r="L830" s="243"/>
      <c r="M830" s="244"/>
      <c r="N830" s="245"/>
      <c r="O830" s="245"/>
      <c r="P830" s="245"/>
      <c r="Q830" s="245"/>
      <c r="R830" s="245"/>
      <c r="S830" s="245"/>
      <c r="T830" s="24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7" t="s">
        <v>157</v>
      </c>
      <c r="AU830" s="247" t="s">
        <v>82</v>
      </c>
      <c r="AV830" s="14" t="s">
        <v>82</v>
      </c>
      <c r="AW830" s="14" t="s">
        <v>33</v>
      </c>
      <c r="AX830" s="14" t="s">
        <v>72</v>
      </c>
      <c r="AY830" s="247" t="s">
        <v>146</v>
      </c>
    </row>
    <row r="831" s="15" customFormat="1">
      <c r="A831" s="15"/>
      <c r="B831" s="248"/>
      <c r="C831" s="249"/>
      <c r="D831" s="228" t="s">
        <v>157</v>
      </c>
      <c r="E831" s="250" t="s">
        <v>19</v>
      </c>
      <c r="F831" s="251" t="s">
        <v>160</v>
      </c>
      <c r="G831" s="249"/>
      <c r="H831" s="252">
        <v>22.312999999999999</v>
      </c>
      <c r="I831" s="253"/>
      <c r="J831" s="249"/>
      <c r="K831" s="249"/>
      <c r="L831" s="254"/>
      <c r="M831" s="255"/>
      <c r="N831" s="256"/>
      <c r="O831" s="256"/>
      <c r="P831" s="256"/>
      <c r="Q831" s="256"/>
      <c r="R831" s="256"/>
      <c r="S831" s="256"/>
      <c r="T831" s="257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58" t="s">
        <v>157</v>
      </c>
      <c r="AU831" s="258" t="s">
        <v>82</v>
      </c>
      <c r="AV831" s="15" t="s">
        <v>161</v>
      </c>
      <c r="AW831" s="15" t="s">
        <v>33</v>
      </c>
      <c r="AX831" s="15" t="s">
        <v>72</v>
      </c>
      <c r="AY831" s="258" t="s">
        <v>146</v>
      </c>
    </row>
    <row r="832" s="13" customFormat="1">
      <c r="A832" s="13"/>
      <c r="B832" s="226"/>
      <c r="C832" s="227"/>
      <c r="D832" s="228" t="s">
        <v>157</v>
      </c>
      <c r="E832" s="229" t="s">
        <v>19</v>
      </c>
      <c r="F832" s="230" t="s">
        <v>1238</v>
      </c>
      <c r="G832" s="227"/>
      <c r="H832" s="229" t="s">
        <v>19</v>
      </c>
      <c r="I832" s="231"/>
      <c r="J832" s="227"/>
      <c r="K832" s="227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157</v>
      </c>
      <c r="AU832" s="236" t="s">
        <v>82</v>
      </c>
      <c r="AV832" s="13" t="s">
        <v>80</v>
      </c>
      <c r="AW832" s="13" t="s">
        <v>33</v>
      </c>
      <c r="AX832" s="13" t="s">
        <v>72</v>
      </c>
      <c r="AY832" s="236" t="s">
        <v>146</v>
      </c>
    </row>
    <row r="833" s="14" customFormat="1">
      <c r="A833" s="14"/>
      <c r="B833" s="237"/>
      <c r="C833" s="238"/>
      <c r="D833" s="228" t="s">
        <v>157</v>
      </c>
      <c r="E833" s="239" t="s">
        <v>19</v>
      </c>
      <c r="F833" s="240" t="s">
        <v>1239</v>
      </c>
      <c r="G833" s="238"/>
      <c r="H833" s="241">
        <v>30.059999999999999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7" t="s">
        <v>157</v>
      </c>
      <c r="AU833" s="247" t="s">
        <v>82</v>
      </c>
      <c r="AV833" s="14" t="s">
        <v>82</v>
      </c>
      <c r="AW833" s="14" t="s">
        <v>33</v>
      </c>
      <c r="AX833" s="14" t="s">
        <v>72</v>
      </c>
      <c r="AY833" s="247" t="s">
        <v>146</v>
      </c>
    </row>
    <row r="834" s="14" customFormat="1">
      <c r="A834" s="14"/>
      <c r="B834" s="237"/>
      <c r="C834" s="238"/>
      <c r="D834" s="228" t="s">
        <v>157</v>
      </c>
      <c r="E834" s="239" t="s">
        <v>19</v>
      </c>
      <c r="F834" s="240" t="s">
        <v>1240</v>
      </c>
      <c r="G834" s="238"/>
      <c r="H834" s="241">
        <v>60.299999999999997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7" t="s">
        <v>157</v>
      </c>
      <c r="AU834" s="247" t="s">
        <v>82</v>
      </c>
      <c r="AV834" s="14" t="s">
        <v>82</v>
      </c>
      <c r="AW834" s="14" t="s">
        <v>33</v>
      </c>
      <c r="AX834" s="14" t="s">
        <v>72</v>
      </c>
      <c r="AY834" s="247" t="s">
        <v>146</v>
      </c>
    </row>
    <row r="835" s="14" customFormat="1">
      <c r="A835" s="14"/>
      <c r="B835" s="237"/>
      <c r="C835" s="238"/>
      <c r="D835" s="228" t="s">
        <v>157</v>
      </c>
      <c r="E835" s="239" t="s">
        <v>19</v>
      </c>
      <c r="F835" s="240" t="s">
        <v>1241</v>
      </c>
      <c r="G835" s="238"/>
      <c r="H835" s="241">
        <v>66.700000000000003</v>
      </c>
      <c r="I835" s="242"/>
      <c r="J835" s="238"/>
      <c r="K835" s="238"/>
      <c r="L835" s="243"/>
      <c r="M835" s="244"/>
      <c r="N835" s="245"/>
      <c r="O835" s="245"/>
      <c r="P835" s="245"/>
      <c r="Q835" s="245"/>
      <c r="R835" s="245"/>
      <c r="S835" s="245"/>
      <c r="T835" s="246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7" t="s">
        <v>157</v>
      </c>
      <c r="AU835" s="247" t="s">
        <v>82</v>
      </c>
      <c r="AV835" s="14" t="s">
        <v>82</v>
      </c>
      <c r="AW835" s="14" t="s">
        <v>33</v>
      </c>
      <c r="AX835" s="14" t="s">
        <v>72</v>
      </c>
      <c r="AY835" s="247" t="s">
        <v>146</v>
      </c>
    </row>
    <row r="836" s="14" customFormat="1">
      <c r="A836" s="14"/>
      <c r="B836" s="237"/>
      <c r="C836" s="238"/>
      <c r="D836" s="228" t="s">
        <v>157</v>
      </c>
      <c r="E836" s="239" t="s">
        <v>19</v>
      </c>
      <c r="F836" s="240" t="s">
        <v>1242</v>
      </c>
      <c r="G836" s="238"/>
      <c r="H836" s="241">
        <v>-102.38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157</v>
      </c>
      <c r="AU836" s="247" t="s">
        <v>82</v>
      </c>
      <c r="AV836" s="14" t="s">
        <v>82</v>
      </c>
      <c r="AW836" s="14" t="s">
        <v>33</v>
      </c>
      <c r="AX836" s="14" t="s">
        <v>72</v>
      </c>
      <c r="AY836" s="247" t="s">
        <v>146</v>
      </c>
    </row>
    <row r="837" s="15" customFormat="1">
      <c r="A837" s="15"/>
      <c r="B837" s="248"/>
      <c r="C837" s="249"/>
      <c r="D837" s="228" t="s">
        <v>157</v>
      </c>
      <c r="E837" s="250" t="s">
        <v>19</v>
      </c>
      <c r="F837" s="251" t="s">
        <v>160</v>
      </c>
      <c r="G837" s="249"/>
      <c r="H837" s="252">
        <v>54.68</v>
      </c>
      <c r="I837" s="253"/>
      <c r="J837" s="249"/>
      <c r="K837" s="249"/>
      <c r="L837" s="254"/>
      <c r="M837" s="255"/>
      <c r="N837" s="256"/>
      <c r="O837" s="256"/>
      <c r="P837" s="256"/>
      <c r="Q837" s="256"/>
      <c r="R837" s="256"/>
      <c r="S837" s="256"/>
      <c r="T837" s="257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8" t="s">
        <v>157</v>
      </c>
      <c r="AU837" s="258" t="s">
        <v>82</v>
      </c>
      <c r="AV837" s="15" t="s">
        <v>161</v>
      </c>
      <c r="AW837" s="15" t="s">
        <v>33</v>
      </c>
      <c r="AX837" s="15" t="s">
        <v>72</v>
      </c>
      <c r="AY837" s="258" t="s">
        <v>146</v>
      </c>
    </row>
    <row r="838" s="13" customFormat="1">
      <c r="A838" s="13"/>
      <c r="B838" s="226"/>
      <c r="C838" s="227"/>
      <c r="D838" s="228" t="s">
        <v>157</v>
      </c>
      <c r="E838" s="229" t="s">
        <v>19</v>
      </c>
      <c r="F838" s="230" t="s">
        <v>1243</v>
      </c>
      <c r="G838" s="227"/>
      <c r="H838" s="229" t="s">
        <v>19</v>
      </c>
      <c r="I838" s="231"/>
      <c r="J838" s="227"/>
      <c r="K838" s="227"/>
      <c r="L838" s="232"/>
      <c r="M838" s="233"/>
      <c r="N838" s="234"/>
      <c r="O838" s="234"/>
      <c r="P838" s="234"/>
      <c r="Q838" s="234"/>
      <c r="R838" s="234"/>
      <c r="S838" s="234"/>
      <c r="T838" s="23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6" t="s">
        <v>157</v>
      </c>
      <c r="AU838" s="236" t="s">
        <v>82</v>
      </c>
      <c r="AV838" s="13" t="s">
        <v>80</v>
      </c>
      <c r="AW838" s="13" t="s">
        <v>33</v>
      </c>
      <c r="AX838" s="13" t="s">
        <v>72</v>
      </c>
      <c r="AY838" s="236" t="s">
        <v>146</v>
      </c>
    </row>
    <row r="839" s="14" customFormat="1">
      <c r="A839" s="14"/>
      <c r="B839" s="237"/>
      <c r="C839" s="238"/>
      <c r="D839" s="228" t="s">
        <v>157</v>
      </c>
      <c r="E839" s="239" t="s">
        <v>19</v>
      </c>
      <c r="F839" s="240" t="s">
        <v>1244</v>
      </c>
      <c r="G839" s="238"/>
      <c r="H839" s="241">
        <v>93.799999999999997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7" t="s">
        <v>157</v>
      </c>
      <c r="AU839" s="247" t="s">
        <v>82</v>
      </c>
      <c r="AV839" s="14" t="s">
        <v>82</v>
      </c>
      <c r="AW839" s="14" t="s">
        <v>33</v>
      </c>
      <c r="AX839" s="14" t="s">
        <v>72</v>
      </c>
      <c r="AY839" s="247" t="s">
        <v>146</v>
      </c>
    </row>
    <row r="840" s="13" customFormat="1">
      <c r="A840" s="13"/>
      <c r="B840" s="226"/>
      <c r="C840" s="227"/>
      <c r="D840" s="228" t="s">
        <v>157</v>
      </c>
      <c r="E840" s="229" t="s">
        <v>19</v>
      </c>
      <c r="F840" s="230" t="s">
        <v>1245</v>
      </c>
      <c r="G840" s="227"/>
      <c r="H840" s="229" t="s">
        <v>19</v>
      </c>
      <c r="I840" s="231"/>
      <c r="J840" s="227"/>
      <c r="K840" s="227"/>
      <c r="L840" s="232"/>
      <c r="M840" s="233"/>
      <c r="N840" s="234"/>
      <c r="O840" s="234"/>
      <c r="P840" s="234"/>
      <c r="Q840" s="234"/>
      <c r="R840" s="234"/>
      <c r="S840" s="234"/>
      <c r="T840" s="235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6" t="s">
        <v>157</v>
      </c>
      <c r="AU840" s="236" t="s">
        <v>82</v>
      </c>
      <c r="AV840" s="13" t="s">
        <v>80</v>
      </c>
      <c r="AW840" s="13" t="s">
        <v>33</v>
      </c>
      <c r="AX840" s="13" t="s">
        <v>72</v>
      </c>
      <c r="AY840" s="236" t="s">
        <v>146</v>
      </c>
    </row>
    <row r="841" s="14" customFormat="1">
      <c r="A841" s="14"/>
      <c r="B841" s="237"/>
      <c r="C841" s="238"/>
      <c r="D841" s="228" t="s">
        <v>157</v>
      </c>
      <c r="E841" s="239" t="s">
        <v>19</v>
      </c>
      <c r="F841" s="240" t="s">
        <v>1246</v>
      </c>
      <c r="G841" s="238"/>
      <c r="H841" s="241">
        <v>49.130000000000003</v>
      </c>
      <c r="I841" s="242"/>
      <c r="J841" s="238"/>
      <c r="K841" s="238"/>
      <c r="L841" s="243"/>
      <c r="M841" s="244"/>
      <c r="N841" s="245"/>
      <c r="O841" s="245"/>
      <c r="P841" s="245"/>
      <c r="Q841" s="245"/>
      <c r="R841" s="245"/>
      <c r="S841" s="245"/>
      <c r="T841" s="246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7" t="s">
        <v>157</v>
      </c>
      <c r="AU841" s="247" t="s">
        <v>82</v>
      </c>
      <c r="AV841" s="14" t="s">
        <v>82</v>
      </c>
      <c r="AW841" s="14" t="s">
        <v>33</v>
      </c>
      <c r="AX841" s="14" t="s">
        <v>72</v>
      </c>
      <c r="AY841" s="247" t="s">
        <v>146</v>
      </c>
    </row>
    <row r="842" s="15" customFormat="1">
      <c r="A842" s="15"/>
      <c r="B842" s="248"/>
      <c r="C842" s="249"/>
      <c r="D842" s="228" t="s">
        <v>157</v>
      </c>
      <c r="E842" s="250" t="s">
        <v>19</v>
      </c>
      <c r="F842" s="251" t="s">
        <v>160</v>
      </c>
      <c r="G842" s="249"/>
      <c r="H842" s="252">
        <v>142.93000000000001</v>
      </c>
      <c r="I842" s="253"/>
      <c r="J842" s="249"/>
      <c r="K842" s="249"/>
      <c r="L842" s="254"/>
      <c r="M842" s="255"/>
      <c r="N842" s="256"/>
      <c r="O842" s="256"/>
      <c r="P842" s="256"/>
      <c r="Q842" s="256"/>
      <c r="R842" s="256"/>
      <c r="S842" s="256"/>
      <c r="T842" s="257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8" t="s">
        <v>157</v>
      </c>
      <c r="AU842" s="258" t="s">
        <v>82</v>
      </c>
      <c r="AV842" s="15" t="s">
        <v>161</v>
      </c>
      <c r="AW842" s="15" t="s">
        <v>33</v>
      </c>
      <c r="AX842" s="15" t="s">
        <v>72</v>
      </c>
      <c r="AY842" s="258" t="s">
        <v>146</v>
      </c>
    </row>
    <row r="843" s="16" customFormat="1">
      <c r="A843" s="16"/>
      <c r="B843" s="269"/>
      <c r="C843" s="270"/>
      <c r="D843" s="228" t="s">
        <v>157</v>
      </c>
      <c r="E843" s="271" t="s">
        <v>19</v>
      </c>
      <c r="F843" s="272" t="s">
        <v>320</v>
      </c>
      <c r="G843" s="270"/>
      <c r="H843" s="273">
        <v>219.923</v>
      </c>
      <c r="I843" s="274"/>
      <c r="J843" s="270"/>
      <c r="K843" s="270"/>
      <c r="L843" s="275"/>
      <c r="M843" s="276"/>
      <c r="N843" s="277"/>
      <c r="O843" s="277"/>
      <c r="P843" s="277"/>
      <c r="Q843" s="277"/>
      <c r="R843" s="277"/>
      <c r="S843" s="277"/>
      <c r="T843" s="278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79" t="s">
        <v>157</v>
      </c>
      <c r="AU843" s="279" t="s">
        <v>82</v>
      </c>
      <c r="AV843" s="16" t="s">
        <v>153</v>
      </c>
      <c r="AW843" s="16" t="s">
        <v>33</v>
      </c>
      <c r="AX843" s="16" t="s">
        <v>80</v>
      </c>
      <c r="AY843" s="279" t="s">
        <v>146</v>
      </c>
    </row>
    <row r="844" s="2" customFormat="1" ht="16.5" customHeight="1">
      <c r="A844" s="42"/>
      <c r="B844" s="43"/>
      <c r="C844" s="259" t="s">
        <v>1247</v>
      </c>
      <c r="D844" s="259" t="s">
        <v>226</v>
      </c>
      <c r="E844" s="260" t="s">
        <v>1248</v>
      </c>
      <c r="F844" s="261" t="s">
        <v>1249</v>
      </c>
      <c r="G844" s="262" t="s">
        <v>1250</v>
      </c>
      <c r="H844" s="263">
        <v>8.7970000000000006</v>
      </c>
      <c r="I844" s="264"/>
      <c r="J844" s="265">
        <f>ROUND(I844*H844,2)</f>
        <v>0</v>
      </c>
      <c r="K844" s="261" t="s">
        <v>1234</v>
      </c>
      <c r="L844" s="266"/>
      <c r="M844" s="267" t="s">
        <v>19</v>
      </c>
      <c r="N844" s="268" t="s">
        <v>43</v>
      </c>
      <c r="O844" s="88"/>
      <c r="P844" s="217">
        <f>O844*H844</f>
        <v>0</v>
      </c>
      <c r="Q844" s="217">
        <v>0.0010300000000000001</v>
      </c>
      <c r="R844" s="217">
        <f>Q844*H844</f>
        <v>0.0090609100000000019</v>
      </c>
      <c r="S844" s="217">
        <v>0</v>
      </c>
      <c r="T844" s="218">
        <f>S844*H844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R844" s="219" t="s">
        <v>424</v>
      </c>
      <c r="AT844" s="219" t="s">
        <v>226</v>
      </c>
      <c r="AU844" s="219" t="s">
        <v>82</v>
      </c>
      <c r="AY844" s="21" t="s">
        <v>146</v>
      </c>
      <c r="BE844" s="220">
        <f>IF(N844="základní",J844,0)</f>
        <v>0</v>
      </c>
      <c r="BF844" s="220">
        <f>IF(N844="snížená",J844,0)</f>
        <v>0</v>
      </c>
      <c r="BG844" s="220">
        <f>IF(N844="zákl. přenesená",J844,0)</f>
        <v>0</v>
      </c>
      <c r="BH844" s="220">
        <f>IF(N844="sníž. přenesená",J844,0)</f>
        <v>0</v>
      </c>
      <c r="BI844" s="220">
        <f>IF(N844="nulová",J844,0)</f>
        <v>0</v>
      </c>
      <c r="BJ844" s="21" t="s">
        <v>80</v>
      </c>
      <c r="BK844" s="220">
        <f>ROUND(I844*H844,2)</f>
        <v>0</v>
      </c>
      <c r="BL844" s="21" t="s">
        <v>239</v>
      </c>
      <c r="BM844" s="219" t="s">
        <v>1251</v>
      </c>
    </row>
    <row r="845" s="14" customFormat="1">
      <c r="A845" s="14"/>
      <c r="B845" s="237"/>
      <c r="C845" s="238"/>
      <c r="D845" s="228" t="s">
        <v>157</v>
      </c>
      <c r="E845" s="238"/>
      <c r="F845" s="240" t="s">
        <v>1252</v>
      </c>
      <c r="G845" s="238"/>
      <c r="H845" s="241">
        <v>8.7970000000000006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157</v>
      </c>
      <c r="AU845" s="247" t="s">
        <v>82</v>
      </c>
      <c r="AV845" s="14" t="s">
        <v>82</v>
      </c>
      <c r="AW845" s="14" t="s">
        <v>4</v>
      </c>
      <c r="AX845" s="14" t="s">
        <v>80</v>
      </c>
      <c r="AY845" s="247" t="s">
        <v>146</v>
      </c>
    </row>
    <row r="846" s="2" customFormat="1" ht="24.15" customHeight="1">
      <c r="A846" s="42"/>
      <c r="B846" s="43"/>
      <c r="C846" s="208" t="s">
        <v>1253</v>
      </c>
      <c r="D846" s="208" t="s">
        <v>148</v>
      </c>
      <c r="E846" s="209" t="s">
        <v>1254</v>
      </c>
      <c r="F846" s="210" t="s">
        <v>1255</v>
      </c>
      <c r="G846" s="211" t="s">
        <v>191</v>
      </c>
      <c r="H846" s="212">
        <v>219.923</v>
      </c>
      <c r="I846" s="213"/>
      <c r="J846" s="214">
        <f>ROUND(I846*H846,2)</f>
        <v>0</v>
      </c>
      <c r="K846" s="210" t="s">
        <v>152</v>
      </c>
      <c r="L846" s="48"/>
      <c r="M846" s="215" t="s">
        <v>19</v>
      </c>
      <c r="N846" s="216" t="s">
        <v>43</v>
      </c>
      <c r="O846" s="88"/>
      <c r="P846" s="217">
        <f>O846*H846</f>
        <v>0</v>
      </c>
      <c r="Q846" s="217">
        <v>0.00029</v>
      </c>
      <c r="R846" s="217">
        <f>Q846*H846</f>
        <v>0.063777669999999995</v>
      </c>
      <c r="S846" s="217">
        <v>0</v>
      </c>
      <c r="T846" s="218">
        <f>S846*H846</f>
        <v>0</v>
      </c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R846" s="219" t="s">
        <v>239</v>
      </c>
      <c r="AT846" s="219" t="s">
        <v>148</v>
      </c>
      <c r="AU846" s="219" t="s">
        <v>82</v>
      </c>
      <c r="AY846" s="21" t="s">
        <v>146</v>
      </c>
      <c r="BE846" s="220">
        <f>IF(N846="základní",J846,0)</f>
        <v>0</v>
      </c>
      <c r="BF846" s="220">
        <f>IF(N846="snížená",J846,0)</f>
        <v>0</v>
      </c>
      <c r="BG846" s="220">
        <f>IF(N846="zákl. přenesená",J846,0)</f>
        <v>0</v>
      </c>
      <c r="BH846" s="220">
        <f>IF(N846="sníž. přenesená",J846,0)</f>
        <v>0</v>
      </c>
      <c r="BI846" s="220">
        <f>IF(N846="nulová",J846,0)</f>
        <v>0</v>
      </c>
      <c r="BJ846" s="21" t="s">
        <v>80</v>
      </c>
      <c r="BK846" s="220">
        <f>ROUND(I846*H846,2)</f>
        <v>0</v>
      </c>
      <c r="BL846" s="21" t="s">
        <v>239</v>
      </c>
      <c r="BM846" s="219" t="s">
        <v>1256</v>
      </c>
    </row>
    <row r="847" s="2" customFormat="1">
      <c r="A847" s="42"/>
      <c r="B847" s="43"/>
      <c r="C847" s="44"/>
      <c r="D847" s="221" t="s">
        <v>155</v>
      </c>
      <c r="E847" s="44"/>
      <c r="F847" s="222" t="s">
        <v>1257</v>
      </c>
      <c r="G847" s="44"/>
      <c r="H847" s="44"/>
      <c r="I847" s="223"/>
      <c r="J847" s="44"/>
      <c r="K847" s="44"/>
      <c r="L847" s="48"/>
      <c r="M847" s="224"/>
      <c r="N847" s="225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T847" s="21" t="s">
        <v>155</v>
      </c>
      <c r="AU847" s="21" t="s">
        <v>82</v>
      </c>
    </row>
    <row r="848" s="13" customFormat="1">
      <c r="A848" s="13"/>
      <c r="B848" s="226"/>
      <c r="C848" s="227"/>
      <c r="D848" s="228" t="s">
        <v>157</v>
      </c>
      <c r="E848" s="229" t="s">
        <v>19</v>
      </c>
      <c r="F848" s="230" t="s">
        <v>1237</v>
      </c>
      <c r="G848" s="227"/>
      <c r="H848" s="229" t="s">
        <v>19</v>
      </c>
      <c r="I848" s="231"/>
      <c r="J848" s="227"/>
      <c r="K848" s="227"/>
      <c r="L848" s="232"/>
      <c r="M848" s="233"/>
      <c r="N848" s="234"/>
      <c r="O848" s="234"/>
      <c r="P848" s="234"/>
      <c r="Q848" s="234"/>
      <c r="R848" s="234"/>
      <c r="S848" s="234"/>
      <c r="T848" s="235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6" t="s">
        <v>157</v>
      </c>
      <c r="AU848" s="236" t="s">
        <v>82</v>
      </c>
      <c r="AV848" s="13" t="s">
        <v>80</v>
      </c>
      <c r="AW848" s="13" t="s">
        <v>33</v>
      </c>
      <c r="AX848" s="13" t="s">
        <v>72</v>
      </c>
      <c r="AY848" s="236" t="s">
        <v>146</v>
      </c>
    </row>
    <row r="849" s="14" customFormat="1">
      <c r="A849" s="14"/>
      <c r="B849" s="237"/>
      <c r="C849" s="238"/>
      <c r="D849" s="228" t="s">
        <v>157</v>
      </c>
      <c r="E849" s="239" t="s">
        <v>19</v>
      </c>
      <c r="F849" s="240" t="s">
        <v>885</v>
      </c>
      <c r="G849" s="238"/>
      <c r="H849" s="241">
        <v>2.8799999999999999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7" t="s">
        <v>157</v>
      </c>
      <c r="AU849" s="247" t="s">
        <v>82</v>
      </c>
      <c r="AV849" s="14" t="s">
        <v>82</v>
      </c>
      <c r="AW849" s="14" t="s">
        <v>33</v>
      </c>
      <c r="AX849" s="14" t="s">
        <v>72</v>
      </c>
      <c r="AY849" s="247" t="s">
        <v>146</v>
      </c>
    </row>
    <row r="850" s="14" customFormat="1">
      <c r="A850" s="14"/>
      <c r="B850" s="237"/>
      <c r="C850" s="238"/>
      <c r="D850" s="228" t="s">
        <v>157</v>
      </c>
      <c r="E850" s="239" t="s">
        <v>19</v>
      </c>
      <c r="F850" s="240" t="s">
        <v>886</v>
      </c>
      <c r="G850" s="238"/>
      <c r="H850" s="241">
        <v>1.2150000000000001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157</v>
      </c>
      <c r="AU850" s="247" t="s">
        <v>82</v>
      </c>
      <c r="AV850" s="14" t="s">
        <v>82</v>
      </c>
      <c r="AW850" s="14" t="s">
        <v>33</v>
      </c>
      <c r="AX850" s="14" t="s">
        <v>72</v>
      </c>
      <c r="AY850" s="247" t="s">
        <v>146</v>
      </c>
    </row>
    <row r="851" s="14" customFormat="1">
      <c r="A851" s="14"/>
      <c r="B851" s="237"/>
      <c r="C851" s="238"/>
      <c r="D851" s="228" t="s">
        <v>157</v>
      </c>
      <c r="E851" s="239" t="s">
        <v>19</v>
      </c>
      <c r="F851" s="240" t="s">
        <v>887</v>
      </c>
      <c r="G851" s="238"/>
      <c r="H851" s="241">
        <v>9.0830000000000002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7" t="s">
        <v>157</v>
      </c>
      <c r="AU851" s="247" t="s">
        <v>82</v>
      </c>
      <c r="AV851" s="14" t="s">
        <v>82</v>
      </c>
      <c r="AW851" s="14" t="s">
        <v>33</v>
      </c>
      <c r="AX851" s="14" t="s">
        <v>72</v>
      </c>
      <c r="AY851" s="247" t="s">
        <v>146</v>
      </c>
    </row>
    <row r="852" s="14" customFormat="1">
      <c r="A852" s="14"/>
      <c r="B852" s="237"/>
      <c r="C852" s="238"/>
      <c r="D852" s="228" t="s">
        <v>157</v>
      </c>
      <c r="E852" s="239" t="s">
        <v>19</v>
      </c>
      <c r="F852" s="240" t="s">
        <v>888</v>
      </c>
      <c r="G852" s="238"/>
      <c r="H852" s="241">
        <v>9.1349999999999998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157</v>
      </c>
      <c r="AU852" s="247" t="s">
        <v>82</v>
      </c>
      <c r="AV852" s="14" t="s">
        <v>82</v>
      </c>
      <c r="AW852" s="14" t="s">
        <v>33</v>
      </c>
      <c r="AX852" s="14" t="s">
        <v>72</v>
      </c>
      <c r="AY852" s="247" t="s">
        <v>146</v>
      </c>
    </row>
    <row r="853" s="15" customFormat="1">
      <c r="A853" s="15"/>
      <c r="B853" s="248"/>
      <c r="C853" s="249"/>
      <c r="D853" s="228" t="s">
        <v>157</v>
      </c>
      <c r="E853" s="250" t="s">
        <v>19</v>
      </c>
      <c r="F853" s="251" t="s">
        <v>160</v>
      </c>
      <c r="G853" s="249"/>
      <c r="H853" s="252">
        <v>22.312999999999999</v>
      </c>
      <c r="I853" s="253"/>
      <c r="J853" s="249"/>
      <c r="K853" s="249"/>
      <c r="L853" s="254"/>
      <c r="M853" s="255"/>
      <c r="N853" s="256"/>
      <c r="O853" s="256"/>
      <c r="P853" s="256"/>
      <c r="Q853" s="256"/>
      <c r="R853" s="256"/>
      <c r="S853" s="256"/>
      <c r="T853" s="257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58" t="s">
        <v>157</v>
      </c>
      <c r="AU853" s="258" t="s">
        <v>82</v>
      </c>
      <c r="AV853" s="15" t="s">
        <v>161</v>
      </c>
      <c r="AW853" s="15" t="s">
        <v>33</v>
      </c>
      <c r="AX853" s="15" t="s">
        <v>72</v>
      </c>
      <c r="AY853" s="258" t="s">
        <v>146</v>
      </c>
    </row>
    <row r="854" s="13" customFormat="1">
      <c r="A854" s="13"/>
      <c r="B854" s="226"/>
      <c r="C854" s="227"/>
      <c r="D854" s="228" t="s">
        <v>157</v>
      </c>
      <c r="E854" s="229" t="s">
        <v>19</v>
      </c>
      <c r="F854" s="230" t="s">
        <v>1238</v>
      </c>
      <c r="G854" s="227"/>
      <c r="H854" s="229" t="s">
        <v>19</v>
      </c>
      <c r="I854" s="231"/>
      <c r="J854" s="227"/>
      <c r="K854" s="227"/>
      <c r="L854" s="232"/>
      <c r="M854" s="233"/>
      <c r="N854" s="234"/>
      <c r="O854" s="234"/>
      <c r="P854" s="234"/>
      <c r="Q854" s="234"/>
      <c r="R854" s="234"/>
      <c r="S854" s="234"/>
      <c r="T854" s="235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6" t="s">
        <v>157</v>
      </c>
      <c r="AU854" s="236" t="s">
        <v>82</v>
      </c>
      <c r="AV854" s="13" t="s">
        <v>80</v>
      </c>
      <c r="AW854" s="13" t="s">
        <v>33</v>
      </c>
      <c r="AX854" s="13" t="s">
        <v>72</v>
      </c>
      <c r="AY854" s="236" t="s">
        <v>146</v>
      </c>
    </row>
    <row r="855" s="14" customFormat="1">
      <c r="A855" s="14"/>
      <c r="B855" s="237"/>
      <c r="C855" s="238"/>
      <c r="D855" s="228" t="s">
        <v>157</v>
      </c>
      <c r="E855" s="239" t="s">
        <v>19</v>
      </c>
      <c r="F855" s="240" t="s">
        <v>1239</v>
      </c>
      <c r="G855" s="238"/>
      <c r="H855" s="241">
        <v>30.059999999999999</v>
      </c>
      <c r="I855" s="242"/>
      <c r="J855" s="238"/>
      <c r="K855" s="238"/>
      <c r="L855" s="243"/>
      <c r="M855" s="244"/>
      <c r="N855" s="245"/>
      <c r="O855" s="245"/>
      <c r="P855" s="245"/>
      <c r="Q855" s="245"/>
      <c r="R855" s="245"/>
      <c r="S855" s="245"/>
      <c r="T855" s="246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7" t="s">
        <v>157</v>
      </c>
      <c r="AU855" s="247" t="s">
        <v>82</v>
      </c>
      <c r="AV855" s="14" t="s">
        <v>82</v>
      </c>
      <c r="AW855" s="14" t="s">
        <v>33</v>
      </c>
      <c r="AX855" s="14" t="s">
        <v>72</v>
      </c>
      <c r="AY855" s="247" t="s">
        <v>146</v>
      </c>
    </row>
    <row r="856" s="14" customFormat="1">
      <c r="A856" s="14"/>
      <c r="B856" s="237"/>
      <c r="C856" s="238"/>
      <c r="D856" s="228" t="s">
        <v>157</v>
      </c>
      <c r="E856" s="239" t="s">
        <v>19</v>
      </c>
      <c r="F856" s="240" t="s">
        <v>1240</v>
      </c>
      <c r="G856" s="238"/>
      <c r="H856" s="241">
        <v>60.299999999999997</v>
      </c>
      <c r="I856" s="242"/>
      <c r="J856" s="238"/>
      <c r="K856" s="238"/>
      <c r="L856" s="243"/>
      <c r="M856" s="244"/>
      <c r="N856" s="245"/>
      <c r="O856" s="245"/>
      <c r="P856" s="245"/>
      <c r="Q856" s="245"/>
      <c r="R856" s="245"/>
      <c r="S856" s="245"/>
      <c r="T856" s="24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7" t="s">
        <v>157</v>
      </c>
      <c r="AU856" s="247" t="s">
        <v>82</v>
      </c>
      <c r="AV856" s="14" t="s">
        <v>82</v>
      </c>
      <c r="AW856" s="14" t="s">
        <v>33</v>
      </c>
      <c r="AX856" s="14" t="s">
        <v>72</v>
      </c>
      <c r="AY856" s="247" t="s">
        <v>146</v>
      </c>
    </row>
    <row r="857" s="14" customFormat="1">
      <c r="A857" s="14"/>
      <c r="B857" s="237"/>
      <c r="C857" s="238"/>
      <c r="D857" s="228" t="s">
        <v>157</v>
      </c>
      <c r="E857" s="239" t="s">
        <v>19</v>
      </c>
      <c r="F857" s="240" t="s">
        <v>1241</v>
      </c>
      <c r="G857" s="238"/>
      <c r="H857" s="241">
        <v>66.700000000000003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7" t="s">
        <v>157</v>
      </c>
      <c r="AU857" s="247" t="s">
        <v>82</v>
      </c>
      <c r="AV857" s="14" t="s">
        <v>82</v>
      </c>
      <c r="AW857" s="14" t="s">
        <v>33</v>
      </c>
      <c r="AX857" s="14" t="s">
        <v>72</v>
      </c>
      <c r="AY857" s="247" t="s">
        <v>146</v>
      </c>
    </row>
    <row r="858" s="14" customFormat="1">
      <c r="A858" s="14"/>
      <c r="B858" s="237"/>
      <c r="C858" s="238"/>
      <c r="D858" s="228" t="s">
        <v>157</v>
      </c>
      <c r="E858" s="239" t="s">
        <v>19</v>
      </c>
      <c r="F858" s="240" t="s">
        <v>1242</v>
      </c>
      <c r="G858" s="238"/>
      <c r="H858" s="241">
        <v>-102.38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157</v>
      </c>
      <c r="AU858" s="247" t="s">
        <v>82</v>
      </c>
      <c r="AV858" s="14" t="s">
        <v>82</v>
      </c>
      <c r="AW858" s="14" t="s">
        <v>33</v>
      </c>
      <c r="AX858" s="14" t="s">
        <v>72</v>
      </c>
      <c r="AY858" s="247" t="s">
        <v>146</v>
      </c>
    </row>
    <row r="859" s="15" customFormat="1">
      <c r="A859" s="15"/>
      <c r="B859" s="248"/>
      <c r="C859" s="249"/>
      <c r="D859" s="228" t="s">
        <v>157</v>
      </c>
      <c r="E859" s="250" t="s">
        <v>19</v>
      </c>
      <c r="F859" s="251" t="s">
        <v>160</v>
      </c>
      <c r="G859" s="249"/>
      <c r="H859" s="252">
        <v>54.68</v>
      </c>
      <c r="I859" s="253"/>
      <c r="J859" s="249"/>
      <c r="K859" s="249"/>
      <c r="L859" s="254"/>
      <c r="M859" s="255"/>
      <c r="N859" s="256"/>
      <c r="O859" s="256"/>
      <c r="P859" s="256"/>
      <c r="Q859" s="256"/>
      <c r="R859" s="256"/>
      <c r="S859" s="256"/>
      <c r="T859" s="257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58" t="s">
        <v>157</v>
      </c>
      <c r="AU859" s="258" t="s">
        <v>82</v>
      </c>
      <c r="AV859" s="15" t="s">
        <v>161</v>
      </c>
      <c r="AW859" s="15" t="s">
        <v>33</v>
      </c>
      <c r="AX859" s="15" t="s">
        <v>72</v>
      </c>
      <c r="AY859" s="258" t="s">
        <v>146</v>
      </c>
    </row>
    <row r="860" s="13" customFormat="1">
      <c r="A860" s="13"/>
      <c r="B860" s="226"/>
      <c r="C860" s="227"/>
      <c r="D860" s="228" t="s">
        <v>157</v>
      </c>
      <c r="E860" s="229" t="s">
        <v>19</v>
      </c>
      <c r="F860" s="230" t="s">
        <v>1243</v>
      </c>
      <c r="G860" s="227"/>
      <c r="H860" s="229" t="s">
        <v>19</v>
      </c>
      <c r="I860" s="231"/>
      <c r="J860" s="227"/>
      <c r="K860" s="227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157</v>
      </c>
      <c r="AU860" s="236" t="s">
        <v>82</v>
      </c>
      <c r="AV860" s="13" t="s">
        <v>80</v>
      </c>
      <c r="AW860" s="13" t="s">
        <v>33</v>
      </c>
      <c r="AX860" s="13" t="s">
        <v>72</v>
      </c>
      <c r="AY860" s="236" t="s">
        <v>146</v>
      </c>
    </row>
    <row r="861" s="14" customFormat="1">
      <c r="A861" s="14"/>
      <c r="B861" s="237"/>
      <c r="C861" s="238"/>
      <c r="D861" s="228" t="s">
        <v>157</v>
      </c>
      <c r="E861" s="239" t="s">
        <v>19</v>
      </c>
      <c r="F861" s="240" t="s">
        <v>1244</v>
      </c>
      <c r="G861" s="238"/>
      <c r="H861" s="241">
        <v>93.799999999999997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7" t="s">
        <v>157</v>
      </c>
      <c r="AU861" s="247" t="s">
        <v>82</v>
      </c>
      <c r="AV861" s="14" t="s">
        <v>82</v>
      </c>
      <c r="AW861" s="14" t="s">
        <v>33</v>
      </c>
      <c r="AX861" s="14" t="s">
        <v>72</v>
      </c>
      <c r="AY861" s="247" t="s">
        <v>146</v>
      </c>
    </row>
    <row r="862" s="13" customFormat="1">
      <c r="A862" s="13"/>
      <c r="B862" s="226"/>
      <c r="C862" s="227"/>
      <c r="D862" s="228" t="s">
        <v>157</v>
      </c>
      <c r="E862" s="229" t="s">
        <v>19</v>
      </c>
      <c r="F862" s="230" t="s">
        <v>1245</v>
      </c>
      <c r="G862" s="227"/>
      <c r="H862" s="229" t="s">
        <v>19</v>
      </c>
      <c r="I862" s="231"/>
      <c r="J862" s="227"/>
      <c r="K862" s="227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157</v>
      </c>
      <c r="AU862" s="236" t="s">
        <v>82</v>
      </c>
      <c r="AV862" s="13" t="s">
        <v>80</v>
      </c>
      <c r="AW862" s="13" t="s">
        <v>33</v>
      </c>
      <c r="AX862" s="13" t="s">
        <v>72</v>
      </c>
      <c r="AY862" s="236" t="s">
        <v>146</v>
      </c>
    </row>
    <row r="863" s="14" customFormat="1">
      <c r="A863" s="14"/>
      <c r="B863" s="237"/>
      <c r="C863" s="238"/>
      <c r="D863" s="228" t="s">
        <v>157</v>
      </c>
      <c r="E863" s="239" t="s">
        <v>19</v>
      </c>
      <c r="F863" s="240" t="s">
        <v>1246</v>
      </c>
      <c r="G863" s="238"/>
      <c r="H863" s="241">
        <v>49.130000000000003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7" t="s">
        <v>157</v>
      </c>
      <c r="AU863" s="247" t="s">
        <v>82</v>
      </c>
      <c r="AV863" s="14" t="s">
        <v>82</v>
      </c>
      <c r="AW863" s="14" t="s">
        <v>33</v>
      </c>
      <c r="AX863" s="14" t="s">
        <v>72</v>
      </c>
      <c r="AY863" s="247" t="s">
        <v>146</v>
      </c>
    </row>
    <row r="864" s="15" customFormat="1">
      <c r="A864" s="15"/>
      <c r="B864" s="248"/>
      <c r="C864" s="249"/>
      <c r="D864" s="228" t="s">
        <v>157</v>
      </c>
      <c r="E864" s="250" t="s">
        <v>19</v>
      </c>
      <c r="F864" s="251" t="s">
        <v>160</v>
      </c>
      <c r="G864" s="249"/>
      <c r="H864" s="252">
        <v>142.93000000000001</v>
      </c>
      <c r="I864" s="253"/>
      <c r="J864" s="249"/>
      <c r="K864" s="249"/>
      <c r="L864" s="254"/>
      <c r="M864" s="255"/>
      <c r="N864" s="256"/>
      <c r="O864" s="256"/>
      <c r="P864" s="256"/>
      <c r="Q864" s="256"/>
      <c r="R864" s="256"/>
      <c r="S864" s="256"/>
      <c r="T864" s="25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8" t="s">
        <v>157</v>
      </c>
      <c r="AU864" s="258" t="s">
        <v>82</v>
      </c>
      <c r="AV864" s="15" t="s">
        <v>161</v>
      </c>
      <c r="AW864" s="15" t="s">
        <v>33</v>
      </c>
      <c r="AX864" s="15" t="s">
        <v>72</v>
      </c>
      <c r="AY864" s="258" t="s">
        <v>146</v>
      </c>
    </row>
    <row r="865" s="16" customFormat="1">
      <c r="A865" s="16"/>
      <c r="B865" s="269"/>
      <c r="C865" s="270"/>
      <c r="D865" s="228" t="s">
        <v>157</v>
      </c>
      <c r="E865" s="271" t="s">
        <v>19</v>
      </c>
      <c r="F865" s="272" t="s">
        <v>320</v>
      </c>
      <c r="G865" s="270"/>
      <c r="H865" s="273">
        <v>219.923</v>
      </c>
      <c r="I865" s="274"/>
      <c r="J865" s="270"/>
      <c r="K865" s="270"/>
      <c r="L865" s="275"/>
      <c r="M865" s="276"/>
      <c r="N865" s="277"/>
      <c r="O865" s="277"/>
      <c r="P865" s="277"/>
      <c r="Q865" s="277"/>
      <c r="R865" s="277"/>
      <c r="S865" s="277"/>
      <c r="T865" s="278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79" t="s">
        <v>157</v>
      </c>
      <c r="AU865" s="279" t="s">
        <v>82</v>
      </c>
      <c r="AV865" s="16" t="s">
        <v>153</v>
      </c>
      <c r="AW865" s="16" t="s">
        <v>33</v>
      </c>
      <c r="AX865" s="16" t="s">
        <v>80</v>
      </c>
      <c r="AY865" s="279" t="s">
        <v>146</v>
      </c>
    </row>
    <row r="866" s="12" customFormat="1" ht="25.92" customHeight="1">
      <c r="A866" s="12"/>
      <c r="B866" s="192"/>
      <c r="C866" s="193"/>
      <c r="D866" s="194" t="s">
        <v>71</v>
      </c>
      <c r="E866" s="195" t="s">
        <v>1258</v>
      </c>
      <c r="F866" s="195" t="s">
        <v>1259</v>
      </c>
      <c r="G866" s="193"/>
      <c r="H866" s="193"/>
      <c r="I866" s="196"/>
      <c r="J866" s="197">
        <f>BK866</f>
        <v>0</v>
      </c>
      <c r="K866" s="193"/>
      <c r="L866" s="198"/>
      <c r="M866" s="199"/>
      <c r="N866" s="200"/>
      <c r="O866" s="200"/>
      <c r="P866" s="201">
        <f>P867</f>
        <v>0</v>
      </c>
      <c r="Q866" s="200"/>
      <c r="R866" s="201">
        <f>R867</f>
        <v>0</v>
      </c>
      <c r="S866" s="200"/>
      <c r="T866" s="202">
        <f>T867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03" t="s">
        <v>153</v>
      </c>
      <c r="AT866" s="204" t="s">
        <v>71</v>
      </c>
      <c r="AU866" s="204" t="s">
        <v>72</v>
      </c>
      <c r="AY866" s="203" t="s">
        <v>146</v>
      </c>
      <c r="BK866" s="205">
        <f>BK867</f>
        <v>0</v>
      </c>
    </row>
    <row r="867" s="2" customFormat="1" ht="37.8" customHeight="1">
      <c r="A867" s="42"/>
      <c r="B867" s="43"/>
      <c r="C867" s="208" t="s">
        <v>1260</v>
      </c>
      <c r="D867" s="208" t="s">
        <v>148</v>
      </c>
      <c r="E867" s="209" t="s">
        <v>1261</v>
      </c>
      <c r="F867" s="210" t="s">
        <v>1262</v>
      </c>
      <c r="G867" s="211" t="s">
        <v>1263</v>
      </c>
      <c r="H867" s="212">
        <v>20</v>
      </c>
      <c r="I867" s="213"/>
      <c r="J867" s="214">
        <f>ROUND(I867*H867,2)</f>
        <v>0</v>
      </c>
      <c r="K867" s="210" t="s">
        <v>19</v>
      </c>
      <c r="L867" s="48"/>
      <c r="M867" s="280" t="s">
        <v>19</v>
      </c>
      <c r="N867" s="281" t="s">
        <v>43</v>
      </c>
      <c r="O867" s="282"/>
      <c r="P867" s="283">
        <f>O867*H867</f>
        <v>0</v>
      </c>
      <c r="Q867" s="283">
        <v>0</v>
      </c>
      <c r="R867" s="283">
        <f>Q867*H867</f>
        <v>0</v>
      </c>
      <c r="S867" s="283">
        <v>0</v>
      </c>
      <c r="T867" s="284">
        <f>S867*H867</f>
        <v>0</v>
      </c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R867" s="219" t="s">
        <v>1264</v>
      </c>
      <c r="AT867" s="219" t="s">
        <v>148</v>
      </c>
      <c r="AU867" s="219" t="s">
        <v>80</v>
      </c>
      <c r="AY867" s="21" t="s">
        <v>146</v>
      </c>
      <c r="BE867" s="220">
        <f>IF(N867="základní",J867,0)</f>
        <v>0</v>
      </c>
      <c r="BF867" s="220">
        <f>IF(N867="snížená",J867,0)</f>
        <v>0</v>
      </c>
      <c r="BG867" s="220">
        <f>IF(N867="zákl. přenesená",J867,0)</f>
        <v>0</v>
      </c>
      <c r="BH867" s="220">
        <f>IF(N867="sníž. přenesená",J867,0)</f>
        <v>0</v>
      </c>
      <c r="BI867" s="220">
        <f>IF(N867="nulová",J867,0)</f>
        <v>0</v>
      </c>
      <c r="BJ867" s="21" t="s">
        <v>80</v>
      </c>
      <c r="BK867" s="220">
        <f>ROUND(I867*H867,2)</f>
        <v>0</v>
      </c>
      <c r="BL867" s="21" t="s">
        <v>1264</v>
      </c>
      <c r="BM867" s="219" t="s">
        <v>1265</v>
      </c>
    </row>
    <row r="868" s="2" customFormat="1" ht="6.96" customHeight="1">
      <c r="A868" s="42"/>
      <c r="B868" s="63"/>
      <c r="C868" s="64"/>
      <c r="D868" s="64"/>
      <c r="E868" s="64"/>
      <c r="F868" s="64"/>
      <c r="G868" s="64"/>
      <c r="H868" s="64"/>
      <c r="I868" s="64"/>
      <c r="J868" s="64"/>
      <c r="K868" s="64"/>
      <c r="L868" s="48"/>
      <c r="M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</row>
  </sheetData>
  <sheetProtection sheet="1" autoFilter="0" formatColumns="0" formatRows="0" objects="1" scenarios="1" spinCount="100000" saltValue="/S7b8XNVB8L31L+Y1TfpUJ0KWKb5y+GTwoYXQL8eBHnapzkHwYa95IG961fryfxd/pnHxUgewetlmJOf9/w/Dw==" hashValue="QRmdXnZq3xvoU7xlIhod6ISsg59o8bUM7CJSoiJHLgX9Y/btujrfLIdkJavjRfRHVY1rkHSw3YValHCsqo5F9g==" algorithmName="SHA-512" password="CEE1"/>
  <autoFilter ref="C104:K867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09" r:id="rId1" display="https://podminky.urs.cz/item/CS_URS_2024_02/139711111"/>
    <hyperlink ref="F114" r:id="rId2" display="https://podminky.urs.cz/item/CS_URS_2024_02/162211311"/>
    <hyperlink ref="F116" r:id="rId3" display="https://podminky.urs.cz/item/CS_URS_2024_02/162751117"/>
    <hyperlink ref="F118" r:id="rId4" display="https://podminky.urs.cz/item/CS_URS_2024_02/171251201"/>
    <hyperlink ref="F120" r:id="rId5" display="https://podminky.urs.cz/item/CS_URS_2024_02/171201231"/>
    <hyperlink ref="F123" r:id="rId6" display="https://podminky.urs.cz/item/CS_URS_2024_02/451572111"/>
    <hyperlink ref="F128" r:id="rId7" display="https://podminky.urs.cz/item/CS_URS_2024_02/342272225"/>
    <hyperlink ref="F133" r:id="rId8" display="https://podminky.urs.cz/item/CS_URS_2024_02/342272235"/>
    <hyperlink ref="F137" r:id="rId9" display="https://podminky.urs.cz/item/CS_URS_2024_02/342291121"/>
    <hyperlink ref="F141" r:id="rId10" display="https://podminky.urs.cz/item/CS_URS_2024_02/346272236"/>
    <hyperlink ref="F145" r:id="rId11" display="https://podminky.urs.cz/item/CS_URS_2024_02/317142422"/>
    <hyperlink ref="F147" r:id="rId12" display="https://podminky.urs.cz/item/CS_URS_2024_02/317121151"/>
    <hyperlink ref="F150" r:id="rId13" display="https://podminky.urs.cz/item/CS_URS_2024_02/317121251"/>
    <hyperlink ref="F153" r:id="rId14" display="https://podminky.urs.cz/item/CS_URS_2024_02/317234410"/>
    <hyperlink ref="F157" r:id="rId15" display="https://podminky.urs.cz/item/CS_URS_2024_02/310238411"/>
    <hyperlink ref="F161" r:id="rId16" display="https://podminky.urs.cz/item/CS_URS_2024_02/310239411"/>
    <hyperlink ref="F165" r:id="rId17" display="https://podminky.urs.cz/item/CS_URS_2024_02/340238212"/>
    <hyperlink ref="F169" r:id="rId18" display="https://podminky.urs.cz/item/CS_URS_2024_02/340239211"/>
    <hyperlink ref="F173" r:id="rId19" display="https://podminky.urs.cz/item/CS_URS_2024_02/340239212"/>
    <hyperlink ref="F177" r:id="rId20" display="https://podminky.urs.cz/item/CS_URS_2024_02/346244361"/>
    <hyperlink ref="F182" r:id="rId21" display="https://podminky.urs.cz/item/CS_URS_2024_02/319201321"/>
    <hyperlink ref="F189" r:id="rId22" display="https://podminky.urs.cz/item/CS_URS_2024_02/612131101"/>
    <hyperlink ref="F191" r:id="rId23" display="https://podminky.urs.cz/item/CS_URS_2024_02/612321121"/>
    <hyperlink ref="F203" r:id="rId24" display="https://podminky.urs.cz/item/CS_URS_2024_02/612321141"/>
    <hyperlink ref="F215" r:id="rId25" display="https://podminky.urs.cz/item/CS_URS_2024_02/612321191"/>
    <hyperlink ref="F224" r:id="rId26" display="https://podminky.urs.cz/item/CS_URS_2024_02/612142001"/>
    <hyperlink ref="F228" r:id="rId27" display="https://podminky.urs.cz/item/CS_URS_2024_02/612315225"/>
    <hyperlink ref="F232" r:id="rId28" display="https://podminky.urs.cz/item/CS_URS_2024_02/612325121"/>
    <hyperlink ref="F236" r:id="rId29" display="https://podminky.urs.cz/item/CS_URS_2024_02/619995001"/>
    <hyperlink ref="F243" r:id="rId30" display="https://podminky.urs.cz/item/CS_URS_2024_02/619995001"/>
    <hyperlink ref="F247" r:id="rId31" display="https://podminky.urs.cz/item/CS_URS_2024_02/612315211"/>
    <hyperlink ref="F251" r:id="rId32" display="https://podminky.urs.cz/item/CS_URS_2024_02/622385101"/>
    <hyperlink ref="F255" r:id="rId33" display="https://podminky.urs.cz/item/CS_URS_2024_02/612315213"/>
    <hyperlink ref="F259" r:id="rId34" display="https://podminky.urs.cz/item/CS_URS_2024_02/622385104"/>
    <hyperlink ref="F263" r:id="rId35" display="https://podminky.urs.cz/item/CS_URS_2024_02/612315215"/>
    <hyperlink ref="F268" r:id="rId36" display="https://podminky.urs.cz/item/CS_URS_2024_02/622385105"/>
    <hyperlink ref="F273" r:id="rId37" display="https://podminky.urs.cz/item/CS_URS_2024_02/629135101"/>
    <hyperlink ref="F277" r:id="rId38" display="https://podminky.urs.cz/item/CS_URS_2024_02/622143004"/>
    <hyperlink ref="F285" r:id="rId39" display="https://podminky.urs.cz/item/CS_URS_2024_02/631312141"/>
    <hyperlink ref="F292" r:id="rId40" display="https://podminky.urs.cz/item/CS_URS_2024_02/631319173"/>
    <hyperlink ref="F296" r:id="rId41" display="https://podminky.urs.cz/item/CS_URS_2024_02/631362021"/>
    <hyperlink ref="F300" r:id="rId42" display="https://podminky.urs.cz/item/CS_URS_2024_02/632451021"/>
    <hyperlink ref="F305" r:id="rId43" display="https://podminky.urs.cz/item/CS_URS_2024_02/642942111"/>
    <hyperlink ref="F316" r:id="rId44" display="https://podminky.urs.cz/item/CS_URS_2024_02/949101111"/>
    <hyperlink ref="F322" r:id="rId45" display="https://podminky.urs.cz/item/CS_URS_2024_02/952901111"/>
    <hyperlink ref="F332" r:id="rId46" display="https://podminky.urs.cz/item/CS_URS_2024_02/619996117"/>
    <hyperlink ref="F338" r:id="rId47" display="https://podminky.urs.cz/item/CS_URS_2024_02/977311111"/>
    <hyperlink ref="F345" r:id="rId48" display="https://podminky.urs.cz/item/CS_URS_2024_02/974042533"/>
    <hyperlink ref="F350" r:id="rId49" display="https://podminky.urs.cz/item/CS_URS_2024_02/974042534"/>
    <hyperlink ref="F355" r:id="rId50" display="https://podminky.urs.cz/item/CS_URS_2024_02/977312114"/>
    <hyperlink ref="F359" r:id="rId51" display="https://podminky.urs.cz/item/CS_URS_2024_02/974042577"/>
    <hyperlink ref="F363" r:id="rId52" display="https://podminky.urs.cz/item/CS_URS_2024_02/974042579"/>
    <hyperlink ref="F366" r:id="rId53" display="https://podminky.urs.cz/item/CS_URS_2024_02/974031666"/>
    <hyperlink ref="F370" r:id="rId54" display="https://podminky.urs.cz/item/CS_URS_2024_02/975022241"/>
    <hyperlink ref="F374" r:id="rId55" display="https://podminky.urs.cz/item/CS_URS_2024_02/764002851"/>
    <hyperlink ref="F378" r:id="rId56" display="https://podminky.urs.cz/item/CS_URS_2024_02/766691811"/>
    <hyperlink ref="F382" r:id="rId57" display="https://podminky.urs.cz/item/CS_URS_2024_02/968062374"/>
    <hyperlink ref="F386" r:id="rId58" display="https://podminky.urs.cz/item/CS_URS_2024_02/968062376"/>
    <hyperlink ref="F390" r:id="rId59" display="https://podminky.urs.cz/item/CS_URS_2024_02/968072455"/>
    <hyperlink ref="F394" r:id="rId60" display="https://podminky.urs.cz/item/CS_URS_2024_02/968072456"/>
    <hyperlink ref="F398" r:id="rId61" display="https://podminky.urs.cz/item/CS_URS_2024_02/971033631"/>
    <hyperlink ref="F402" r:id="rId62" display="https://podminky.urs.cz/item/CS_URS_2024_02/967031132"/>
    <hyperlink ref="F408" r:id="rId63" display="https://podminky.urs.cz/item/CS_URS_2024_02/962031132"/>
    <hyperlink ref="F412" r:id="rId64" display="https://podminky.urs.cz/item/CS_URS_2024_02/962031133"/>
    <hyperlink ref="F416" r:id="rId65" display="https://podminky.urs.cz/item/CS_URS_2024_02/781471810"/>
    <hyperlink ref="F423" r:id="rId66" display="https://podminky.urs.cz/item/CS_URS_2024_02/978013191"/>
    <hyperlink ref="F432" r:id="rId67" display="https://podminky.urs.cz/item/CS_URS_2024_02/776201811"/>
    <hyperlink ref="F436" r:id="rId68" display="https://podminky.urs.cz/item/CS_URS_2024_02/776410811"/>
    <hyperlink ref="F440" r:id="rId69" display="https://podminky.urs.cz/item/CS_URS_2024_02/762526811"/>
    <hyperlink ref="F442" r:id="rId70" display="https://podminky.urs.cz/item/CS_URS_2024_02/965046111"/>
    <hyperlink ref="F446" r:id="rId71" display="https://podminky.urs.cz/item/CS_URS_2024_02/965046119"/>
    <hyperlink ref="F449" r:id="rId72" display="https://podminky.urs.cz/item/CS_URS_2024_02/771471810"/>
    <hyperlink ref="F453" r:id="rId73" display="https://podminky.urs.cz/item/CS_URS_2024_02/971033231"/>
    <hyperlink ref="F458" r:id="rId74" display="https://podminky.urs.cz/item/CS_URS_2024_02/973031334"/>
    <hyperlink ref="F462" r:id="rId75" display="https://podminky.urs.cz/item/CS_URS_2024_02/974031153"/>
    <hyperlink ref="F466" r:id="rId76" display="https://podminky.urs.cz/item/CS_URS_2024_02/974031154"/>
    <hyperlink ref="F471" r:id="rId77" display="https://podminky.urs.cz/item/CS_URS_2024_02/977151119"/>
    <hyperlink ref="F476" r:id="rId78" display="https://podminky.urs.cz/item/CS_URS_2024_02/997013211"/>
    <hyperlink ref="F478" r:id="rId79" display="https://podminky.urs.cz/item/CS_URS_2024_02/997013501"/>
    <hyperlink ref="F480" r:id="rId80" display="https://podminky.urs.cz/item/CS_URS_2024_02/997013509"/>
    <hyperlink ref="F483" r:id="rId81" display="https://podminky.urs.cz/item/CS_URS_2024_02/997013871"/>
    <hyperlink ref="F486" r:id="rId82" display="https://podminky.urs.cz/item/CS_URS_2024_02/998018001"/>
    <hyperlink ref="F490" r:id="rId83" display="https://podminky.urs.cz/item/CS_URS_2024_02/711111001"/>
    <hyperlink ref="F497" r:id="rId84" display="https://podminky.urs.cz/item/CS_URS_2024_02/711141559"/>
    <hyperlink ref="F504" r:id="rId85" display="https://podminky.urs.cz/item/CS_URS_2024_02/711493111"/>
    <hyperlink ref="F508" r:id="rId86" display="https://podminky.urs.cz/item/CS_URS_2024_02/711493121"/>
    <hyperlink ref="F517" r:id="rId87" display="https://podminky.urs.cz/item/CS_URS_2024_02/771591162"/>
    <hyperlink ref="F528" r:id="rId88" display="https://podminky.urs.cz/item/CS_URS_2024_02/771591115"/>
    <hyperlink ref="F539" r:id="rId89" display="https://podminky.urs.cz/item/CS_URS_2024_02/781495115"/>
    <hyperlink ref="F548" r:id="rId90" display="https://podminky.urs.cz/item/CS_URS_2024_02/998711121"/>
    <hyperlink ref="F554" r:id="rId91" display="https://podminky.urs.cz/item/CS_URS_2024_02/725291652"/>
    <hyperlink ref="F559" r:id="rId92" display="https://podminky.urs.cz/item/CS_URS_2024_02/725291653"/>
    <hyperlink ref="F564" r:id="rId93" display="https://podminky.urs.cz/item/CS_URS_2024_02/725291666"/>
    <hyperlink ref="F567" r:id="rId94" display="https://podminky.urs.cz/item/CS_URS_2024_02/725291669"/>
    <hyperlink ref="F572" r:id="rId95" display="https://podminky.urs.cz/item/CS_URS_2024_02/725291670"/>
    <hyperlink ref="F577" r:id="rId96" display="https://podminky.urs.cz/item/CS_URS_2024_02/998725121"/>
    <hyperlink ref="F580" r:id="rId97" display="https://podminky.urs.cz/item/CS_URS_2024_02/761614113"/>
    <hyperlink ref="F584" r:id="rId98" display="https://podminky.urs.cz/item/CS_URS_2024_02/998761121"/>
    <hyperlink ref="F587" r:id="rId99" display="https://podminky.urs.cz/item/CS_URS_2024_02/763131451"/>
    <hyperlink ref="F594" r:id="rId100" display="https://podminky.urs.cz/item/CS_URS_2024_02/763131714"/>
    <hyperlink ref="F596" r:id="rId101" display="https://podminky.urs.cz/item/CS_URS_2024_02/763131761"/>
    <hyperlink ref="F602" r:id="rId102" display="https://podminky.urs.cz/item/CS_URS_2024_02/763164525"/>
    <hyperlink ref="F606" r:id="rId103" display="https://podminky.urs.cz/item/CS_URS_2024_02/998763331"/>
    <hyperlink ref="F609" r:id="rId104" display="https://podminky.urs.cz/item/CS_URS_2024_02/764216603"/>
    <hyperlink ref="F613" r:id="rId105" display="https://podminky.urs.cz/item/CS_URS_2024_02/998764121"/>
    <hyperlink ref="F616" r:id="rId106" display="https://podminky.urs.cz/item/CS_URS_2024_02/766622131"/>
    <hyperlink ref="F621" r:id="rId107" display="https://podminky.urs.cz/item/CS_URS_2024_02/766622216"/>
    <hyperlink ref="F628" r:id="rId108" display="https://podminky.urs.cz/item/CS_URS_2024_02/766629631"/>
    <hyperlink ref="F634" r:id="rId109" display="https://podminky.urs.cz/item/CS_URS_2024_02/766629639"/>
    <hyperlink ref="F640" r:id="rId110" display="https://podminky.urs.cz/item/CS_URS_2022_01/766660171"/>
    <hyperlink ref="F650" r:id="rId111" display="https://podminky.urs.cz/item/CS_URS_2024_02/766660720"/>
    <hyperlink ref="F654" r:id="rId112" display="https://podminky.urs.cz/item/CS_URS_2024_02/767649194"/>
    <hyperlink ref="F658" r:id="rId113" display="https://podminky.urs.cz/item/CS_URS_2022_01/776421311"/>
    <hyperlink ref="F664" r:id="rId114" display="https://podminky.urs.cz/item/CS_URS_2024_02/998766121"/>
    <hyperlink ref="F667" r:id="rId115" display="https://podminky.urs.cz/item/CS_URS_2024_02/776111115"/>
    <hyperlink ref="F669" r:id="rId116" display="https://podminky.urs.cz/item/CS_URS_2024_02/771111011"/>
    <hyperlink ref="F671" r:id="rId117" display="https://podminky.urs.cz/item/CS_URS_2024_02/711191001"/>
    <hyperlink ref="F675" r:id="rId118" display="https://podminky.urs.cz/item/CS_URS_2024_02/771121011"/>
    <hyperlink ref="F677" r:id="rId119" display="https://podminky.urs.cz/item/CS_URS_2024_02/771151026"/>
    <hyperlink ref="F679" r:id="rId120" display="https://podminky.urs.cz/item/CS_URS_2024_02/771574416"/>
    <hyperlink ref="F694" r:id="rId121" display="https://podminky.urs.cz/item/CS_URS_2024_02/771577211"/>
    <hyperlink ref="F705" r:id="rId122" display="https://podminky.urs.cz/item/CS_URS_2024_02/771474112"/>
    <hyperlink ref="F712" r:id="rId123" display="https://podminky.urs.cz/item/CS_URS_2024_02/998771121"/>
    <hyperlink ref="F715" r:id="rId124" display="https://podminky.urs.cz/item/CS_URS_2024_02/781472217"/>
    <hyperlink ref="F728" r:id="rId125" display="https://podminky.urs.cz/item/CS_URS_2024_02/781491011"/>
    <hyperlink ref="F735" r:id="rId126" display="https://podminky.urs.cz/item/CS_URS_2024_02/781472291"/>
    <hyperlink ref="F747" r:id="rId127" display="https://podminky.urs.cz/item/CS_URS_2024_02/781492211"/>
    <hyperlink ref="F753" r:id="rId128" display="https://podminky.urs.cz/item/CS_URS_2024_02/781492251"/>
    <hyperlink ref="F766" r:id="rId129" display="https://podminky.urs.cz/item/CS_URS_2024_02/781495111"/>
    <hyperlink ref="F768" r:id="rId130" display="https://podminky.urs.cz/item/CS_URS_2024_02/781495141"/>
    <hyperlink ref="F770" r:id="rId131" display="https://podminky.urs.cz/item/CS_URS_2024_02/781495142"/>
    <hyperlink ref="F772" r:id="rId132" display="https://podminky.urs.cz/item/CS_URS_2024_02/781495143"/>
    <hyperlink ref="F774" r:id="rId133" display="https://podminky.urs.cz/item/CS_URS_2024_02/998781121"/>
    <hyperlink ref="F777" r:id="rId134" display="https://podminky.urs.cz/item/CS_URS_2024_02/783314203"/>
    <hyperlink ref="F784" r:id="rId135" display="https://podminky.urs.cz/item/CS_URS_2024_02/783315101"/>
    <hyperlink ref="F791" r:id="rId136" display="https://podminky.urs.cz/item/CS_URS_2024_02/783317101"/>
    <hyperlink ref="F794" r:id="rId137" display="https://podminky.urs.cz/item/CS_URS_2024_02/619991001"/>
    <hyperlink ref="F801" r:id="rId138" display="https://podminky.urs.cz/item/CS_URS_2024_02/619991011"/>
    <hyperlink ref="F805" r:id="rId139" display="https://podminky.urs.cz/item/CS_URS_2024_02/619991021"/>
    <hyperlink ref="F810" r:id="rId140" display="https://podminky.urs.cz/item/CS_URS_2024_02/784171111"/>
    <hyperlink ref="F825" r:id="rId141" display="https://podminky.urs.cz/item/CS_URS_2024_01/784185001"/>
    <hyperlink ref="F847" r:id="rId14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98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Březinovy sady 2, Jihlava - oprava soc.zař.v 1.N.P. pro kulturní zázemí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1266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16. 10. 2024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1267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ROUND((SUM(BE85:BE237)),  2)</f>
        <v>0</v>
      </c>
      <c r="G33" s="42"/>
      <c r="H33" s="42"/>
      <c r="I33" s="152">
        <v>0.20999999999999999</v>
      </c>
      <c r="J33" s="151">
        <f>ROUND(((SUM(BE85:BE237))*I33),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ROUND((SUM(BF85:BF237)),  2)</f>
        <v>0</v>
      </c>
      <c r="G34" s="42"/>
      <c r="H34" s="42"/>
      <c r="I34" s="152">
        <v>0.12</v>
      </c>
      <c r="J34" s="151">
        <f>ROUND(((SUM(BF85:BF237))*I34),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ROUND((SUM(BG85:BG237)),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ROUND((SUM(BH85:BH237)),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ROUND((SUM(BI85:BI237)),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Březinovy sady 2, Jihlava - oprava soc.zař.v 1.N.P. pro kulturní zázemí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02 - ZTI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Jihlava</v>
      </c>
      <c r="G52" s="44"/>
      <c r="H52" s="44"/>
      <c r="I52" s="36" t="s">
        <v>23</v>
      </c>
      <c r="J52" s="76" t="str">
        <f>IF(J12="","",J12)</f>
        <v>16. 10. 2024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6" t="s">
        <v>25</v>
      </c>
      <c r="D54" s="44"/>
      <c r="E54" s="44"/>
      <c r="F54" s="31" t="str">
        <f>E15</f>
        <v>Statutární město Jihlava, Masarykovo náměstí 97/1</v>
      </c>
      <c r="G54" s="44"/>
      <c r="H54" s="44"/>
      <c r="I54" s="36" t="s">
        <v>31</v>
      </c>
      <c r="J54" s="40" t="str">
        <f>E21</f>
        <v>Ing.Petr Šimek, Brněnská 61, Jihlava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Ing.Lubomír Jonáš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102</v>
      </c>
      <c r="D57" s="166"/>
      <c r="E57" s="166"/>
      <c r="F57" s="166"/>
      <c r="G57" s="166"/>
      <c r="H57" s="166"/>
      <c r="I57" s="166"/>
      <c r="J57" s="167" t="s">
        <v>103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104</v>
      </c>
    </row>
    <row r="60" s="9" customFormat="1" ht="24.96" customHeight="1">
      <c r="A60" s="9"/>
      <c r="B60" s="169"/>
      <c r="C60" s="170"/>
      <c r="D60" s="171" t="s">
        <v>119</v>
      </c>
      <c r="E60" s="172"/>
      <c r="F60" s="172"/>
      <c r="G60" s="172"/>
      <c r="H60" s="172"/>
      <c r="I60" s="172"/>
      <c r="J60" s="173">
        <f>J86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1268</v>
      </c>
      <c r="E61" s="178"/>
      <c r="F61" s="178"/>
      <c r="G61" s="178"/>
      <c r="H61" s="178"/>
      <c r="I61" s="178"/>
      <c r="J61" s="179">
        <f>J87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1269</v>
      </c>
      <c r="E62" s="178"/>
      <c r="F62" s="178"/>
      <c r="G62" s="178"/>
      <c r="H62" s="178"/>
      <c r="I62" s="178"/>
      <c r="J62" s="179">
        <f>J130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1270</v>
      </c>
      <c r="E63" s="178"/>
      <c r="F63" s="178"/>
      <c r="G63" s="178"/>
      <c r="H63" s="178"/>
      <c r="I63" s="178"/>
      <c r="J63" s="179">
        <f>J185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1271</v>
      </c>
      <c r="E64" s="178"/>
      <c r="F64" s="178"/>
      <c r="G64" s="178"/>
      <c r="H64" s="178"/>
      <c r="I64" s="178"/>
      <c r="J64" s="179">
        <f>J222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130</v>
      </c>
      <c r="E65" s="172"/>
      <c r="F65" s="172"/>
      <c r="G65" s="172"/>
      <c r="H65" s="172"/>
      <c r="I65" s="172"/>
      <c r="J65" s="173">
        <f>J233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7" t="s">
        <v>131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16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164" t="str">
        <f>E7</f>
        <v>Březinovy sady 2, Jihlava - oprava soc.zař.v 1.N.P. pro kulturní zázemí</v>
      </c>
      <c r="F75" s="36"/>
      <c r="G75" s="36"/>
      <c r="H75" s="36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99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73" t="str">
        <f>E9</f>
        <v>02 - ZTI</v>
      </c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21</v>
      </c>
      <c r="D79" s="44"/>
      <c r="E79" s="44"/>
      <c r="F79" s="31" t="str">
        <f>F12</f>
        <v>Jihlava</v>
      </c>
      <c r="G79" s="44"/>
      <c r="H79" s="44"/>
      <c r="I79" s="36" t="s">
        <v>23</v>
      </c>
      <c r="J79" s="76" t="str">
        <f>IF(J12="","",J12)</f>
        <v>16. 10. 2024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5.65" customHeight="1">
      <c r="A81" s="42"/>
      <c r="B81" s="43"/>
      <c r="C81" s="36" t="s">
        <v>25</v>
      </c>
      <c r="D81" s="44"/>
      <c r="E81" s="44"/>
      <c r="F81" s="31" t="str">
        <f>E15</f>
        <v>Statutární město Jihlava, Masarykovo náměstí 97/1</v>
      </c>
      <c r="G81" s="44"/>
      <c r="H81" s="44"/>
      <c r="I81" s="36" t="s">
        <v>31</v>
      </c>
      <c r="J81" s="40" t="str">
        <f>E21</f>
        <v>Ing.Petr Šimek, Brněnská 61, Jihlava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5.15" customHeight="1">
      <c r="A82" s="42"/>
      <c r="B82" s="43"/>
      <c r="C82" s="36" t="s">
        <v>29</v>
      </c>
      <c r="D82" s="44"/>
      <c r="E82" s="44"/>
      <c r="F82" s="31" t="str">
        <f>IF(E18="","",E18)</f>
        <v>Vyplň údaj</v>
      </c>
      <c r="G82" s="44"/>
      <c r="H82" s="44"/>
      <c r="I82" s="36" t="s">
        <v>34</v>
      </c>
      <c r="J82" s="40" t="str">
        <f>E24</f>
        <v>Ing.Lubomír Jonáš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0.32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1" customFormat="1" ht="29.28" customHeight="1">
      <c r="A84" s="181"/>
      <c r="B84" s="182"/>
      <c r="C84" s="183" t="s">
        <v>132</v>
      </c>
      <c r="D84" s="184" t="s">
        <v>57</v>
      </c>
      <c r="E84" s="184" t="s">
        <v>53</v>
      </c>
      <c r="F84" s="184" t="s">
        <v>54</v>
      </c>
      <c r="G84" s="184" t="s">
        <v>133</v>
      </c>
      <c r="H84" s="184" t="s">
        <v>134</v>
      </c>
      <c r="I84" s="184" t="s">
        <v>135</v>
      </c>
      <c r="J84" s="184" t="s">
        <v>103</v>
      </c>
      <c r="K84" s="185" t="s">
        <v>136</v>
      </c>
      <c r="L84" s="186"/>
      <c r="M84" s="96" t="s">
        <v>19</v>
      </c>
      <c r="N84" s="97" t="s">
        <v>42</v>
      </c>
      <c r="O84" s="97" t="s">
        <v>137</v>
      </c>
      <c r="P84" s="97" t="s">
        <v>138</v>
      </c>
      <c r="Q84" s="97" t="s">
        <v>139</v>
      </c>
      <c r="R84" s="97" t="s">
        <v>140</v>
      </c>
      <c r="S84" s="97" t="s">
        <v>141</v>
      </c>
      <c r="T84" s="98" t="s">
        <v>142</v>
      </c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</row>
    <row r="85" s="2" customFormat="1" ht="22.8" customHeight="1">
      <c r="A85" s="42"/>
      <c r="B85" s="43"/>
      <c r="C85" s="103" t="s">
        <v>143</v>
      </c>
      <c r="D85" s="44"/>
      <c r="E85" s="44"/>
      <c r="F85" s="44"/>
      <c r="G85" s="44"/>
      <c r="H85" s="44"/>
      <c r="I85" s="44"/>
      <c r="J85" s="187">
        <f>BK85</f>
        <v>0</v>
      </c>
      <c r="K85" s="44"/>
      <c r="L85" s="48"/>
      <c r="M85" s="99"/>
      <c r="N85" s="188"/>
      <c r="O85" s="100"/>
      <c r="P85" s="189">
        <f>P86+P233</f>
        <v>0</v>
      </c>
      <c r="Q85" s="100"/>
      <c r="R85" s="189">
        <f>R86+R233</f>
        <v>0.51614999999999989</v>
      </c>
      <c r="S85" s="100"/>
      <c r="T85" s="190">
        <f>T86+T233</f>
        <v>0.32445999999999997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1" t="s">
        <v>71</v>
      </c>
      <c r="AU85" s="21" t="s">
        <v>104</v>
      </c>
      <c r="BK85" s="191">
        <f>BK86+BK233</f>
        <v>0</v>
      </c>
    </row>
    <row r="86" s="12" customFormat="1" ht="25.92" customHeight="1">
      <c r="A86" s="12"/>
      <c r="B86" s="192"/>
      <c r="C86" s="193"/>
      <c r="D86" s="194" t="s">
        <v>71</v>
      </c>
      <c r="E86" s="195" t="s">
        <v>716</v>
      </c>
      <c r="F86" s="195" t="s">
        <v>717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P87+P130+P185+P222</f>
        <v>0</v>
      </c>
      <c r="Q86" s="200"/>
      <c r="R86" s="201">
        <f>R87+R130+R185+R222</f>
        <v>0.51614999999999989</v>
      </c>
      <c r="S86" s="200"/>
      <c r="T86" s="202">
        <f>T87+T130+T185+T222</f>
        <v>0.32445999999999997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82</v>
      </c>
      <c r="AT86" s="204" t="s">
        <v>71</v>
      </c>
      <c r="AU86" s="204" t="s">
        <v>72</v>
      </c>
      <c r="AY86" s="203" t="s">
        <v>146</v>
      </c>
      <c r="BK86" s="205">
        <f>BK87+BK130+BK185+BK222</f>
        <v>0</v>
      </c>
    </row>
    <row r="87" s="12" customFormat="1" ht="22.8" customHeight="1">
      <c r="A87" s="12"/>
      <c r="B87" s="192"/>
      <c r="C87" s="193"/>
      <c r="D87" s="194" t="s">
        <v>71</v>
      </c>
      <c r="E87" s="206" t="s">
        <v>1272</v>
      </c>
      <c r="F87" s="206" t="s">
        <v>1273</v>
      </c>
      <c r="G87" s="193"/>
      <c r="H87" s="193"/>
      <c r="I87" s="196"/>
      <c r="J87" s="207">
        <f>BK87</f>
        <v>0</v>
      </c>
      <c r="K87" s="193"/>
      <c r="L87" s="198"/>
      <c r="M87" s="199"/>
      <c r="N87" s="200"/>
      <c r="O87" s="200"/>
      <c r="P87" s="201">
        <f>SUM(P88:P129)</f>
        <v>0</v>
      </c>
      <c r="Q87" s="200"/>
      <c r="R87" s="201">
        <f>SUM(R88:R129)</f>
        <v>0.060349999999999994</v>
      </c>
      <c r="S87" s="200"/>
      <c r="T87" s="202">
        <f>SUM(T88:T129)</f>
        <v>0.11234999999999999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82</v>
      </c>
      <c r="AT87" s="204" t="s">
        <v>71</v>
      </c>
      <c r="AU87" s="204" t="s">
        <v>80</v>
      </c>
      <c r="AY87" s="203" t="s">
        <v>146</v>
      </c>
      <c r="BK87" s="205">
        <f>SUM(BK88:BK129)</f>
        <v>0</v>
      </c>
    </row>
    <row r="88" s="2" customFormat="1" ht="16.5" customHeight="1">
      <c r="A88" s="42"/>
      <c r="B88" s="43"/>
      <c r="C88" s="208" t="s">
        <v>80</v>
      </c>
      <c r="D88" s="208" t="s">
        <v>148</v>
      </c>
      <c r="E88" s="209" t="s">
        <v>1274</v>
      </c>
      <c r="F88" s="210" t="s">
        <v>1275</v>
      </c>
      <c r="G88" s="211" t="s">
        <v>205</v>
      </c>
      <c r="H88" s="212">
        <v>2</v>
      </c>
      <c r="I88" s="213"/>
      <c r="J88" s="214">
        <f>ROUND(I88*H88,2)</f>
        <v>0</v>
      </c>
      <c r="K88" s="210" t="s">
        <v>152</v>
      </c>
      <c r="L88" s="48"/>
      <c r="M88" s="215" t="s">
        <v>19</v>
      </c>
      <c r="N88" s="216" t="s">
        <v>43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0.0098200000000000006</v>
      </c>
      <c r="T88" s="218">
        <f>S88*H88</f>
        <v>0.019640000000000001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239</v>
      </c>
      <c r="AT88" s="219" t="s">
        <v>148</v>
      </c>
      <c r="AU88" s="219" t="s">
        <v>82</v>
      </c>
      <c r="AY88" s="21" t="s">
        <v>146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1" t="s">
        <v>80</v>
      </c>
      <c r="BK88" s="220">
        <f>ROUND(I88*H88,2)</f>
        <v>0</v>
      </c>
      <c r="BL88" s="21" t="s">
        <v>239</v>
      </c>
      <c r="BM88" s="219" t="s">
        <v>1276</v>
      </c>
    </row>
    <row r="89" s="2" customFormat="1">
      <c r="A89" s="42"/>
      <c r="B89" s="43"/>
      <c r="C89" s="44"/>
      <c r="D89" s="221" t="s">
        <v>155</v>
      </c>
      <c r="E89" s="44"/>
      <c r="F89" s="222" t="s">
        <v>1277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155</v>
      </c>
      <c r="AU89" s="21" t="s">
        <v>82</v>
      </c>
    </row>
    <row r="90" s="2" customFormat="1" ht="16.5" customHeight="1">
      <c r="A90" s="42"/>
      <c r="B90" s="43"/>
      <c r="C90" s="208" t="s">
        <v>82</v>
      </c>
      <c r="D90" s="208" t="s">
        <v>148</v>
      </c>
      <c r="E90" s="209" t="s">
        <v>1278</v>
      </c>
      <c r="F90" s="210" t="s">
        <v>1279</v>
      </c>
      <c r="G90" s="211" t="s">
        <v>218</v>
      </c>
      <c r="H90" s="212">
        <v>1</v>
      </c>
      <c r="I90" s="213"/>
      <c r="J90" s="214">
        <f>ROUND(I90*H90,2)</f>
        <v>0</v>
      </c>
      <c r="K90" s="210" t="s">
        <v>152</v>
      </c>
      <c r="L90" s="48"/>
      <c r="M90" s="215" t="s">
        <v>19</v>
      </c>
      <c r="N90" s="216" t="s">
        <v>43</v>
      </c>
      <c r="O90" s="88"/>
      <c r="P90" s="217">
        <f>O90*H90</f>
        <v>0</v>
      </c>
      <c r="Q90" s="217">
        <v>0.019019999999999999</v>
      </c>
      <c r="R90" s="217">
        <f>Q90*H90</f>
        <v>0.019019999999999999</v>
      </c>
      <c r="S90" s="217">
        <v>0.019019999999999999</v>
      </c>
      <c r="T90" s="218">
        <f>S90*H90</f>
        <v>0.019019999999999999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239</v>
      </c>
      <c r="AT90" s="219" t="s">
        <v>148</v>
      </c>
      <c r="AU90" s="219" t="s">
        <v>82</v>
      </c>
      <c r="AY90" s="21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1" t="s">
        <v>80</v>
      </c>
      <c r="BK90" s="220">
        <f>ROUND(I90*H90,2)</f>
        <v>0</v>
      </c>
      <c r="BL90" s="21" t="s">
        <v>239</v>
      </c>
      <c r="BM90" s="219" t="s">
        <v>1280</v>
      </c>
    </row>
    <row r="91" s="2" customFormat="1">
      <c r="A91" s="42"/>
      <c r="B91" s="43"/>
      <c r="C91" s="44"/>
      <c r="D91" s="221" t="s">
        <v>155</v>
      </c>
      <c r="E91" s="44"/>
      <c r="F91" s="222" t="s">
        <v>1281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1" t="s">
        <v>155</v>
      </c>
      <c r="AU91" s="21" t="s">
        <v>82</v>
      </c>
    </row>
    <row r="92" s="2" customFormat="1" ht="16.5" customHeight="1">
      <c r="A92" s="42"/>
      <c r="B92" s="43"/>
      <c r="C92" s="208" t="s">
        <v>161</v>
      </c>
      <c r="D92" s="208" t="s">
        <v>148</v>
      </c>
      <c r="E92" s="209" t="s">
        <v>1282</v>
      </c>
      <c r="F92" s="210" t="s">
        <v>1283</v>
      </c>
      <c r="G92" s="211" t="s">
        <v>218</v>
      </c>
      <c r="H92" s="212">
        <v>1</v>
      </c>
      <c r="I92" s="213"/>
      <c r="J92" s="214">
        <f>ROUND(I92*H92,2)</f>
        <v>0</v>
      </c>
      <c r="K92" s="210" t="s">
        <v>152</v>
      </c>
      <c r="L92" s="48"/>
      <c r="M92" s="215" t="s">
        <v>19</v>
      </c>
      <c r="N92" s="216" t="s">
        <v>43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239</v>
      </c>
      <c r="AT92" s="219" t="s">
        <v>148</v>
      </c>
      <c r="AU92" s="219" t="s">
        <v>82</v>
      </c>
      <c r="AY92" s="21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1" t="s">
        <v>80</v>
      </c>
      <c r="BK92" s="220">
        <f>ROUND(I92*H92,2)</f>
        <v>0</v>
      </c>
      <c r="BL92" s="21" t="s">
        <v>239</v>
      </c>
      <c r="BM92" s="219" t="s">
        <v>1284</v>
      </c>
    </row>
    <row r="93" s="2" customFormat="1">
      <c r="A93" s="42"/>
      <c r="B93" s="43"/>
      <c r="C93" s="44"/>
      <c r="D93" s="221" t="s">
        <v>155</v>
      </c>
      <c r="E93" s="44"/>
      <c r="F93" s="222" t="s">
        <v>1285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155</v>
      </c>
      <c r="AU93" s="21" t="s">
        <v>82</v>
      </c>
    </row>
    <row r="94" s="2" customFormat="1" ht="16.5" customHeight="1">
      <c r="A94" s="42"/>
      <c r="B94" s="43"/>
      <c r="C94" s="208" t="s">
        <v>153</v>
      </c>
      <c r="D94" s="208" t="s">
        <v>148</v>
      </c>
      <c r="E94" s="209" t="s">
        <v>1286</v>
      </c>
      <c r="F94" s="210" t="s">
        <v>1287</v>
      </c>
      <c r="G94" s="211" t="s">
        <v>205</v>
      </c>
      <c r="H94" s="212">
        <v>2</v>
      </c>
      <c r="I94" s="213"/>
      <c r="J94" s="214">
        <f>ROUND(I94*H94,2)</f>
        <v>0</v>
      </c>
      <c r="K94" s="210" t="s">
        <v>152</v>
      </c>
      <c r="L94" s="48"/>
      <c r="M94" s="215" t="s">
        <v>19</v>
      </c>
      <c r="N94" s="216" t="s">
        <v>43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0.014919999999999999</v>
      </c>
      <c r="T94" s="218">
        <f>S94*H94</f>
        <v>0.029839999999999998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239</v>
      </c>
      <c r="AT94" s="219" t="s">
        <v>148</v>
      </c>
      <c r="AU94" s="219" t="s">
        <v>82</v>
      </c>
      <c r="AY94" s="21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1" t="s">
        <v>80</v>
      </c>
      <c r="BK94" s="220">
        <f>ROUND(I94*H94,2)</f>
        <v>0</v>
      </c>
      <c r="BL94" s="21" t="s">
        <v>239</v>
      </c>
      <c r="BM94" s="219" t="s">
        <v>1288</v>
      </c>
    </row>
    <row r="95" s="2" customFormat="1">
      <c r="A95" s="42"/>
      <c r="B95" s="43"/>
      <c r="C95" s="44"/>
      <c r="D95" s="221" t="s">
        <v>155</v>
      </c>
      <c r="E95" s="44"/>
      <c r="F95" s="222" t="s">
        <v>1289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155</v>
      </c>
      <c r="AU95" s="21" t="s">
        <v>82</v>
      </c>
    </row>
    <row r="96" s="2" customFormat="1" ht="16.5" customHeight="1">
      <c r="A96" s="42"/>
      <c r="B96" s="43"/>
      <c r="C96" s="208" t="s">
        <v>174</v>
      </c>
      <c r="D96" s="208" t="s">
        <v>148</v>
      </c>
      <c r="E96" s="209" t="s">
        <v>1290</v>
      </c>
      <c r="F96" s="210" t="s">
        <v>1291</v>
      </c>
      <c r="G96" s="211" t="s">
        <v>205</v>
      </c>
      <c r="H96" s="212">
        <v>5</v>
      </c>
      <c r="I96" s="213"/>
      <c r="J96" s="214">
        <f>ROUND(I96*H96,2)</f>
        <v>0</v>
      </c>
      <c r="K96" s="210" t="s">
        <v>152</v>
      </c>
      <c r="L96" s="48"/>
      <c r="M96" s="215" t="s">
        <v>19</v>
      </c>
      <c r="N96" s="216" t="s">
        <v>43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0.0066899999999999998</v>
      </c>
      <c r="T96" s="218">
        <f>S96*H96</f>
        <v>0.033450000000000001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239</v>
      </c>
      <c r="AT96" s="219" t="s">
        <v>148</v>
      </c>
      <c r="AU96" s="219" t="s">
        <v>82</v>
      </c>
      <c r="AY96" s="21" t="s">
        <v>146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1" t="s">
        <v>80</v>
      </c>
      <c r="BK96" s="220">
        <f>ROUND(I96*H96,2)</f>
        <v>0</v>
      </c>
      <c r="BL96" s="21" t="s">
        <v>239</v>
      </c>
      <c r="BM96" s="219" t="s">
        <v>1292</v>
      </c>
    </row>
    <row r="97" s="2" customFormat="1">
      <c r="A97" s="42"/>
      <c r="B97" s="43"/>
      <c r="C97" s="44"/>
      <c r="D97" s="221" t="s">
        <v>155</v>
      </c>
      <c r="E97" s="44"/>
      <c r="F97" s="222" t="s">
        <v>1293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155</v>
      </c>
      <c r="AU97" s="21" t="s">
        <v>82</v>
      </c>
    </row>
    <row r="98" s="2" customFormat="1" ht="16.5" customHeight="1">
      <c r="A98" s="42"/>
      <c r="B98" s="43"/>
      <c r="C98" s="208" t="s">
        <v>181</v>
      </c>
      <c r="D98" s="208" t="s">
        <v>148</v>
      </c>
      <c r="E98" s="209" t="s">
        <v>1294</v>
      </c>
      <c r="F98" s="210" t="s">
        <v>1295</v>
      </c>
      <c r="G98" s="211" t="s">
        <v>205</v>
      </c>
      <c r="H98" s="212">
        <v>2</v>
      </c>
      <c r="I98" s="213"/>
      <c r="J98" s="214">
        <f>ROUND(I98*H98,2)</f>
        <v>0</v>
      </c>
      <c r="K98" s="210" t="s">
        <v>152</v>
      </c>
      <c r="L98" s="48"/>
      <c r="M98" s="215" t="s">
        <v>19</v>
      </c>
      <c r="N98" s="216" t="s">
        <v>43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0.0020999999999999999</v>
      </c>
      <c r="T98" s="218">
        <f>S98*H98</f>
        <v>0.0041999999999999997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239</v>
      </c>
      <c r="AT98" s="219" t="s">
        <v>148</v>
      </c>
      <c r="AU98" s="219" t="s">
        <v>82</v>
      </c>
      <c r="AY98" s="21" t="s">
        <v>146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1" t="s">
        <v>80</v>
      </c>
      <c r="BK98" s="220">
        <f>ROUND(I98*H98,2)</f>
        <v>0</v>
      </c>
      <c r="BL98" s="21" t="s">
        <v>239</v>
      </c>
      <c r="BM98" s="219" t="s">
        <v>1296</v>
      </c>
    </row>
    <row r="99" s="2" customFormat="1">
      <c r="A99" s="42"/>
      <c r="B99" s="43"/>
      <c r="C99" s="44"/>
      <c r="D99" s="221" t="s">
        <v>155</v>
      </c>
      <c r="E99" s="44"/>
      <c r="F99" s="222" t="s">
        <v>1297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155</v>
      </c>
      <c r="AU99" s="21" t="s">
        <v>82</v>
      </c>
    </row>
    <row r="100" s="2" customFormat="1" ht="16.5" customHeight="1">
      <c r="A100" s="42"/>
      <c r="B100" s="43"/>
      <c r="C100" s="208" t="s">
        <v>188</v>
      </c>
      <c r="D100" s="208" t="s">
        <v>148</v>
      </c>
      <c r="E100" s="209" t="s">
        <v>1298</v>
      </c>
      <c r="F100" s="210" t="s">
        <v>1299</v>
      </c>
      <c r="G100" s="211" t="s">
        <v>205</v>
      </c>
      <c r="H100" s="212">
        <v>12</v>
      </c>
      <c r="I100" s="213"/>
      <c r="J100" s="214">
        <f>ROUND(I100*H100,2)</f>
        <v>0</v>
      </c>
      <c r="K100" s="210" t="s">
        <v>152</v>
      </c>
      <c r="L100" s="48"/>
      <c r="M100" s="215" t="s">
        <v>19</v>
      </c>
      <c r="N100" s="216" t="s">
        <v>43</v>
      </c>
      <c r="O100" s="88"/>
      <c r="P100" s="217">
        <f>O100*H100</f>
        <v>0</v>
      </c>
      <c r="Q100" s="217">
        <v>0.00142</v>
      </c>
      <c r="R100" s="217">
        <f>Q100*H100</f>
        <v>0.01704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239</v>
      </c>
      <c r="AT100" s="219" t="s">
        <v>148</v>
      </c>
      <c r="AU100" s="219" t="s">
        <v>82</v>
      </c>
      <c r="AY100" s="21" t="s">
        <v>146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1" t="s">
        <v>80</v>
      </c>
      <c r="BK100" s="220">
        <f>ROUND(I100*H100,2)</f>
        <v>0</v>
      </c>
      <c r="BL100" s="21" t="s">
        <v>239</v>
      </c>
      <c r="BM100" s="219" t="s">
        <v>1300</v>
      </c>
    </row>
    <row r="101" s="2" customFormat="1">
      <c r="A101" s="42"/>
      <c r="B101" s="43"/>
      <c r="C101" s="44"/>
      <c r="D101" s="221" t="s">
        <v>155</v>
      </c>
      <c r="E101" s="44"/>
      <c r="F101" s="222" t="s">
        <v>1301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155</v>
      </c>
      <c r="AU101" s="21" t="s">
        <v>82</v>
      </c>
    </row>
    <row r="102" s="2" customFormat="1" ht="16.5" customHeight="1">
      <c r="A102" s="42"/>
      <c r="B102" s="43"/>
      <c r="C102" s="208" t="s">
        <v>196</v>
      </c>
      <c r="D102" s="208" t="s">
        <v>148</v>
      </c>
      <c r="E102" s="209" t="s">
        <v>1302</v>
      </c>
      <c r="F102" s="210" t="s">
        <v>1303</v>
      </c>
      <c r="G102" s="211" t="s">
        <v>205</v>
      </c>
      <c r="H102" s="212">
        <v>5</v>
      </c>
      <c r="I102" s="213"/>
      <c r="J102" s="214">
        <f>ROUND(I102*H102,2)</f>
        <v>0</v>
      </c>
      <c r="K102" s="210" t="s">
        <v>152</v>
      </c>
      <c r="L102" s="48"/>
      <c r="M102" s="215" t="s">
        <v>19</v>
      </c>
      <c r="N102" s="216" t="s">
        <v>43</v>
      </c>
      <c r="O102" s="88"/>
      <c r="P102" s="217">
        <f>O102*H102</f>
        <v>0</v>
      </c>
      <c r="Q102" s="217">
        <v>0.00197</v>
      </c>
      <c r="R102" s="217">
        <f>Q102*H102</f>
        <v>0.0098499999999999994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239</v>
      </c>
      <c r="AT102" s="219" t="s">
        <v>148</v>
      </c>
      <c r="AU102" s="219" t="s">
        <v>82</v>
      </c>
      <c r="AY102" s="21" t="s">
        <v>146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1" t="s">
        <v>80</v>
      </c>
      <c r="BK102" s="220">
        <f>ROUND(I102*H102,2)</f>
        <v>0</v>
      </c>
      <c r="BL102" s="21" t="s">
        <v>239</v>
      </c>
      <c r="BM102" s="219" t="s">
        <v>1304</v>
      </c>
    </row>
    <row r="103" s="2" customFormat="1">
      <c r="A103" s="42"/>
      <c r="B103" s="43"/>
      <c r="C103" s="44"/>
      <c r="D103" s="221" t="s">
        <v>155</v>
      </c>
      <c r="E103" s="44"/>
      <c r="F103" s="222" t="s">
        <v>1305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155</v>
      </c>
      <c r="AU103" s="21" t="s">
        <v>82</v>
      </c>
    </row>
    <row r="104" s="2" customFormat="1" ht="16.5" customHeight="1">
      <c r="A104" s="42"/>
      <c r="B104" s="43"/>
      <c r="C104" s="208" t="s">
        <v>202</v>
      </c>
      <c r="D104" s="208" t="s">
        <v>148</v>
      </c>
      <c r="E104" s="209" t="s">
        <v>1306</v>
      </c>
      <c r="F104" s="210" t="s">
        <v>1307</v>
      </c>
      <c r="G104" s="211" t="s">
        <v>205</v>
      </c>
      <c r="H104" s="212">
        <v>3</v>
      </c>
      <c r="I104" s="213"/>
      <c r="J104" s="214">
        <f>ROUND(I104*H104,2)</f>
        <v>0</v>
      </c>
      <c r="K104" s="210" t="s">
        <v>152</v>
      </c>
      <c r="L104" s="48"/>
      <c r="M104" s="215" t="s">
        <v>19</v>
      </c>
      <c r="N104" s="216" t="s">
        <v>43</v>
      </c>
      <c r="O104" s="88"/>
      <c r="P104" s="217">
        <f>O104*H104</f>
        <v>0</v>
      </c>
      <c r="Q104" s="217">
        <v>0.00076000000000000004</v>
      </c>
      <c r="R104" s="217">
        <f>Q104*H104</f>
        <v>0.0022799999999999999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239</v>
      </c>
      <c r="AT104" s="219" t="s">
        <v>148</v>
      </c>
      <c r="AU104" s="219" t="s">
        <v>82</v>
      </c>
      <c r="AY104" s="21" t="s">
        <v>146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1" t="s">
        <v>80</v>
      </c>
      <c r="BK104" s="220">
        <f>ROUND(I104*H104,2)</f>
        <v>0</v>
      </c>
      <c r="BL104" s="21" t="s">
        <v>239</v>
      </c>
      <c r="BM104" s="219" t="s">
        <v>1308</v>
      </c>
    </row>
    <row r="105" s="2" customFormat="1">
      <c r="A105" s="42"/>
      <c r="B105" s="43"/>
      <c r="C105" s="44"/>
      <c r="D105" s="221" t="s">
        <v>155</v>
      </c>
      <c r="E105" s="44"/>
      <c r="F105" s="222" t="s">
        <v>1309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155</v>
      </c>
      <c r="AU105" s="21" t="s">
        <v>82</v>
      </c>
    </row>
    <row r="106" s="2" customFormat="1" ht="16.5" customHeight="1">
      <c r="A106" s="42"/>
      <c r="B106" s="43"/>
      <c r="C106" s="208" t="s">
        <v>209</v>
      </c>
      <c r="D106" s="208" t="s">
        <v>148</v>
      </c>
      <c r="E106" s="209" t="s">
        <v>1310</v>
      </c>
      <c r="F106" s="210" t="s">
        <v>1311</v>
      </c>
      <c r="G106" s="211" t="s">
        <v>205</v>
      </c>
      <c r="H106" s="212">
        <v>6</v>
      </c>
      <c r="I106" s="213"/>
      <c r="J106" s="214">
        <f>ROUND(I106*H106,2)</f>
        <v>0</v>
      </c>
      <c r="K106" s="210" t="s">
        <v>152</v>
      </c>
      <c r="L106" s="48"/>
      <c r="M106" s="215" t="s">
        <v>19</v>
      </c>
      <c r="N106" s="216" t="s">
        <v>43</v>
      </c>
      <c r="O106" s="88"/>
      <c r="P106" s="217">
        <f>O106*H106</f>
        <v>0</v>
      </c>
      <c r="Q106" s="217">
        <v>0.00042999999999999999</v>
      </c>
      <c r="R106" s="217">
        <f>Q106*H106</f>
        <v>0.0025799999999999998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239</v>
      </c>
      <c r="AT106" s="219" t="s">
        <v>148</v>
      </c>
      <c r="AU106" s="219" t="s">
        <v>82</v>
      </c>
      <c r="AY106" s="21" t="s">
        <v>146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1" t="s">
        <v>80</v>
      </c>
      <c r="BK106" s="220">
        <f>ROUND(I106*H106,2)</f>
        <v>0</v>
      </c>
      <c r="BL106" s="21" t="s">
        <v>239</v>
      </c>
      <c r="BM106" s="219" t="s">
        <v>1312</v>
      </c>
    </row>
    <row r="107" s="2" customFormat="1">
      <c r="A107" s="42"/>
      <c r="B107" s="43"/>
      <c r="C107" s="44"/>
      <c r="D107" s="221" t="s">
        <v>155</v>
      </c>
      <c r="E107" s="44"/>
      <c r="F107" s="222" t="s">
        <v>1313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155</v>
      </c>
      <c r="AU107" s="21" t="s">
        <v>82</v>
      </c>
    </row>
    <row r="108" s="2" customFormat="1" ht="16.5" customHeight="1">
      <c r="A108" s="42"/>
      <c r="B108" s="43"/>
      <c r="C108" s="208" t="s">
        <v>215</v>
      </c>
      <c r="D108" s="208" t="s">
        <v>148</v>
      </c>
      <c r="E108" s="209" t="s">
        <v>1314</v>
      </c>
      <c r="F108" s="210" t="s">
        <v>1315</v>
      </c>
      <c r="G108" s="211" t="s">
        <v>205</v>
      </c>
      <c r="H108" s="212">
        <v>6</v>
      </c>
      <c r="I108" s="213"/>
      <c r="J108" s="214">
        <f>ROUND(I108*H108,2)</f>
        <v>0</v>
      </c>
      <c r="K108" s="210" t="s">
        <v>152</v>
      </c>
      <c r="L108" s="48"/>
      <c r="M108" s="215" t="s">
        <v>19</v>
      </c>
      <c r="N108" s="216" t="s">
        <v>43</v>
      </c>
      <c r="O108" s="88"/>
      <c r="P108" s="217">
        <f>O108*H108</f>
        <v>0</v>
      </c>
      <c r="Q108" s="217">
        <v>0.00050000000000000001</v>
      </c>
      <c r="R108" s="217">
        <f>Q108*H108</f>
        <v>0.0030000000000000001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239</v>
      </c>
      <c r="AT108" s="219" t="s">
        <v>148</v>
      </c>
      <c r="AU108" s="219" t="s">
        <v>82</v>
      </c>
      <c r="AY108" s="21" t="s">
        <v>146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1" t="s">
        <v>80</v>
      </c>
      <c r="BK108" s="220">
        <f>ROUND(I108*H108,2)</f>
        <v>0</v>
      </c>
      <c r="BL108" s="21" t="s">
        <v>239</v>
      </c>
      <c r="BM108" s="219" t="s">
        <v>1316</v>
      </c>
    </row>
    <row r="109" s="2" customFormat="1">
      <c r="A109" s="42"/>
      <c r="B109" s="43"/>
      <c r="C109" s="44"/>
      <c r="D109" s="221" t="s">
        <v>155</v>
      </c>
      <c r="E109" s="44"/>
      <c r="F109" s="222" t="s">
        <v>1317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155</v>
      </c>
      <c r="AU109" s="21" t="s">
        <v>82</v>
      </c>
    </row>
    <row r="110" s="2" customFormat="1" ht="16.5" customHeight="1">
      <c r="A110" s="42"/>
      <c r="B110" s="43"/>
      <c r="C110" s="208" t="s">
        <v>8</v>
      </c>
      <c r="D110" s="208" t="s">
        <v>148</v>
      </c>
      <c r="E110" s="209" t="s">
        <v>1318</v>
      </c>
      <c r="F110" s="210" t="s">
        <v>1319</v>
      </c>
      <c r="G110" s="211" t="s">
        <v>205</v>
      </c>
      <c r="H110" s="212">
        <v>5</v>
      </c>
      <c r="I110" s="213"/>
      <c r="J110" s="214">
        <f>ROUND(I110*H110,2)</f>
        <v>0</v>
      </c>
      <c r="K110" s="210" t="s">
        <v>152</v>
      </c>
      <c r="L110" s="48"/>
      <c r="M110" s="215" t="s">
        <v>19</v>
      </c>
      <c r="N110" s="216" t="s">
        <v>43</v>
      </c>
      <c r="O110" s="88"/>
      <c r="P110" s="217">
        <f>O110*H110</f>
        <v>0</v>
      </c>
      <c r="Q110" s="217">
        <v>0.0011900000000000001</v>
      </c>
      <c r="R110" s="217">
        <f>Q110*H110</f>
        <v>0.0059500000000000004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239</v>
      </c>
      <c r="AT110" s="219" t="s">
        <v>148</v>
      </c>
      <c r="AU110" s="219" t="s">
        <v>82</v>
      </c>
      <c r="AY110" s="21" t="s">
        <v>146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1" t="s">
        <v>80</v>
      </c>
      <c r="BK110" s="220">
        <f>ROUND(I110*H110,2)</f>
        <v>0</v>
      </c>
      <c r="BL110" s="21" t="s">
        <v>239</v>
      </c>
      <c r="BM110" s="219" t="s">
        <v>1320</v>
      </c>
    </row>
    <row r="111" s="2" customFormat="1">
      <c r="A111" s="42"/>
      <c r="B111" s="43"/>
      <c r="C111" s="44"/>
      <c r="D111" s="221" t="s">
        <v>155</v>
      </c>
      <c r="E111" s="44"/>
      <c r="F111" s="222" t="s">
        <v>1321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155</v>
      </c>
      <c r="AU111" s="21" t="s">
        <v>82</v>
      </c>
    </row>
    <row r="112" s="2" customFormat="1" ht="16.5" customHeight="1">
      <c r="A112" s="42"/>
      <c r="B112" s="43"/>
      <c r="C112" s="208" t="s">
        <v>225</v>
      </c>
      <c r="D112" s="208" t="s">
        <v>148</v>
      </c>
      <c r="E112" s="209" t="s">
        <v>1322</v>
      </c>
      <c r="F112" s="210" t="s">
        <v>1323</v>
      </c>
      <c r="G112" s="211" t="s">
        <v>218</v>
      </c>
      <c r="H112" s="212">
        <v>9</v>
      </c>
      <c r="I112" s="213"/>
      <c r="J112" s="214">
        <f>ROUND(I112*H112,2)</f>
        <v>0</v>
      </c>
      <c r="K112" s="210" t="s">
        <v>152</v>
      </c>
      <c r="L112" s="48"/>
      <c r="M112" s="215" t="s">
        <v>19</v>
      </c>
      <c r="N112" s="216" t="s">
        <v>43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239</v>
      </c>
      <c r="AT112" s="219" t="s">
        <v>148</v>
      </c>
      <c r="AU112" s="219" t="s">
        <v>82</v>
      </c>
      <c r="AY112" s="21" t="s">
        <v>146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1" t="s">
        <v>80</v>
      </c>
      <c r="BK112" s="220">
        <f>ROUND(I112*H112,2)</f>
        <v>0</v>
      </c>
      <c r="BL112" s="21" t="s">
        <v>239</v>
      </c>
      <c r="BM112" s="219" t="s">
        <v>1324</v>
      </c>
    </row>
    <row r="113" s="2" customFormat="1">
      <c r="A113" s="42"/>
      <c r="B113" s="43"/>
      <c r="C113" s="44"/>
      <c r="D113" s="221" t="s">
        <v>155</v>
      </c>
      <c r="E113" s="44"/>
      <c r="F113" s="222" t="s">
        <v>1325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155</v>
      </c>
      <c r="AU113" s="21" t="s">
        <v>82</v>
      </c>
    </row>
    <row r="114" s="2" customFormat="1" ht="16.5" customHeight="1">
      <c r="A114" s="42"/>
      <c r="B114" s="43"/>
      <c r="C114" s="208" t="s">
        <v>230</v>
      </c>
      <c r="D114" s="208" t="s">
        <v>148</v>
      </c>
      <c r="E114" s="209" t="s">
        <v>1326</v>
      </c>
      <c r="F114" s="210" t="s">
        <v>1327</v>
      </c>
      <c r="G114" s="211" t="s">
        <v>218</v>
      </c>
      <c r="H114" s="212">
        <v>6</v>
      </c>
      <c r="I114" s="213"/>
      <c r="J114" s="214">
        <f>ROUND(I114*H114,2)</f>
        <v>0</v>
      </c>
      <c r="K114" s="210" t="s">
        <v>152</v>
      </c>
      <c r="L114" s="48"/>
      <c r="M114" s="215" t="s">
        <v>19</v>
      </c>
      <c r="N114" s="216" t="s">
        <v>43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239</v>
      </c>
      <c r="AT114" s="219" t="s">
        <v>148</v>
      </c>
      <c r="AU114" s="219" t="s">
        <v>82</v>
      </c>
      <c r="AY114" s="21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1" t="s">
        <v>80</v>
      </c>
      <c r="BK114" s="220">
        <f>ROUND(I114*H114,2)</f>
        <v>0</v>
      </c>
      <c r="BL114" s="21" t="s">
        <v>239</v>
      </c>
      <c r="BM114" s="219" t="s">
        <v>1328</v>
      </c>
    </row>
    <row r="115" s="2" customFormat="1">
      <c r="A115" s="42"/>
      <c r="B115" s="43"/>
      <c r="C115" s="44"/>
      <c r="D115" s="221" t="s">
        <v>155</v>
      </c>
      <c r="E115" s="44"/>
      <c r="F115" s="222" t="s">
        <v>1329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155</v>
      </c>
      <c r="AU115" s="21" t="s">
        <v>82</v>
      </c>
    </row>
    <row r="116" s="2" customFormat="1" ht="16.5" customHeight="1">
      <c r="A116" s="42"/>
      <c r="B116" s="43"/>
      <c r="C116" s="208" t="s">
        <v>235</v>
      </c>
      <c r="D116" s="208" t="s">
        <v>148</v>
      </c>
      <c r="E116" s="209" t="s">
        <v>1330</v>
      </c>
      <c r="F116" s="210" t="s">
        <v>1331</v>
      </c>
      <c r="G116" s="211" t="s">
        <v>218</v>
      </c>
      <c r="H116" s="212">
        <v>2</v>
      </c>
      <c r="I116" s="213"/>
      <c r="J116" s="214">
        <f>ROUND(I116*H116,2)</f>
        <v>0</v>
      </c>
      <c r="K116" s="210" t="s">
        <v>152</v>
      </c>
      <c r="L116" s="48"/>
      <c r="M116" s="215" t="s">
        <v>19</v>
      </c>
      <c r="N116" s="216" t="s">
        <v>43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0.0030999999999999999</v>
      </c>
      <c r="T116" s="218">
        <f>S116*H116</f>
        <v>0.0061999999999999998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239</v>
      </c>
      <c r="AT116" s="219" t="s">
        <v>148</v>
      </c>
      <c r="AU116" s="219" t="s">
        <v>82</v>
      </c>
      <c r="AY116" s="21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1" t="s">
        <v>80</v>
      </c>
      <c r="BK116" s="220">
        <f>ROUND(I116*H116,2)</f>
        <v>0</v>
      </c>
      <c r="BL116" s="21" t="s">
        <v>239</v>
      </c>
      <c r="BM116" s="219" t="s">
        <v>1332</v>
      </c>
    </row>
    <row r="117" s="2" customFormat="1">
      <c r="A117" s="42"/>
      <c r="B117" s="43"/>
      <c r="C117" s="44"/>
      <c r="D117" s="221" t="s">
        <v>155</v>
      </c>
      <c r="E117" s="44"/>
      <c r="F117" s="222" t="s">
        <v>1333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155</v>
      </c>
      <c r="AU117" s="21" t="s">
        <v>82</v>
      </c>
    </row>
    <row r="118" s="2" customFormat="1" ht="16.5" customHeight="1">
      <c r="A118" s="42"/>
      <c r="B118" s="43"/>
      <c r="C118" s="208" t="s">
        <v>239</v>
      </c>
      <c r="D118" s="208" t="s">
        <v>148</v>
      </c>
      <c r="E118" s="209" t="s">
        <v>1334</v>
      </c>
      <c r="F118" s="210" t="s">
        <v>1335</v>
      </c>
      <c r="G118" s="211" t="s">
        <v>218</v>
      </c>
      <c r="H118" s="212">
        <v>1</v>
      </c>
      <c r="I118" s="213"/>
      <c r="J118" s="214">
        <f>ROUND(I118*H118,2)</f>
        <v>0</v>
      </c>
      <c r="K118" s="210" t="s">
        <v>152</v>
      </c>
      <c r="L118" s="48"/>
      <c r="M118" s="215" t="s">
        <v>19</v>
      </c>
      <c r="N118" s="216" t="s">
        <v>43</v>
      </c>
      <c r="O118" s="88"/>
      <c r="P118" s="217">
        <f>O118*H118</f>
        <v>0</v>
      </c>
      <c r="Q118" s="217">
        <v>0.00034000000000000002</v>
      </c>
      <c r="R118" s="217">
        <f>Q118*H118</f>
        <v>0.00034000000000000002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239</v>
      </c>
      <c r="AT118" s="219" t="s">
        <v>148</v>
      </c>
      <c r="AU118" s="219" t="s">
        <v>82</v>
      </c>
      <c r="AY118" s="21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1" t="s">
        <v>80</v>
      </c>
      <c r="BK118" s="220">
        <f>ROUND(I118*H118,2)</f>
        <v>0</v>
      </c>
      <c r="BL118" s="21" t="s">
        <v>239</v>
      </c>
      <c r="BM118" s="219" t="s">
        <v>1336</v>
      </c>
    </row>
    <row r="119" s="2" customFormat="1">
      <c r="A119" s="42"/>
      <c r="B119" s="43"/>
      <c r="C119" s="44"/>
      <c r="D119" s="221" t="s">
        <v>155</v>
      </c>
      <c r="E119" s="44"/>
      <c r="F119" s="222" t="s">
        <v>1337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155</v>
      </c>
      <c r="AU119" s="21" t="s">
        <v>82</v>
      </c>
    </row>
    <row r="120" s="13" customFormat="1">
      <c r="A120" s="13"/>
      <c r="B120" s="226"/>
      <c r="C120" s="227"/>
      <c r="D120" s="228" t="s">
        <v>157</v>
      </c>
      <c r="E120" s="229" t="s">
        <v>19</v>
      </c>
      <c r="F120" s="230" t="s">
        <v>1338</v>
      </c>
      <c r="G120" s="227"/>
      <c r="H120" s="229" t="s">
        <v>19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157</v>
      </c>
      <c r="AU120" s="236" t="s">
        <v>82</v>
      </c>
      <c r="AV120" s="13" t="s">
        <v>80</v>
      </c>
      <c r="AW120" s="13" t="s">
        <v>33</v>
      </c>
      <c r="AX120" s="13" t="s">
        <v>72</v>
      </c>
      <c r="AY120" s="236" t="s">
        <v>146</v>
      </c>
    </row>
    <row r="121" s="14" customFormat="1">
      <c r="A121" s="14"/>
      <c r="B121" s="237"/>
      <c r="C121" s="238"/>
      <c r="D121" s="228" t="s">
        <v>157</v>
      </c>
      <c r="E121" s="239" t="s">
        <v>19</v>
      </c>
      <c r="F121" s="240" t="s">
        <v>80</v>
      </c>
      <c r="G121" s="238"/>
      <c r="H121" s="241">
        <v>1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157</v>
      </c>
      <c r="AU121" s="247" t="s">
        <v>82</v>
      </c>
      <c r="AV121" s="14" t="s">
        <v>82</v>
      </c>
      <c r="AW121" s="14" t="s">
        <v>33</v>
      </c>
      <c r="AX121" s="14" t="s">
        <v>80</v>
      </c>
      <c r="AY121" s="247" t="s">
        <v>146</v>
      </c>
    </row>
    <row r="122" s="2" customFormat="1" ht="16.5" customHeight="1">
      <c r="A122" s="42"/>
      <c r="B122" s="43"/>
      <c r="C122" s="208" t="s">
        <v>245</v>
      </c>
      <c r="D122" s="208" t="s">
        <v>148</v>
      </c>
      <c r="E122" s="209" t="s">
        <v>1339</v>
      </c>
      <c r="F122" s="210" t="s">
        <v>1340</v>
      </c>
      <c r="G122" s="211" t="s">
        <v>218</v>
      </c>
      <c r="H122" s="212">
        <v>1</v>
      </c>
      <c r="I122" s="213"/>
      <c r="J122" s="214">
        <f>ROUND(I122*H122,2)</f>
        <v>0</v>
      </c>
      <c r="K122" s="210" t="s">
        <v>152</v>
      </c>
      <c r="L122" s="48"/>
      <c r="M122" s="215" t="s">
        <v>19</v>
      </c>
      <c r="N122" s="216" t="s">
        <v>43</v>
      </c>
      <c r="O122" s="88"/>
      <c r="P122" s="217">
        <f>O122*H122</f>
        <v>0</v>
      </c>
      <c r="Q122" s="217">
        <v>0.00029</v>
      </c>
      <c r="R122" s="217">
        <f>Q122*H122</f>
        <v>0.00029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239</v>
      </c>
      <c r="AT122" s="219" t="s">
        <v>148</v>
      </c>
      <c r="AU122" s="219" t="s">
        <v>82</v>
      </c>
      <c r="AY122" s="21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1" t="s">
        <v>80</v>
      </c>
      <c r="BK122" s="220">
        <f>ROUND(I122*H122,2)</f>
        <v>0</v>
      </c>
      <c r="BL122" s="21" t="s">
        <v>239</v>
      </c>
      <c r="BM122" s="219" t="s">
        <v>1341</v>
      </c>
    </row>
    <row r="123" s="2" customFormat="1">
      <c r="A123" s="42"/>
      <c r="B123" s="43"/>
      <c r="C123" s="44"/>
      <c r="D123" s="221" t="s">
        <v>155</v>
      </c>
      <c r="E123" s="44"/>
      <c r="F123" s="222" t="s">
        <v>1342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155</v>
      </c>
      <c r="AU123" s="21" t="s">
        <v>82</v>
      </c>
    </row>
    <row r="124" s="2" customFormat="1" ht="16.5" customHeight="1">
      <c r="A124" s="42"/>
      <c r="B124" s="43"/>
      <c r="C124" s="208" t="s">
        <v>251</v>
      </c>
      <c r="D124" s="208" t="s">
        <v>148</v>
      </c>
      <c r="E124" s="209" t="s">
        <v>1343</v>
      </c>
      <c r="F124" s="210" t="s">
        <v>1344</v>
      </c>
      <c r="G124" s="211" t="s">
        <v>205</v>
      </c>
      <c r="H124" s="212">
        <v>37</v>
      </c>
      <c r="I124" s="213"/>
      <c r="J124" s="214">
        <f>ROUND(I124*H124,2)</f>
        <v>0</v>
      </c>
      <c r="K124" s="210" t="s">
        <v>152</v>
      </c>
      <c r="L124" s="48"/>
      <c r="M124" s="215" t="s">
        <v>19</v>
      </c>
      <c r="N124" s="216" t="s">
        <v>43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239</v>
      </c>
      <c r="AT124" s="219" t="s">
        <v>148</v>
      </c>
      <c r="AU124" s="219" t="s">
        <v>82</v>
      </c>
      <c r="AY124" s="21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1" t="s">
        <v>80</v>
      </c>
      <c r="BK124" s="220">
        <f>ROUND(I124*H124,2)</f>
        <v>0</v>
      </c>
      <c r="BL124" s="21" t="s">
        <v>239</v>
      </c>
      <c r="BM124" s="219" t="s">
        <v>1345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1346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155</v>
      </c>
      <c r="AU125" s="21" t="s">
        <v>82</v>
      </c>
    </row>
    <row r="126" s="2" customFormat="1" ht="16.5" customHeight="1">
      <c r="A126" s="42"/>
      <c r="B126" s="43"/>
      <c r="C126" s="208" t="s">
        <v>257</v>
      </c>
      <c r="D126" s="208" t="s">
        <v>148</v>
      </c>
      <c r="E126" s="209" t="s">
        <v>1347</v>
      </c>
      <c r="F126" s="210" t="s">
        <v>1348</v>
      </c>
      <c r="G126" s="211" t="s">
        <v>205</v>
      </c>
      <c r="H126" s="212">
        <v>6</v>
      </c>
      <c r="I126" s="213"/>
      <c r="J126" s="214">
        <f>ROUND(I126*H126,2)</f>
        <v>0</v>
      </c>
      <c r="K126" s="210" t="s">
        <v>152</v>
      </c>
      <c r="L126" s="48"/>
      <c r="M126" s="215" t="s">
        <v>19</v>
      </c>
      <c r="N126" s="216" t="s">
        <v>43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239</v>
      </c>
      <c r="AT126" s="219" t="s">
        <v>148</v>
      </c>
      <c r="AU126" s="219" t="s">
        <v>82</v>
      </c>
      <c r="AY126" s="21" t="s">
        <v>146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1" t="s">
        <v>80</v>
      </c>
      <c r="BK126" s="220">
        <f>ROUND(I126*H126,2)</f>
        <v>0</v>
      </c>
      <c r="BL126" s="21" t="s">
        <v>239</v>
      </c>
      <c r="BM126" s="219" t="s">
        <v>1349</v>
      </c>
    </row>
    <row r="127" s="2" customFormat="1">
      <c r="A127" s="42"/>
      <c r="B127" s="43"/>
      <c r="C127" s="44"/>
      <c r="D127" s="221" t="s">
        <v>155</v>
      </c>
      <c r="E127" s="44"/>
      <c r="F127" s="222" t="s">
        <v>1350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155</v>
      </c>
      <c r="AU127" s="21" t="s">
        <v>82</v>
      </c>
    </row>
    <row r="128" s="2" customFormat="1" ht="24.15" customHeight="1">
      <c r="A128" s="42"/>
      <c r="B128" s="43"/>
      <c r="C128" s="208" t="s">
        <v>263</v>
      </c>
      <c r="D128" s="208" t="s">
        <v>148</v>
      </c>
      <c r="E128" s="209" t="s">
        <v>1351</v>
      </c>
      <c r="F128" s="210" t="s">
        <v>1352</v>
      </c>
      <c r="G128" s="211" t="s">
        <v>177</v>
      </c>
      <c r="H128" s="212">
        <v>0.059999999999999998</v>
      </c>
      <c r="I128" s="213"/>
      <c r="J128" s="214">
        <f>ROUND(I128*H128,2)</f>
        <v>0</v>
      </c>
      <c r="K128" s="210" t="s">
        <v>152</v>
      </c>
      <c r="L128" s="48"/>
      <c r="M128" s="215" t="s">
        <v>19</v>
      </c>
      <c r="N128" s="216" t="s">
        <v>43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239</v>
      </c>
      <c r="AT128" s="219" t="s">
        <v>148</v>
      </c>
      <c r="AU128" s="219" t="s">
        <v>82</v>
      </c>
      <c r="AY128" s="21" t="s">
        <v>146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1" t="s">
        <v>80</v>
      </c>
      <c r="BK128" s="220">
        <f>ROUND(I128*H128,2)</f>
        <v>0</v>
      </c>
      <c r="BL128" s="21" t="s">
        <v>239</v>
      </c>
      <c r="BM128" s="219" t="s">
        <v>1353</v>
      </c>
    </row>
    <row r="129" s="2" customFormat="1">
      <c r="A129" s="42"/>
      <c r="B129" s="43"/>
      <c r="C129" s="44"/>
      <c r="D129" s="221" t="s">
        <v>155</v>
      </c>
      <c r="E129" s="44"/>
      <c r="F129" s="222" t="s">
        <v>1354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155</v>
      </c>
      <c r="AU129" s="21" t="s">
        <v>82</v>
      </c>
    </row>
    <row r="130" s="12" customFormat="1" ht="22.8" customHeight="1">
      <c r="A130" s="12"/>
      <c r="B130" s="192"/>
      <c r="C130" s="193"/>
      <c r="D130" s="194" t="s">
        <v>71</v>
      </c>
      <c r="E130" s="206" t="s">
        <v>1355</v>
      </c>
      <c r="F130" s="206" t="s">
        <v>1356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SUM(P131:P184)</f>
        <v>0</v>
      </c>
      <c r="Q130" s="200"/>
      <c r="R130" s="201">
        <f>SUM(R131:R184)</f>
        <v>0.085550000000000001</v>
      </c>
      <c r="S130" s="200"/>
      <c r="T130" s="202">
        <f>SUM(T131:T184)</f>
        <v>0.096500000000000002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82</v>
      </c>
      <c r="AT130" s="204" t="s">
        <v>71</v>
      </c>
      <c r="AU130" s="204" t="s">
        <v>80</v>
      </c>
      <c r="AY130" s="203" t="s">
        <v>146</v>
      </c>
      <c r="BK130" s="205">
        <f>SUM(BK131:BK184)</f>
        <v>0</v>
      </c>
    </row>
    <row r="131" s="2" customFormat="1" ht="24.15" customHeight="1">
      <c r="A131" s="42"/>
      <c r="B131" s="43"/>
      <c r="C131" s="208" t="s">
        <v>7</v>
      </c>
      <c r="D131" s="208" t="s">
        <v>148</v>
      </c>
      <c r="E131" s="209" t="s">
        <v>1357</v>
      </c>
      <c r="F131" s="210" t="s">
        <v>1358</v>
      </c>
      <c r="G131" s="211" t="s">
        <v>205</v>
      </c>
      <c r="H131" s="212">
        <v>8</v>
      </c>
      <c r="I131" s="213"/>
      <c r="J131" s="214">
        <f>ROUND(I131*H131,2)</f>
        <v>0</v>
      </c>
      <c r="K131" s="210" t="s">
        <v>152</v>
      </c>
      <c r="L131" s="48"/>
      <c r="M131" s="215" t="s">
        <v>19</v>
      </c>
      <c r="N131" s="216" t="s">
        <v>43</v>
      </c>
      <c r="O131" s="88"/>
      <c r="P131" s="217">
        <f>O131*H131</f>
        <v>0</v>
      </c>
      <c r="Q131" s="217">
        <v>0.0011100000000000001</v>
      </c>
      <c r="R131" s="217">
        <f>Q131*H131</f>
        <v>0.0088800000000000007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239</v>
      </c>
      <c r="AT131" s="219" t="s">
        <v>148</v>
      </c>
      <c r="AU131" s="219" t="s">
        <v>82</v>
      </c>
      <c r="AY131" s="21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1" t="s">
        <v>80</v>
      </c>
      <c r="BK131" s="220">
        <f>ROUND(I131*H131,2)</f>
        <v>0</v>
      </c>
      <c r="BL131" s="21" t="s">
        <v>239</v>
      </c>
      <c r="BM131" s="219" t="s">
        <v>1359</v>
      </c>
    </row>
    <row r="132" s="2" customFormat="1">
      <c r="A132" s="42"/>
      <c r="B132" s="43"/>
      <c r="C132" s="44"/>
      <c r="D132" s="221" t="s">
        <v>155</v>
      </c>
      <c r="E132" s="44"/>
      <c r="F132" s="222" t="s">
        <v>1360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155</v>
      </c>
      <c r="AU132" s="21" t="s">
        <v>82</v>
      </c>
    </row>
    <row r="133" s="2" customFormat="1" ht="16.5" customHeight="1">
      <c r="A133" s="42"/>
      <c r="B133" s="43"/>
      <c r="C133" s="208" t="s">
        <v>280</v>
      </c>
      <c r="D133" s="208" t="s">
        <v>148</v>
      </c>
      <c r="E133" s="209" t="s">
        <v>1361</v>
      </c>
      <c r="F133" s="210" t="s">
        <v>1362</v>
      </c>
      <c r="G133" s="211" t="s">
        <v>205</v>
      </c>
      <c r="H133" s="212">
        <v>20</v>
      </c>
      <c r="I133" s="213"/>
      <c r="J133" s="214">
        <f>ROUND(I133*H133,2)</f>
        <v>0</v>
      </c>
      <c r="K133" s="210" t="s">
        <v>152</v>
      </c>
      <c r="L133" s="48"/>
      <c r="M133" s="215" t="s">
        <v>19</v>
      </c>
      <c r="N133" s="216" t="s">
        <v>43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0.0021299999999999999</v>
      </c>
      <c r="T133" s="218">
        <f>S133*H133</f>
        <v>0.042599999999999999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239</v>
      </c>
      <c r="AT133" s="219" t="s">
        <v>148</v>
      </c>
      <c r="AU133" s="219" t="s">
        <v>82</v>
      </c>
      <c r="AY133" s="21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1" t="s">
        <v>80</v>
      </c>
      <c r="BK133" s="220">
        <f>ROUND(I133*H133,2)</f>
        <v>0</v>
      </c>
      <c r="BL133" s="21" t="s">
        <v>239</v>
      </c>
      <c r="BM133" s="219" t="s">
        <v>1363</v>
      </c>
    </row>
    <row r="134" s="2" customFormat="1">
      <c r="A134" s="42"/>
      <c r="B134" s="43"/>
      <c r="C134" s="44"/>
      <c r="D134" s="221" t="s">
        <v>155</v>
      </c>
      <c r="E134" s="44"/>
      <c r="F134" s="222" t="s">
        <v>1364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155</v>
      </c>
      <c r="AU134" s="21" t="s">
        <v>82</v>
      </c>
    </row>
    <row r="135" s="2" customFormat="1" ht="16.5" customHeight="1">
      <c r="A135" s="42"/>
      <c r="B135" s="43"/>
      <c r="C135" s="208" t="s">
        <v>358</v>
      </c>
      <c r="D135" s="208" t="s">
        <v>148</v>
      </c>
      <c r="E135" s="209" t="s">
        <v>1365</v>
      </c>
      <c r="F135" s="210" t="s">
        <v>1366</v>
      </c>
      <c r="G135" s="211" t="s">
        <v>205</v>
      </c>
      <c r="H135" s="212">
        <v>6</v>
      </c>
      <c r="I135" s="213"/>
      <c r="J135" s="214">
        <f>ROUND(I135*H135,2)</f>
        <v>0</v>
      </c>
      <c r="K135" s="210" t="s">
        <v>152</v>
      </c>
      <c r="L135" s="48"/>
      <c r="M135" s="215" t="s">
        <v>19</v>
      </c>
      <c r="N135" s="216" t="s">
        <v>43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0.0049699999999999996</v>
      </c>
      <c r="T135" s="218">
        <f>S135*H135</f>
        <v>0.029819999999999999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239</v>
      </c>
      <c r="AT135" s="219" t="s">
        <v>148</v>
      </c>
      <c r="AU135" s="219" t="s">
        <v>82</v>
      </c>
      <c r="AY135" s="21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1" t="s">
        <v>80</v>
      </c>
      <c r="BK135" s="220">
        <f>ROUND(I135*H135,2)</f>
        <v>0</v>
      </c>
      <c r="BL135" s="21" t="s">
        <v>239</v>
      </c>
      <c r="BM135" s="219" t="s">
        <v>1367</v>
      </c>
    </row>
    <row r="136" s="2" customFormat="1">
      <c r="A136" s="42"/>
      <c r="B136" s="43"/>
      <c r="C136" s="44"/>
      <c r="D136" s="221" t="s">
        <v>155</v>
      </c>
      <c r="E136" s="44"/>
      <c r="F136" s="222" t="s">
        <v>1368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155</v>
      </c>
      <c r="AU136" s="21" t="s">
        <v>82</v>
      </c>
    </row>
    <row r="137" s="2" customFormat="1" ht="21.75" customHeight="1">
      <c r="A137" s="42"/>
      <c r="B137" s="43"/>
      <c r="C137" s="208" t="s">
        <v>361</v>
      </c>
      <c r="D137" s="208" t="s">
        <v>148</v>
      </c>
      <c r="E137" s="209" t="s">
        <v>1369</v>
      </c>
      <c r="F137" s="210" t="s">
        <v>1370</v>
      </c>
      <c r="G137" s="211" t="s">
        <v>218</v>
      </c>
      <c r="H137" s="212">
        <v>1</v>
      </c>
      <c r="I137" s="213"/>
      <c r="J137" s="214">
        <f>ROUND(I137*H137,2)</f>
        <v>0</v>
      </c>
      <c r="K137" s="210" t="s">
        <v>152</v>
      </c>
      <c r="L137" s="48"/>
      <c r="M137" s="215" t="s">
        <v>19</v>
      </c>
      <c r="N137" s="216" t="s">
        <v>43</v>
      </c>
      <c r="O137" s="88"/>
      <c r="P137" s="217">
        <f>O137*H137</f>
        <v>0</v>
      </c>
      <c r="Q137" s="217">
        <v>0.00062</v>
      </c>
      <c r="R137" s="217">
        <f>Q137*H137</f>
        <v>0.00062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239</v>
      </c>
      <c r="AT137" s="219" t="s">
        <v>148</v>
      </c>
      <c r="AU137" s="219" t="s">
        <v>82</v>
      </c>
      <c r="AY137" s="21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1" t="s">
        <v>80</v>
      </c>
      <c r="BK137" s="220">
        <f>ROUND(I137*H137,2)</f>
        <v>0</v>
      </c>
      <c r="BL137" s="21" t="s">
        <v>239</v>
      </c>
      <c r="BM137" s="219" t="s">
        <v>1371</v>
      </c>
    </row>
    <row r="138" s="2" customFormat="1">
      <c r="A138" s="42"/>
      <c r="B138" s="43"/>
      <c r="C138" s="44"/>
      <c r="D138" s="221" t="s">
        <v>155</v>
      </c>
      <c r="E138" s="44"/>
      <c r="F138" s="222" t="s">
        <v>1372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155</v>
      </c>
      <c r="AU138" s="21" t="s">
        <v>82</v>
      </c>
    </row>
    <row r="139" s="2" customFormat="1" ht="21.75" customHeight="1">
      <c r="A139" s="42"/>
      <c r="B139" s="43"/>
      <c r="C139" s="208" t="s">
        <v>367</v>
      </c>
      <c r="D139" s="208" t="s">
        <v>148</v>
      </c>
      <c r="E139" s="209" t="s">
        <v>1373</v>
      </c>
      <c r="F139" s="210" t="s">
        <v>1374</v>
      </c>
      <c r="G139" s="211" t="s">
        <v>205</v>
      </c>
      <c r="H139" s="212">
        <v>40</v>
      </c>
      <c r="I139" s="213"/>
      <c r="J139" s="214">
        <f>ROUND(I139*H139,2)</f>
        <v>0</v>
      </c>
      <c r="K139" s="210" t="s">
        <v>152</v>
      </c>
      <c r="L139" s="48"/>
      <c r="M139" s="215" t="s">
        <v>19</v>
      </c>
      <c r="N139" s="216" t="s">
        <v>43</v>
      </c>
      <c r="O139" s="88"/>
      <c r="P139" s="217">
        <f>O139*H139</f>
        <v>0</v>
      </c>
      <c r="Q139" s="217">
        <v>0.00075000000000000002</v>
      </c>
      <c r="R139" s="217">
        <f>Q139*H139</f>
        <v>0.029999999999999999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239</v>
      </c>
      <c r="AT139" s="219" t="s">
        <v>148</v>
      </c>
      <c r="AU139" s="219" t="s">
        <v>82</v>
      </c>
      <c r="AY139" s="21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1" t="s">
        <v>80</v>
      </c>
      <c r="BK139" s="220">
        <f>ROUND(I139*H139,2)</f>
        <v>0</v>
      </c>
      <c r="BL139" s="21" t="s">
        <v>239</v>
      </c>
      <c r="BM139" s="219" t="s">
        <v>1375</v>
      </c>
    </row>
    <row r="140" s="2" customFormat="1">
      <c r="A140" s="42"/>
      <c r="B140" s="43"/>
      <c r="C140" s="44"/>
      <c r="D140" s="221" t="s">
        <v>155</v>
      </c>
      <c r="E140" s="44"/>
      <c r="F140" s="222" t="s">
        <v>1376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155</v>
      </c>
      <c r="AU140" s="21" t="s">
        <v>82</v>
      </c>
    </row>
    <row r="141" s="2" customFormat="1" ht="21.75" customHeight="1">
      <c r="A141" s="42"/>
      <c r="B141" s="43"/>
      <c r="C141" s="208" t="s">
        <v>372</v>
      </c>
      <c r="D141" s="208" t="s">
        <v>148</v>
      </c>
      <c r="E141" s="209" t="s">
        <v>1377</v>
      </c>
      <c r="F141" s="210" t="s">
        <v>1378</v>
      </c>
      <c r="G141" s="211" t="s">
        <v>205</v>
      </c>
      <c r="H141" s="212">
        <v>12</v>
      </c>
      <c r="I141" s="213"/>
      <c r="J141" s="214">
        <f>ROUND(I141*H141,2)</f>
        <v>0</v>
      </c>
      <c r="K141" s="210" t="s">
        <v>152</v>
      </c>
      <c r="L141" s="48"/>
      <c r="M141" s="215" t="s">
        <v>19</v>
      </c>
      <c r="N141" s="216" t="s">
        <v>43</v>
      </c>
      <c r="O141" s="88"/>
      <c r="P141" s="217">
        <f>O141*H141</f>
        <v>0</v>
      </c>
      <c r="Q141" s="217">
        <v>0.00115</v>
      </c>
      <c r="R141" s="217">
        <f>Q141*H141</f>
        <v>0.0138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239</v>
      </c>
      <c r="AT141" s="219" t="s">
        <v>148</v>
      </c>
      <c r="AU141" s="219" t="s">
        <v>82</v>
      </c>
      <c r="AY141" s="21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1" t="s">
        <v>80</v>
      </c>
      <c r="BK141" s="220">
        <f>ROUND(I141*H141,2)</f>
        <v>0</v>
      </c>
      <c r="BL141" s="21" t="s">
        <v>239</v>
      </c>
      <c r="BM141" s="219" t="s">
        <v>1379</v>
      </c>
    </row>
    <row r="142" s="2" customFormat="1">
      <c r="A142" s="42"/>
      <c r="B142" s="43"/>
      <c r="C142" s="44"/>
      <c r="D142" s="221" t="s">
        <v>155</v>
      </c>
      <c r="E142" s="44"/>
      <c r="F142" s="222" t="s">
        <v>1380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155</v>
      </c>
      <c r="AU142" s="21" t="s">
        <v>82</v>
      </c>
    </row>
    <row r="143" s="2" customFormat="1" ht="21.75" customHeight="1">
      <c r="A143" s="42"/>
      <c r="B143" s="43"/>
      <c r="C143" s="208" t="s">
        <v>378</v>
      </c>
      <c r="D143" s="208" t="s">
        <v>148</v>
      </c>
      <c r="E143" s="209" t="s">
        <v>1381</v>
      </c>
      <c r="F143" s="210" t="s">
        <v>1382</v>
      </c>
      <c r="G143" s="211" t="s">
        <v>205</v>
      </c>
      <c r="H143" s="212">
        <v>12</v>
      </c>
      <c r="I143" s="213"/>
      <c r="J143" s="214">
        <f>ROUND(I143*H143,2)</f>
        <v>0</v>
      </c>
      <c r="K143" s="210" t="s">
        <v>152</v>
      </c>
      <c r="L143" s="48"/>
      <c r="M143" s="215" t="s">
        <v>19</v>
      </c>
      <c r="N143" s="216" t="s">
        <v>43</v>
      </c>
      <c r="O143" s="88"/>
      <c r="P143" s="217">
        <f>O143*H143</f>
        <v>0</v>
      </c>
      <c r="Q143" s="217">
        <v>0.0012999999999999999</v>
      </c>
      <c r="R143" s="217">
        <f>Q143*H143</f>
        <v>0.015599999999999999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239</v>
      </c>
      <c r="AT143" s="219" t="s">
        <v>148</v>
      </c>
      <c r="AU143" s="219" t="s">
        <v>82</v>
      </c>
      <c r="AY143" s="21" t="s">
        <v>146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1" t="s">
        <v>80</v>
      </c>
      <c r="BK143" s="220">
        <f>ROUND(I143*H143,2)</f>
        <v>0</v>
      </c>
      <c r="BL143" s="21" t="s">
        <v>239</v>
      </c>
      <c r="BM143" s="219" t="s">
        <v>1383</v>
      </c>
    </row>
    <row r="144" s="2" customFormat="1">
      <c r="A144" s="42"/>
      <c r="B144" s="43"/>
      <c r="C144" s="44"/>
      <c r="D144" s="221" t="s">
        <v>155</v>
      </c>
      <c r="E144" s="44"/>
      <c r="F144" s="222" t="s">
        <v>1384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155</v>
      </c>
      <c r="AU144" s="21" t="s">
        <v>82</v>
      </c>
    </row>
    <row r="145" s="2" customFormat="1" ht="24.15" customHeight="1">
      <c r="A145" s="42"/>
      <c r="B145" s="43"/>
      <c r="C145" s="208" t="s">
        <v>383</v>
      </c>
      <c r="D145" s="208" t="s">
        <v>148</v>
      </c>
      <c r="E145" s="209" t="s">
        <v>1385</v>
      </c>
      <c r="F145" s="210" t="s">
        <v>1386</v>
      </c>
      <c r="G145" s="211" t="s">
        <v>205</v>
      </c>
      <c r="H145" s="212">
        <v>52</v>
      </c>
      <c r="I145" s="213"/>
      <c r="J145" s="214">
        <f>ROUND(I145*H145,2)</f>
        <v>0</v>
      </c>
      <c r="K145" s="210" t="s">
        <v>152</v>
      </c>
      <c r="L145" s="48"/>
      <c r="M145" s="215" t="s">
        <v>19</v>
      </c>
      <c r="N145" s="216" t="s">
        <v>43</v>
      </c>
      <c r="O145" s="88"/>
      <c r="P145" s="217">
        <f>O145*H145</f>
        <v>0</v>
      </c>
      <c r="Q145" s="217">
        <v>4.0000000000000003E-05</v>
      </c>
      <c r="R145" s="217">
        <f>Q145*H145</f>
        <v>0.0020800000000000003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239</v>
      </c>
      <c r="AT145" s="219" t="s">
        <v>148</v>
      </c>
      <c r="AU145" s="219" t="s">
        <v>82</v>
      </c>
      <c r="AY145" s="21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1" t="s">
        <v>80</v>
      </c>
      <c r="BK145" s="220">
        <f>ROUND(I145*H145,2)</f>
        <v>0</v>
      </c>
      <c r="BL145" s="21" t="s">
        <v>239</v>
      </c>
      <c r="BM145" s="219" t="s">
        <v>1387</v>
      </c>
    </row>
    <row r="146" s="2" customFormat="1">
      <c r="A146" s="42"/>
      <c r="B146" s="43"/>
      <c r="C146" s="44"/>
      <c r="D146" s="221" t="s">
        <v>155</v>
      </c>
      <c r="E146" s="44"/>
      <c r="F146" s="222" t="s">
        <v>1388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155</v>
      </c>
      <c r="AU146" s="21" t="s">
        <v>82</v>
      </c>
    </row>
    <row r="147" s="2" customFormat="1" ht="33" customHeight="1">
      <c r="A147" s="42"/>
      <c r="B147" s="43"/>
      <c r="C147" s="208" t="s">
        <v>390</v>
      </c>
      <c r="D147" s="208" t="s">
        <v>148</v>
      </c>
      <c r="E147" s="209" t="s">
        <v>1389</v>
      </c>
      <c r="F147" s="210" t="s">
        <v>1390</v>
      </c>
      <c r="G147" s="211" t="s">
        <v>205</v>
      </c>
      <c r="H147" s="212">
        <v>12</v>
      </c>
      <c r="I147" s="213"/>
      <c r="J147" s="214">
        <f>ROUND(I147*H147,2)</f>
        <v>0</v>
      </c>
      <c r="K147" s="210" t="s">
        <v>152</v>
      </c>
      <c r="L147" s="48"/>
      <c r="M147" s="215" t="s">
        <v>19</v>
      </c>
      <c r="N147" s="216" t="s">
        <v>43</v>
      </c>
      <c r="O147" s="88"/>
      <c r="P147" s="217">
        <f>O147*H147</f>
        <v>0</v>
      </c>
      <c r="Q147" s="217">
        <v>0.00010000000000000001</v>
      </c>
      <c r="R147" s="217">
        <f>Q147*H147</f>
        <v>0.0012000000000000001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239</v>
      </c>
      <c r="AT147" s="219" t="s">
        <v>148</v>
      </c>
      <c r="AU147" s="219" t="s">
        <v>82</v>
      </c>
      <c r="AY147" s="21" t="s">
        <v>146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1" t="s">
        <v>80</v>
      </c>
      <c r="BK147" s="220">
        <f>ROUND(I147*H147,2)</f>
        <v>0</v>
      </c>
      <c r="BL147" s="21" t="s">
        <v>239</v>
      </c>
      <c r="BM147" s="219" t="s">
        <v>1391</v>
      </c>
    </row>
    <row r="148" s="2" customFormat="1">
      <c r="A148" s="42"/>
      <c r="B148" s="43"/>
      <c r="C148" s="44"/>
      <c r="D148" s="221" t="s">
        <v>155</v>
      </c>
      <c r="E148" s="44"/>
      <c r="F148" s="222" t="s">
        <v>1392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155</v>
      </c>
      <c r="AU148" s="21" t="s">
        <v>82</v>
      </c>
    </row>
    <row r="149" s="2" customFormat="1" ht="16.5" customHeight="1">
      <c r="A149" s="42"/>
      <c r="B149" s="43"/>
      <c r="C149" s="208" t="s">
        <v>395</v>
      </c>
      <c r="D149" s="208" t="s">
        <v>148</v>
      </c>
      <c r="E149" s="209" t="s">
        <v>1393</v>
      </c>
      <c r="F149" s="210" t="s">
        <v>1394</v>
      </c>
      <c r="G149" s="211" t="s">
        <v>205</v>
      </c>
      <c r="H149" s="212">
        <v>4</v>
      </c>
      <c r="I149" s="213"/>
      <c r="J149" s="214">
        <f>ROUND(I149*H149,2)</f>
        <v>0</v>
      </c>
      <c r="K149" s="210" t="s">
        <v>152</v>
      </c>
      <c r="L149" s="48"/>
      <c r="M149" s="215" t="s">
        <v>19</v>
      </c>
      <c r="N149" s="216" t="s">
        <v>43</v>
      </c>
      <c r="O149" s="88"/>
      <c r="P149" s="217">
        <f>O149*H149</f>
        <v>0</v>
      </c>
      <c r="Q149" s="217">
        <v>0.00019000000000000001</v>
      </c>
      <c r="R149" s="217">
        <f>Q149*H149</f>
        <v>0.00076000000000000004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239</v>
      </c>
      <c r="AT149" s="219" t="s">
        <v>148</v>
      </c>
      <c r="AU149" s="219" t="s">
        <v>82</v>
      </c>
      <c r="AY149" s="21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239</v>
      </c>
      <c r="BM149" s="219" t="s">
        <v>1395</v>
      </c>
    </row>
    <row r="150" s="2" customFormat="1">
      <c r="A150" s="42"/>
      <c r="B150" s="43"/>
      <c r="C150" s="44"/>
      <c r="D150" s="221" t="s">
        <v>155</v>
      </c>
      <c r="E150" s="44"/>
      <c r="F150" s="222" t="s">
        <v>1396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155</v>
      </c>
      <c r="AU150" s="21" t="s">
        <v>82</v>
      </c>
    </row>
    <row r="151" s="2" customFormat="1" ht="16.5" customHeight="1">
      <c r="A151" s="42"/>
      <c r="B151" s="43"/>
      <c r="C151" s="208" t="s">
        <v>415</v>
      </c>
      <c r="D151" s="208" t="s">
        <v>148</v>
      </c>
      <c r="E151" s="209" t="s">
        <v>1397</v>
      </c>
      <c r="F151" s="210" t="s">
        <v>1398</v>
      </c>
      <c r="G151" s="211" t="s">
        <v>205</v>
      </c>
      <c r="H151" s="212">
        <v>6</v>
      </c>
      <c r="I151" s="213"/>
      <c r="J151" s="214">
        <f>ROUND(I151*H151,2)</f>
        <v>0</v>
      </c>
      <c r="K151" s="210" t="s">
        <v>152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0.00025999999999999998</v>
      </c>
      <c r="R151" s="217">
        <f>Q151*H151</f>
        <v>0.0015599999999999998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239</v>
      </c>
      <c r="AT151" s="219" t="s">
        <v>148</v>
      </c>
      <c r="AU151" s="219" t="s">
        <v>82</v>
      </c>
      <c r="AY151" s="21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239</v>
      </c>
      <c r="BM151" s="219" t="s">
        <v>1399</v>
      </c>
    </row>
    <row r="152" s="2" customFormat="1">
      <c r="A152" s="42"/>
      <c r="B152" s="43"/>
      <c r="C152" s="44"/>
      <c r="D152" s="221" t="s">
        <v>155</v>
      </c>
      <c r="E152" s="44"/>
      <c r="F152" s="222" t="s">
        <v>1400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155</v>
      </c>
      <c r="AU152" s="21" t="s">
        <v>82</v>
      </c>
    </row>
    <row r="153" s="2" customFormat="1" ht="16.5" customHeight="1">
      <c r="A153" s="42"/>
      <c r="B153" s="43"/>
      <c r="C153" s="208" t="s">
        <v>424</v>
      </c>
      <c r="D153" s="208" t="s">
        <v>148</v>
      </c>
      <c r="E153" s="209" t="s">
        <v>1401</v>
      </c>
      <c r="F153" s="210" t="s">
        <v>1402</v>
      </c>
      <c r="G153" s="211" t="s">
        <v>218</v>
      </c>
      <c r="H153" s="212">
        <v>22</v>
      </c>
      <c r="I153" s="213"/>
      <c r="J153" s="214">
        <f>ROUND(I153*H153,2)</f>
        <v>0</v>
      </c>
      <c r="K153" s="210" t="s">
        <v>152</v>
      </c>
      <c r="L153" s="48"/>
      <c r="M153" s="215" t="s">
        <v>19</v>
      </c>
      <c r="N153" s="216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239</v>
      </c>
      <c r="AT153" s="219" t="s">
        <v>148</v>
      </c>
      <c r="AU153" s="219" t="s">
        <v>82</v>
      </c>
      <c r="AY153" s="21" t="s">
        <v>146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239</v>
      </c>
      <c r="BM153" s="219" t="s">
        <v>1403</v>
      </c>
    </row>
    <row r="154" s="2" customFormat="1">
      <c r="A154" s="42"/>
      <c r="B154" s="43"/>
      <c r="C154" s="44"/>
      <c r="D154" s="221" t="s">
        <v>155</v>
      </c>
      <c r="E154" s="44"/>
      <c r="F154" s="222" t="s">
        <v>1404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155</v>
      </c>
      <c r="AU154" s="21" t="s">
        <v>82</v>
      </c>
    </row>
    <row r="155" s="2" customFormat="1" ht="16.5" customHeight="1">
      <c r="A155" s="42"/>
      <c r="B155" s="43"/>
      <c r="C155" s="208" t="s">
        <v>429</v>
      </c>
      <c r="D155" s="208" t="s">
        <v>148</v>
      </c>
      <c r="E155" s="209" t="s">
        <v>1405</v>
      </c>
      <c r="F155" s="210" t="s">
        <v>1406</v>
      </c>
      <c r="G155" s="211" t="s">
        <v>218</v>
      </c>
      <c r="H155" s="212">
        <v>8</v>
      </c>
      <c r="I155" s="213"/>
      <c r="J155" s="214">
        <f>ROUND(I155*H155,2)</f>
        <v>0</v>
      </c>
      <c r="K155" s="210" t="s">
        <v>152</v>
      </c>
      <c r="L155" s="48"/>
      <c r="M155" s="215" t="s">
        <v>19</v>
      </c>
      <c r="N155" s="216" t="s">
        <v>43</v>
      </c>
      <c r="O155" s="88"/>
      <c r="P155" s="217">
        <f>O155*H155</f>
        <v>0</v>
      </c>
      <c r="Q155" s="217">
        <v>0.00012999999999999999</v>
      </c>
      <c r="R155" s="217">
        <f>Q155*H155</f>
        <v>0.0010399999999999999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239</v>
      </c>
      <c r="AT155" s="219" t="s">
        <v>148</v>
      </c>
      <c r="AU155" s="219" t="s">
        <v>82</v>
      </c>
      <c r="AY155" s="21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239</v>
      </c>
      <c r="BM155" s="219" t="s">
        <v>1407</v>
      </c>
    </row>
    <row r="156" s="2" customFormat="1">
      <c r="A156" s="42"/>
      <c r="B156" s="43"/>
      <c r="C156" s="44"/>
      <c r="D156" s="221" t="s">
        <v>155</v>
      </c>
      <c r="E156" s="44"/>
      <c r="F156" s="222" t="s">
        <v>1408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155</v>
      </c>
      <c r="AU156" s="21" t="s">
        <v>82</v>
      </c>
    </row>
    <row r="157" s="2" customFormat="1" ht="16.5" customHeight="1">
      <c r="A157" s="42"/>
      <c r="B157" s="43"/>
      <c r="C157" s="208" t="s">
        <v>435</v>
      </c>
      <c r="D157" s="208" t="s">
        <v>148</v>
      </c>
      <c r="E157" s="209" t="s">
        <v>1409</v>
      </c>
      <c r="F157" s="210" t="s">
        <v>1410</v>
      </c>
      <c r="G157" s="211" t="s">
        <v>218</v>
      </c>
      <c r="H157" s="212">
        <v>2</v>
      </c>
      <c r="I157" s="213"/>
      <c r="J157" s="214">
        <f>ROUND(I157*H157,2)</f>
        <v>0</v>
      </c>
      <c r="K157" s="210" t="s">
        <v>152</v>
      </c>
      <c r="L157" s="48"/>
      <c r="M157" s="215" t="s">
        <v>19</v>
      </c>
      <c r="N157" s="216" t="s">
        <v>43</v>
      </c>
      <c r="O157" s="88"/>
      <c r="P157" s="217">
        <f>O157*H157</f>
        <v>0</v>
      </c>
      <c r="Q157" s="217">
        <v>0.00022000000000000001</v>
      </c>
      <c r="R157" s="217">
        <f>Q157*H157</f>
        <v>0.00044000000000000002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239</v>
      </c>
      <c r="AT157" s="219" t="s">
        <v>148</v>
      </c>
      <c r="AU157" s="219" t="s">
        <v>82</v>
      </c>
      <c r="AY157" s="21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239</v>
      </c>
      <c r="BM157" s="219" t="s">
        <v>1411</v>
      </c>
    </row>
    <row r="158" s="2" customFormat="1">
      <c r="A158" s="42"/>
      <c r="B158" s="43"/>
      <c r="C158" s="44"/>
      <c r="D158" s="221" t="s">
        <v>155</v>
      </c>
      <c r="E158" s="44"/>
      <c r="F158" s="222" t="s">
        <v>1412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155</v>
      </c>
      <c r="AU158" s="21" t="s">
        <v>82</v>
      </c>
    </row>
    <row r="159" s="2" customFormat="1" ht="16.5" customHeight="1">
      <c r="A159" s="42"/>
      <c r="B159" s="43"/>
      <c r="C159" s="208" t="s">
        <v>443</v>
      </c>
      <c r="D159" s="208" t="s">
        <v>148</v>
      </c>
      <c r="E159" s="209" t="s">
        <v>1413</v>
      </c>
      <c r="F159" s="210" t="s">
        <v>1414</v>
      </c>
      <c r="G159" s="211" t="s">
        <v>1415</v>
      </c>
      <c r="H159" s="212">
        <v>12</v>
      </c>
      <c r="I159" s="213"/>
      <c r="J159" s="214">
        <f>ROUND(I159*H159,2)</f>
        <v>0</v>
      </c>
      <c r="K159" s="210" t="s">
        <v>152</v>
      </c>
      <c r="L159" s="48"/>
      <c r="M159" s="215" t="s">
        <v>19</v>
      </c>
      <c r="N159" s="216" t="s">
        <v>43</v>
      </c>
      <c r="O159" s="88"/>
      <c r="P159" s="217">
        <f>O159*H159</f>
        <v>0</v>
      </c>
      <c r="Q159" s="217">
        <v>0.00025000000000000001</v>
      </c>
      <c r="R159" s="217">
        <f>Q159*H159</f>
        <v>0.0030000000000000001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239</v>
      </c>
      <c r="AT159" s="219" t="s">
        <v>148</v>
      </c>
      <c r="AU159" s="219" t="s">
        <v>82</v>
      </c>
      <c r="AY159" s="21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239</v>
      </c>
      <c r="BM159" s="219" t="s">
        <v>1416</v>
      </c>
    </row>
    <row r="160" s="2" customFormat="1">
      <c r="A160" s="42"/>
      <c r="B160" s="43"/>
      <c r="C160" s="44"/>
      <c r="D160" s="221" t="s">
        <v>155</v>
      </c>
      <c r="E160" s="44"/>
      <c r="F160" s="222" t="s">
        <v>1417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155</v>
      </c>
      <c r="AU160" s="21" t="s">
        <v>82</v>
      </c>
    </row>
    <row r="161" s="2" customFormat="1" ht="16.5" customHeight="1">
      <c r="A161" s="42"/>
      <c r="B161" s="43"/>
      <c r="C161" s="208" t="s">
        <v>450</v>
      </c>
      <c r="D161" s="208" t="s">
        <v>148</v>
      </c>
      <c r="E161" s="209" t="s">
        <v>1418</v>
      </c>
      <c r="F161" s="210" t="s">
        <v>1419</v>
      </c>
      <c r="G161" s="211" t="s">
        <v>218</v>
      </c>
      <c r="H161" s="212">
        <v>4</v>
      </c>
      <c r="I161" s="213"/>
      <c r="J161" s="214">
        <f>ROUND(I161*H161,2)</f>
        <v>0</v>
      </c>
      <c r="K161" s="210" t="s">
        <v>152</v>
      </c>
      <c r="L161" s="48"/>
      <c r="M161" s="215" t="s">
        <v>19</v>
      </c>
      <c r="N161" s="216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0.00052999999999999998</v>
      </c>
      <c r="T161" s="218">
        <f>S161*H161</f>
        <v>0.0021199999999999999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239</v>
      </c>
      <c r="AT161" s="219" t="s">
        <v>148</v>
      </c>
      <c r="AU161" s="219" t="s">
        <v>82</v>
      </c>
      <c r="AY161" s="21" t="s">
        <v>146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239</v>
      </c>
      <c r="BM161" s="219" t="s">
        <v>1420</v>
      </c>
    </row>
    <row r="162" s="2" customFormat="1">
      <c r="A162" s="42"/>
      <c r="B162" s="43"/>
      <c r="C162" s="44"/>
      <c r="D162" s="221" t="s">
        <v>155</v>
      </c>
      <c r="E162" s="44"/>
      <c r="F162" s="222" t="s">
        <v>1421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155</v>
      </c>
      <c r="AU162" s="21" t="s">
        <v>82</v>
      </c>
    </row>
    <row r="163" s="2" customFormat="1" ht="16.5" customHeight="1">
      <c r="A163" s="42"/>
      <c r="B163" s="43"/>
      <c r="C163" s="208" t="s">
        <v>454</v>
      </c>
      <c r="D163" s="208" t="s">
        <v>148</v>
      </c>
      <c r="E163" s="209" t="s">
        <v>1422</v>
      </c>
      <c r="F163" s="210" t="s">
        <v>1423</v>
      </c>
      <c r="G163" s="211" t="s">
        <v>218</v>
      </c>
      <c r="H163" s="212">
        <v>3</v>
      </c>
      <c r="I163" s="213"/>
      <c r="J163" s="214">
        <f>ROUND(I163*H163,2)</f>
        <v>0</v>
      </c>
      <c r="K163" s="210" t="s">
        <v>152</v>
      </c>
      <c r="L163" s="48"/>
      <c r="M163" s="215" t="s">
        <v>19</v>
      </c>
      <c r="N163" s="216" t="s">
        <v>43</v>
      </c>
      <c r="O163" s="88"/>
      <c r="P163" s="217">
        <f>O163*H163</f>
        <v>0</v>
      </c>
      <c r="Q163" s="217">
        <v>0.00022000000000000001</v>
      </c>
      <c r="R163" s="217">
        <f>Q163*H163</f>
        <v>0.00066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239</v>
      </c>
      <c r="AT163" s="219" t="s">
        <v>148</v>
      </c>
      <c r="AU163" s="219" t="s">
        <v>82</v>
      </c>
      <c r="AY163" s="21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239</v>
      </c>
      <c r="BM163" s="219" t="s">
        <v>1424</v>
      </c>
    </row>
    <row r="164" s="2" customFormat="1">
      <c r="A164" s="42"/>
      <c r="B164" s="43"/>
      <c r="C164" s="44"/>
      <c r="D164" s="221" t="s">
        <v>155</v>
      </c>
      <c r="E164" s="44"/>
      <c r="F164" s="222" t="s">
        <v>1425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155</v>
      </c>
      <c r="AU164" s="21" t="s">
        <v>82</v>
      </c>
    </row>
    <row r="165" s="2" customFormat="1" ht="16.5" customHeight="1">
      <c r="A165" s="42"/>
      <c r="B165" s="43"/>
      <c r="C165" s="208" t="s">
        <v>458</v>
      </c>
      <c r="D165" s="208" t="s">
        <v>148</v>
      </c>
      <c r="E165" s="209" t="s">
        <v>1426</v>
      </c>
      <c r="F165" s="210" t="s">
        <v>1427</v>
      </c>
      <c r="G165" s="211" t="s">
        <v>218</v>
      </c>
      <c r="H165" s="212">
        <v>1</v>
      </c>
      <c r="I165" s="213"/>
      <c r="J165" s="214">
        <f>ROUND(I165*H165,2)</f>
        <v>0</v>
      </c>
      <c r="K165" s="210" t="s">
        <v>152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0.00012</v>
      </c>
      <c r="R165" s="217">
        <f>Q165*H165</f>
        <v>0.00012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239</v>
      </c>
      <c r="AT165" s="219" t="s">
        <v>148</v>
      </c>
      <c r="AU165" s="219" t="s">
        <v>82</v>
      </c>
      <c r="AY165" s="21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239</v>
      </c>
      <c r="BM165" s="219" t="s">
        <v>1428</v>
      </c>
    </row>
    <row r="166" s="2" customFormat="1">
      <c r="A166" s="42"/>
      <c r="B166" s="43"/>
      <c r="C166" s="44"/>
      <c r="D166" s="221" t="s">
        <v>155</v>
      </c>
      <c r="E166" s="44"/>
      <c r="F166" s="222" t="s">
        <v>1429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155</v>
      </c>
      <c r="AU166" s="21" t="s">
        <v>82</v>
      </c>
    </row>
    <row r="167" s="2" customFormat="1" ht="21.75" customHeight="1">
      <c r="A167" s="42"/>
      <c r="B167" s="43"/>
      <c r="C167" s="208" t="s">
        <v>465</v>
      </c>
      <c r="D167" s="208" t="s">
        <v>148</v>
      </c>
      <c r="E167" s="209" t="s">
        <v>1430</v>
      </c>
      <c r="F167" s="210" t="s">
        <v>1431</v>
      </c>
      <c r="G167" s="211" t="s">
        <v>218</v>
      </c>
      <c r="H167" s="212">
        <v>2</v>
      </c>
      <c r="I167" s="213"/>
      <c r="J167" s="214">
        <f>ROUND(I167*H167,2)</f>
        <v>0</v>
      </c>
      <c r="K167" s="210" t="s">
        <v>152</v>
      </c>
      <c r="L167" s="48"/>
      <c r="M167" s="215" t="s">
        <v>19</v>
      </c>
      <c r="N167" s="216" t="s">
        <v>43</v>
      </c>
      <c r="O167" s="88"/>
      <c r="P167" s="217">
        <f>O167*H167</f>
        <v>0</v>
      </c>
      <c r="Q167" s="217">
        <v>0.00040000000000000002</v>
      </c>
      <c r="R167" s="217">
        <f>Q167*H167</f>
        <v>0.00080000000000000004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239</v>
      </c>
      <c r="AT167" s="219" t="s">
        <v>148</v>
      </c>
      <c r="AU167" s="219" t="s">
        <v>82</v>
      </c>
      <c r="AY167" s="21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239</v>
      </c>
      <c r="BM167" s="219" t="s">
        <v>1432</v>
      </c>
    </row>
    <row r="168" s="2" customFormat="1">
      <c r="A168" s="42"/>
      <c r="B168" s="43"/>
      <c r="C168" s="44"/>
      <c r="D168" s="221" t="s">
        <v>155</v>
      </c>
      <c r="E168" s="44"/>
      <c r="F168" s="222" t="s">
        <v>1433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155</v>
      </c>
      <c r="AU168" s="21" t="s">
        <v>82</v>
      </c>
    </row>
    <row r="169" s="2" customFormat="1" ht="21.75" customHeight="1">
      <c r="A169" s="42"/>
      <c r="B169" s="43"/>
      <c r="C169" s="208" t="s">
        <v>470</v>
      </c>
      <c r="D169" s="208" t="s">
        <v>148</v>
      </c>
      <c r="E169" s="209" t="s">
        <v>1434</v>
      </c>
      <c r="F169" s="210" t="s">
        <v>1435</v>
      </c>
      <c r="G169" s="211" t="s">
        <v>218</v>
      </c>
      <c r="H169" s="212">
        <v>1</v>
      </c>
      <c r="I169" s="213"/>
      <c r="J169" s="214">
        <f>ROUND(I169*H169,2)</f>
        <v>0</v>
      </c>
      <c r="K169" s="210" t="s">
        <v>152</v>
      </c>
      <c r="L169" s="48"/>
      <c r="M169" s="215" t="s">
        <v>19</v>
      </c>
      <c r="N169" s="216" t="s">
        <v>43</v>
      </c>
      <c r="O169" s="88"/>
      <c r="P169" s="217">
        <f>O169*H169</f>
        <v>0</v>
      </c>
      <c r="Q169" s="217">
        <v>0.00056999999999999998</v>
      </c>
      <c r="R169" s="217">
        <f>Q169*H169</f>
        <v>0.00056999999999999998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239</v>
      </c>
      <c r="AT169" s="219" t="s">
        <v>148</v>
      </c>
      <c r="AU169" s="219" t="s">
        <v>82</v>
      </c>
      <c r="AY169" s="21" t="s">
        <v>146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1" t="s">
        <v>80</v>
      </c>
      <c r="BK169" s="220">
        <f>ROUND(I169*H169,2)</f>
        <v>0</v>
      </c>
      <c r="BL169" s="21" t="s">
        <v>239</v>
      </c>
      <c r="BM169" s="219" t="s">
        <v>1436</v>
      </c>
    </row>
    <row r="170" s="2" customFormat="1">
      <c r="A170" s="42"/>
      <c r="B170" s="43"/>
      <c r="C170" s="44"/>
      <c r="D170" s="221" t="s">
        <v>155</v>
      </c>
      <c r="E170" s="44"/>
      <c r="F170" s="222" t="s">
        <v>1437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155</v>
      </c>
      <c r="AU170" s="21" t="s">
        <v>82</v>
      </c>
    </row>
    <row r="171" s="2" customFormat="1" ht="16.5" customHeight="1">
      <c r="A171" s="42"/>
      <c r="B171" s="43"/>
      <c r="C171" s="208" t="s">
        <v>479</v>
      </c>
      <c r="D171" s="208" t="s">
        <v>148</v>
      </c>
      <c r="E171" s="209" t="s">
        <v>1438</v>
      </c>
      <c r="F171" s="210" t="s">
        <v>1439</v>
      </c>
      <c r="G171" s="211" t="s">
        <v>218</v>
      </c>
      <c r="H171" s="212">
        <v>1</v>
      </c>
      <c r="I171" s="213"/>
      <c r="J171" s="214">
        <f>ROUND(I171*H171,2)</f>
        <v>0</v>
      </c>
      <c r="K171" s="210" t="s">
        <v>152</v>
      </c>
      <c r="L171" s="48"/>
      <c r="M171" s="215" t="s">
        <v>19</v>
      </c>
      <c r="N171" s="216" t="s">
        <v>43</v>
      </c>
      <c r="O171" s="88"/>
      <c r="P171" s="217">
        <f>O171*H171</f>
        <v>0</v>
      </c>
      <c r="Q171" s="217">
        <v>0.00023000000000000001</v>
      </c>
      <c r="R171" s="217">
        <f>Q171*H171</f>
        <v>0.00023000000000000001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239</v>
      </c>
      <c r="AT171" s="219" t="s">
        <v>148</v>
      </c>
      <c r="AU171" s="219" t="s">
        <v>82</v>
      </c>
      <c r="AY171" s="21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1" t="s">
        <v>80</v>
      </c>
      <c r="BK171" s="220">
        <f>ROUND(I171*H171,2)</f>
        <v>0</v>
      </c>
      <c r="BL171" s="21" t="s">
        <v>239</v>
      </c>
      <c r="BM171" s="219" t="s">
        <v>1440</v>
      </c>
    </row>
    <row r="172" s="2" customFormat="1">
      <c r="A172" s="42"/>
      <c r="B172" s="43"/>
      <c r="C172" s="44"/>
      <c r="D172" s="221" t="s">
        <v>155</v>
      </c>
      <c r="E172" s="44"/>
      <c r="F172" s="222" t="s">
        <v>1441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155</v>
      </c>
      <c r="AU172" s="21" t="s">
        <v>82</v>
      </c>
    </row>
    <row r="173" s="2" customFormat="1" ht="16.5" customHeight="1">
      <c r="A173" s="42"/>
      <c r="B173" s="43"/>
      <c r="C173" s="208" t="s">
        <v>485</v>
      </c>
      <c r="D173" s="208" t="s">
        <v>148</v>
      </c>
      <c r="E173" s="209" t="s">
        <v>1442</v>
      </c>
      <c r="F173" s="210" t="s">
        <v>1443</v>
      </c>
      <c r="G173" s="211" t="s">
        <v>218</v>
      </c>
      <c r="H173" s="212">
        <v>4</v>
      </c>
      <c r="I173" s="213"/>
      <c r="J173" s="214">
        <f>ROUND(I173*H173,2)</f>
        <v>0</v>
      </c>
      <c r="K173" s="210" t="s">
        <v>152</v>
      </c>
      <c r="L173" s="48"/>
      <c r="M173" s="215" t="s">
        <v>19</v>
      </c>
      <c r="N173" s="216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0.0054900000000000001</v>
      </c>
      <c r="T173" s="218">
        <f>S173*H173</f>
        <v>0.02196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239</v>
      </c>
      <c r="AT173" s="219" t="s">
        <v>148</v>
      </c>
      <c r="AU173" s="219" t="s">
        <v>82</v>
      </c>
      <c r="AY173" s="21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239</v>
      </c>
      <c r="BM173" s="219" t="s">
        <v>1444</v>
      </c>
    </row>
    <row r="174" s="2" customFormat="1">
      <c r="A174" s="42"/>
      <c r="B174" s="43"/>
      <c r="C174" s="44"/>
      <c r="D174" s="221" t="s">
        <v>155</v>
      </c>
      <c r="E174" s="44"/>
      <c r="F174" s="222" t="s">
        <v>1445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155</v>
      </c>
      <c r="AU174" s="21" t="s">
        <v>82</v>
      </c>
    </row>
    <row r="175" s="2" customFormat="1" ht="21.75" customHeight="1">
      <c r="A175" s="42"/>
      <c r="B175" s="43"/>
      <c r="C175" s="208" t="s">
        <v>492</v>
      </c>
      <c r="D175" s="208" t="s">
        <v>148</v>
      </c>
      <c r="E175" s="209" t="s">
        <v>1446</v>
      </c>
      <c r="F175" s="210" t="s">
        <v>1447</v>
      </c>
      <c r="G175" s="211" t="s">
        <v>218</v>
      </c>
      <c r="H175" s="212">
        <v>1</v>
      </c>
      <c r="I175" s="213"/>
      <c r="J175" s="214">
        <f>ROUND(I175*H175,2)</f>
        <v>0</v>
      </c>
      <c r="K175" s="210" t="s">
        <v>152</v>
      </c>
      <c r="L175" s="48"/>
      <c r="M175" s="215" t="s">
        <v>19</v>
      </c>
      <c r="N175" s="216" t="s">
        <v>43</v>
      </c>
      <c r="O175" s="88"/>
      <c r="P175" s="217">
        <f>O175*H175</f>
        <v>0</v>
      </c>
      <c r="Q175" s="217">
        <v>0.0012700000000000001</v>
      </c>
      <c r="R175" s="217">
        <f>Q175*H175</f>
        <v>0.0012700000000000001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239</v>
      </c>
      <c r="AT175" s="219" t="s">
        <v>148</v>
      </c>
      <c r="AU175" s="219" t="s">
        <v>82</v>
      </c>
      <c r="AY175" s="21" t="s">
        <v>146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1" t="s">
        <v>80</v>
      </c>
      <c r="BK175" s="220">
        <f>ROUND(I175*H175,2)</f>
        <v>0</v>
      </c>
      <c r="BL175" s="21" t="s">
        <v>239</v>
      </c>
      <c r="BM175" s="219" t="s">
        <v>1448</v>
      </c>
    </row>
    <row r="176" s="2" customFormat="1">
      <c r="A176" s="42"/>
      <c r="B176" s="43"/>
      <c r="C176" s="44"/>
      <c r="D176" s="221" t="s">
        <v>155</v>
      </c>
      <c r="E176" s="44"/>
      <c r="F176" s="222" t="s">
        <v>1449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155</v>
      </c>
      <c r="AU176" s="21" t="s">
        <v>82</v>
      </c>
    </row>
    <row r="177" s="2" customFormat="1" ht="24.15" customHeight="1">
      <c r="A177" s="42"/>
      <c r="B177" s="43"/>
      <c r="C177" s="208" t="s">
        <v>500</v>
      </c>
      <c r="D177" s="208" t="s">
        <v>148</v>
      </c>
      <c r="E177" s="209" t="s">
        <v>1450</v>
      </c>
      <c r="F177" s="210" t="s">
        <v>1451</v>
      </c>
      <c r="G177" s="211" t="s">
        <v>205</v>
      </c>
      <c r="H177" s="212">
        <v>8</v>
      </c>
      <c r="I177" s="213"/>
      <c r="J177" s="214">
        <f>ROUND(I177*H177,2)</f>
        <v>0</v>
      </c>
      <c r="K177" s="210" t="s">
        <v>152</v>
      </c>
      <c r="L177" s="48"/>
      <c r="M177" s="215" t="s">
        <v>19</v>
      </c>
      <c r="N177" s="216" t="s">
        <v>43</v>
      </c>
      <c r="O177" s="88"/>
      <c r="P177" s="217">
        <f>O177*H177</f>
        <v>0</v>
      </c>
      <c r="Q177" s="217">
        <v>0.00019000000000000001</v>
      </c>
      <c r="R177" s="217">
        <f>Q177*H177</f>
        <v>0.0015200000000000001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239</v>
      </c>
      <c r="AT177" s="219" t="s">
        <v>148</v>
      </c>
      <c r="AU177" s="219" t="s">
        <v>82</v>
      </c>
      <c r="AY177" s="21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1" t="s">
        <v>80</v>
      </c>
      <c r="BK177" s="220">
        <f>ROUND(I177*H177,2)</f>
        <v>0</v>
      </c>
      <c r="BL177" s="21" t="s">
        <v>239</v>
      </c>
      <c r="BM177" s="219" t="s">
        <v>1452</v>
      </c>
    </row>
    <row r="178" s="2" customFormat="1">
      <c r="A178" s="42"/>
      <c r="B178" s="43"/>
      <c r="C178" s="44"/>
      <c r="D178" s="221" t="s">
        <v>155</v>
      </c>
      <c r="E178" s="44"/>
      <c r="F178" s="222" t="s">
        <v>1453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155</v>
      </c>
      <c r="AU178" s="21" t="s">
        <v>82</v>
      </c>
    </row>
    <row r="179" s="2" customFormat="1" ht="21.75" customHeight="1">
      <c r="A179" s="42"/>
      <c r="B179" s="43"/>
      <c r="C179" s="208" t="s">
        <v>509</v>
      </c>
      <c r="D179" s="208" t="s">
        <v>148</v>
      </c>
      <c r="E179" s="209" t="s">
        <v>1454</v>
      </c>
      <c r="F179" s="210" t="s">
        <v>1455</v>
      </c>
      <c r="G179" s="211" t="s">
        <v>205</v>
      </c>
      <c r="H179" s="212">
        <v>52</v>
      </c>
      <c r="I179" s="213"/>
      <c r="J179" s="214">
        <f>ROUND(I179*H179,2)</f>
        <v>0</v>
      </c>
      <c r="K179" s="210" t="s">
        <v>152</v>
      </c>
      <c r="L179" s="48"/>
      <c r="M179" s="215" t="s">
        <v>19</v>
      </c>
      <c r="N179" s="216" t="s">
        <v>43</v>
      </c>
      <c r="O179" s="88"/>
      <c r="P179" s="217">
        <f>O179*H179</f>
        <v>0</v>
      </c>
      <c r="Q179" s="217">
        <v>1.0000000000000001E-05</v>
      </c>
      <c r="R179" s="217">
        <f>Q179*H179</f>
        <v>0.00052000000000000006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239</v>
      </c>
      <c r="AT179" s="219" t="s">
        <v>148</v>
      </c>
      <c r="AU179" s="219" t="s">
        <v>82</v>
      </c>
      <c r="AY179" s="21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239</v>
      </c>
      <c r="BM179" s="219" t="s">
        <v>1456</v>
      </c>
    </row>
    <row r="180" s="2" customFormat="1">
      <c r="A180" s="42"/>
      <c r="B180" s="43"/>
      <c r="C180" s="44"/>
      <c r="D180" s="221" t="s">
        <v>155</v>
      </c>
      <c r="E180" s="44"/>
      <c r="F180" s="222" t="s">
        <v>1457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155</v>
      </c>
      <c r="AU180" s="21" t="s">
        <v>82</v>
      </c>
    </row>
    <row r="181" s="2" customFormat="1" ht="24.15" customHeight="1">
      <c r="A181" s="42"/>
      <c r="B181" s="43"/>
      <c r="C181" s="208" t="s">
        <v>515</v>
      </c>
      <c r="D181" s="208" t="s">
        <v>148</v>
      </c>
      <c r="E181" s="209" t="s">
        <v>1458</v>
      </c>
      <c r="F181" s="210" t="s">
        <v>1459</v>
      </c>
      <c r="G181" s="211" t="s">
        <v>205</v>
      </c>
      <c r="H181" s="212">
        <v>44</v>
      </c>
      <c r="I181" s="213"/>
      <c r="J181" s="214">
        <f>ROUND(I181*H181,2)</f>
        <v>0</v>
      </c>
      <c r="K181" s="210" t="s">
        <v>152</v>
      </c>
      <c r="L181" s="48"/>
      <c r="M181" s="215" t="s">
        <v>19</v>
      </c>
      <c r="N181" s="216" t="s">
        <v>43</v>
      </c>
      <c r="O181" s="88"/>
      <c r="P181" s="217">
        <f>O181*H181</f>
        <v>0</v>
      </c>
      <c r="Q181" s="217">
        <v>2.0000000000000002E-05</v>
      </c>
      <c r="R181" s="217">
        <f>Q181*H181</f>
        <v>0.00088000000000000003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239</v>
      </c>
      <c r="AT181" s="219" t="s">
        <v>148</v>
      </c>
      <c r="AU181" s="219" t="s">
        <v>82</v>
      </c>
      <c r="AY181" s="21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239</v>
      </c>
      <c r="BM181" s="219" t="s">
        <v>1460</v>
      </c>
    </row>
    <row r="182" s="2" customFormat="1">
      <c r="A182" s="42"/>
      <c r="B182" s="43"/>
      <c r="C182" s="44"/>
      <c r="D182" s="221" t="s">
        <v>155</v>
      </c>
      <c r="E182" s="44"/>
      <c r="F182" s="222" t="s">
        <v>1461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155</v>
      </c>
      <c r="AU182" s="21" t="s">
        <v>82</v>
      </c>
    </row>
    <row r="183" s="2" customFormat="1" ht="24.15" customHeight="1">
      <c r="A183" s="42"/>
      <c r="B183" s="43"/>
      <c r="C183" s="208" t="s">
        <v>521</v>
      </c>
      <c r="D183" s="208" t="s">
        <v>148</v>
      </c>
      <c r="E183" s="209" t="s">
        <v>1462</v>
      </c>
      <c r="F183" s="210" t="s">
        <v>1463</v>
      </c>
      <c r="G183" s="211" t="s">
        <v>177</v>
      </c>
      <c r="H183" s="212">
        <v>0.085999999999999993</v>
      </c>
      <c r="I183" s="213"/>
      <c r="J183" s="214">
        <f>ROUND(I183*H183,2)</f>
        <v>0</v>
      </c>
      <c r="K183" s="210" t="s">
        <v>152</v>
      </c>
      <c r="L183" s="48"/>
      <c r="M183" s="215" t="s">
        <v>19</v>
      </c>
      <c r="N183" s="216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239</v>
      </c>
      <c r="AT183" s="219" t="s">
        <v>148</v>
      </c>
      <c r="AU183" s="219" t="s">
        <v>82</v>
      </c>
      <c r="AY183" s="21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239</v>
      </c>
      <c r="BM183" s="219" t="s">
        <v>1464</v>
      </c>
    </row>
    <row r="184" s="2" customFormat="1">
      <c r="A184" s="42"/>
      <c r="B184" s="43"/>
      <c r="C184" s="44"/>
      <c r="D184" s="221" t="s">
        <v>155</v>
      </c>
      <c r="E184" s="44"/>
      <c r="F184" s="222" t="s">
        <v>1465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155</v>
      </c>
      <c r="AU184" s="21" t="s">
        <v>82</v>
      </c>
    </row>
    <row r="185" s="12" customFormat="1" ht="22.8" customHeight="1">
      <c r="A185" s="12"/>
      <c r="B185" s="192"/>
      <c r="C185" s="193"/>
      <c r="D185" s="194" t="s">
        <v>71</v>
      </c>
      <c r="E185" s="206" t="s">
        <v>804</v>
      </c>
      <c r="F185" s="206" t="s">
        <v>1466</v>
      </c>
      <c r="G185" s="193"/>
      <c r="H185" s="193"/>
      <c r="I185" s="196"/>
      <c r="J185" s="207">
        <f>BK185</f>
        <v>0</v>
      </c>
      <c r="K185" s="193"/>
      <c r="L185" s="198"/>
      <c r="M185" s="199"/>
      <c r="N185" s="200"/>
      <c r="O185" s="200"/>
      <c r="P185" s="201">
        <f>SUM(P186:P221)</f>
        <v>0</v>
      </c>
      <c r="Q185" s="200"/>
      <c r="R185" s="201">
        <f>SUM(R186:R221)</f>
        <v>0.30039999999999994</v>
      </c>
      <c r="S185" s="200"/>
      <c r="T185" s="202">
        <f>SUM(T186:T221)</f>
        <v>0.11561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3" t="s">
        <v>82</v>
      </c>
      <c r="AT185" s="204" t="s">
        <v>71</v>
      </c>
      <c r="AU185" s="204" t="s">
        <v>80</v>
      </c>
      <c r="AY185" s="203" t="s">
        <v>146</v>
      </c>
      <c r="BK185" s="205">
        <f>SUM(BK186:BK221)</f>
        <v>0</v>
      </c>
    </row>
    <row r="186" s="2" customFormat="1" ht="16.5" customHeight="1">
      <c r="A186" s="42"/>
      <c r="B186" s="43"/>
      <c r="C186" s="208" t="s">
        <v>527</v>
      </c>
      <c r="D186" s="208" t="s">
        <v>148</v>
      </c>
      <c r="E186" s="209" t="s">
        <v>1467</v>
      </c>
      <c r="F186" s="210" t="s">
        <v>1468</v>
      </c>
      <c r="G186" s="211" t="s">
        <v>1469</v>
      </c>
      <c r="H186" s="212">
        <v>2</v>
      </c>
      <c r="I186" s="213"/>
      <c r="J186" s="214">
        <f>ROUND(I186*H186,2)</f>
        <v>0</v>
      </c>
      <c r="K186" s="210" t="s">
        <v>152</v>
      </c>
      <c r="L186" s="48"/>
      <c r="M186" s="215" t="s">
        <v>19</v>
      </c>
      <c r="N186" s="216" t="s">
        <v>43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0.01933</v>
      </c>
      <c r="T186" s="218">
        <f>S186*H186</f>
        <v>0.03866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239</v>
      </c>
      <c r="AT186" s="219" t="s">
        <v>148</v>
      </c>
      <c r="AU186" s="219" t="s">
        <v>82</v>
      </c>
      <c r="AY186" s="21" t="s">
        <v>146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1" t="s">
        <v>80</v>
      </c>
      <c r="BK186" s="220">
        <f>ROUND(I186*H186,2)</f>
        <v>0</v>
      </c>
      <c r="BL186" s="21" t="s">
        <v>239</v>
      </c>
      <c r="BM186" s="219" t="s">
        <v>1470</v>
      </c>
    </row>
    <row r="187" s="2" customFormat="1">
      <c r="A187" s="42"/>
      <c r="B187" s="43"/>
      <c r="C187" s="44"/>
      <c r="D187" s="221" t="s">
        <v>155</v>
      </c>
      <c r="E187" s="44"/>
      <c r="F187" s="222" t="s">
        <v>1471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155</v>
      </c>
      <c r="AU187" s="21" t="s">
        <v>82</v>
      </c>
    </row>
    <row r="188" s="2" customFormat="1" ht="21.75" customHeight="1">
      <c r="A188" s="42"/>
      <c r="B188" s="43"/>
      <c r="C188" s="208" t="s">
        <v>533</v>
      </c>
      <c r="D188" s="208" t="s">
        <v>148</v>
      </c>
      <c r="E188" s="209" t="s">
        <v>1472</v>
      </c>
      <c r="F188" s="210" t="s">
        <v>1473</v>
      </c>
      <c r="G188" s="211" t="s">
        <v>1469</v>
      </c>
      <c r="H188" s="212">
        <v>5</v>
      </c>
      <c r="I188" s="213"/>
      <c r="J188" s="214">
        <f>ROUND(I188*H188,2)</f>
        <v>0</v>
      </c>
      <c r="K188" s="210" t="s">
        <v>152</v>
      </c>
      <c r="L188" s="48"/>
      <c r="M188" s="215" t="s">
        <v>19</v>
      </c>
      <c r="N188" s="216" t="s">
        <v>43</v>
      </c>
      <c r="O188" s="88"/>
      <c r="P188" s="217">
        <f>O188*H188</f>
        <v>0</v>
      </c>
      <c r="Q188" s="217">
        <v>0.017469999999999999</v>
      </c>
      <c r="R188" s="217">
        <f>Q188*H188</f>
        <v>0.087349999999999997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239</v>
      </c>
      <c r="AT188" s="219" t="s">
        <v>148</v>
      </c>
      <c r="AU188" s="219" t="s">
        <v>82</v>
      </c>
      <c r="AY188" s="21" t="s">
        <v>146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1" t="s">
        <v>80</v>
      </c>
      <c r="BK188" s="220">
        <f>ROUND(I188*H188,2)</f>
        <v>0</v>
      </c>
      <c r="BL188" s="21" t="s">
        <v>239</v>
      </c>
      <c r="BM188" s="219" t="s">
        <v>1474</v>
      </c>
    </row>
    <row r="189" s="2" customFormat="1">
      <c r="A189" s="42"/>
      <c r="B189" s="43"/>
      <c r="C189" s="44"/>
      <c r="D189" s="221" t="s">
        <v>155</v>
      </c>
      <c r="E189" s="44"/>
      <c r="F189" s="222" t="s">
        <v>1475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155</v>
      </c>
      <c r="AU189" s="21" t="s">
        <v>82</v>
      </c>
    </row>
    <row r="190" s="2" customFormat="1" ht="16.5" customHeight="1">
      <c r="A190" s="42"/>
      <c r="B190" s="43"/>
      <c r="C190" s="208" t="s">
        <v>539</v>
      </c>
      <c r="D190" s="208" t="s">
        <v>148</v>
      </c>
      <c r="E190" s="209" t="s">
        <v>1476</v>
      </c>
      <c r="F190" s="210" t="s">
        <v>1477</v>
      </c>
      <c r="G190" s="211" t="s">
        <v>1469</v>
      </c>
      <c r="H190" s="212">
        <v>3</v>
      </c>
      <c r="I190" s="213"/>
      <c r="J190" s="214">
        <f>ROUND(I190*H190,2)</f>
        <v>0</v>
      </c>
      <c r="K190" s="210" t="s">
        <v>152</v>
      </c>
      <c r="L190" s="48"/>
      <c r="M190" s="215" t="s">
        <v>19</v>
      </c>
      <c r="N190" s="216" t="s">
        <v>43</v>
      </c>
      <c r="O190" s="88"/>
      <c r="P190" s="217">
        <f>O190*H190</f>
        <v>0</v>
      </c>
      <c r="Q190" s="217">
        <v>0.016080000000000001</v>
      </c>
      <c r="R190" s="217">
        <f>Q190*H190</f>
        <v>0.048240000000000005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239</v>
      </c>
      <c r="AT190" s="219" t="s">
        <v>148</v>
      </c>
      <c r="AU190" s="219" t="s">
        <v>82</v>
      </c>
      <c r="AY190" s="21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1" t="s">
        <v>80</v>
      </c>
      <c r="BK190" s="220">
        <f>ROUND(I190*H190,2)</f>
        <v>0</v>
      </c>
      <c r="BL190" s="21" t="s">
        <v>239</v>
      </c>
      <c r="BM190" s="219" t="s">
        <v>1478</v>
      </c>
    </row>
    <row r="191" s="2" customFormat="1">
      <c r="A191" s="42"/>
      <c r="B191" s="43"/>
      <c r="C191" s="44"/>
      <c r="D191" s="221" t="s">
        <v>155</v>
      </c>
      <c r="E191" s="44"/>
      <c r="F191" s="222" t="s">
        <v>1479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155</v>
      </c>
      <c r="AU191" s="21" t="s">
        <v>82</v>
      </c>
    </row>
    <row r="192" s="2" customFormat="1" ht="16.5" customHeight="1">
      <c r="A192" s="42"/>
      <c r="B192" s="43"/>
      <c r="C192" s="208" t="s">
        <v>545</v>
      </c>
      <c r="D192" s="208" t="s">
        <v>148</v>
      </c>
      <c r="E192" s="209" t="s">
        <v>1480</v>
      </c>
      <c r="F192" s="210" t="s">
        <v>1481</v>
      </c>
      <c r="G192" s="211" t="s">
        <v>1469</v>
      </c>
      <c r="H192" s="212">
        <v>1</v>
      </c>
      <c r="I192" s="213"/>
      <c r="J192" s="214">
        <f>ROUND(I192*H192,2)</f>
        <v>0</v>
      </c>
      <c r="K192" s="210" t="s">
        <v>152</v>
      </c>
      <c r="L192" s="48"/>
      <c r="M192" s="215" t="s">
        <v>19</v>
      </c>
      <c r="N192" s="216" t="s">
        <v>43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0.019460000000000002</v>
      </c>
      <c r="T192" s="218">
        <f>S192*H192</f>
        <v>0.019460000000000002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239</v>
      </c>
      <c r="AT192" s="219" t="s">
        <v>148</v>
      </c>
      <c r="AU192" s="219" t="s">
        <v>82</v>
      </c>
      <c r="AY192" s="21" t="s">
        <v>146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1" t="s">
        <v>80</v>
      </c>
      <c r="BK192" s="220">
        <f>ROUND(I192*H192,2)</f>
        <v>0</v>
      </c>
      <c r="BL192" s="21" t="s">
        <v>239</v>
      </c>
      <c r="BM192" s="219" t="s">
        <v>1482</v>
      </c>
    </row>
    <row r="193" s="2" customFormat="1">
      <c r="A193" s="42"/>
      <c r="B193" s="43"/>
      <c r="C193" s="44"/>
      <c r="D193" s="221" t="s">
        <v>155</v>
      </c>
      <c r="E193" s="44"/>
      <c r="F193" s="222" t="s">
        <v>1483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155</v>
      </c>
      <c r="AU193" s="21" t="s">
        <v>82</v>
      </c>
    </row>
    <row r="194" s="2" customFormat="1" ht="24.15" customHeight="1">
      <c r="A194" s="42"/>
      <c r="B194" s="43"/>
      <c r="C194" s="208" t="s">
        <v>551</v>
      </c>
      <c r="D194" s="208" t="s">
        <v>148</v>
      </c>
      <c r="E194" s="209" t="s">
        <v>1484</v>
      </c>
      <c r="F194" s="210" t="s">
        <v>1485</v>
      </c>
      <c r="G194" s="211" t="s">
        <v>1469</v>
      </c>
      <c r="H194" s="212">
        <v>5</v>
      </c>
      <c r="I194" s="213"/>
      <c r="J194" s="214">
        <f>ROUND(I194*H194,2)</f>
        <v>0</v>
      </c>
      <c r="K194" s="210" t="s">
        <v>152</v>
      </c>
      <c r="L194" s="48"/>
      <c r="M194" s="215" t="s">
        <v>19</v>
      </c>
      <c r="N194" s="216" t="s">
        <v>43</v>
      </c>
      <c r="O194" s="88"/>
      <c r="P194" s="217">
        <f>O194*H194</f>
        <v>0</v>
      </c>
      <c r="Q194" s="217">
        <v>0.021229999999999999</v>
      </c>
      <c r="R194" s="217">
        <f>Q194*H194</f>
        <v>0.10614999999999999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239</v>
      </c>
      <c r="AT194" s="219" t="s">
        <v>148</v>
      </c>
      <c r="AU194" s="219" t="s">
        <v>82</v>
      </c>
      <c r="AY194" s="21" t="s">
        <v>146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239</v>
      </c>
      <c r="BM194" s="219" t="s">
        <v>1486</v>
      </c>
    </row>
    <row r="195" s="2" customFormat="1">
      <c r="A195" s="42"/>
      <c r="B195" s="43"/>
      <c r="C195" s="44"/>
      <c r="D195" s="221" t="s">
        <v>155</v>
      </c>
      <c r="E195" s="44"/>
      <c r="F195" s="222" t="s">
        <v>1487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155</v>
      </c>
      <c r="AU195" s="21" t="s">
        <v>82</v>
      </c>
    </row>
    <row r="196" s="2" customFormat="1" ht="16.5" customHeight="1">
      <c r="A196" s="42"/>
      <c r="B196" s="43"/>
      <c r="C196" s="208" t="s">
        <v>557</v>
      </c>
      <c r="D196" s="208" t="s">
        <v>148</v>
      </c>
      <c r="E196" s="209" t="s">
        <v>1488</v>
      </c>
      <c r="F196" s="210" t="s">
        <v>1489</v>
      </c>
      <c r="G196" s="211" t="s">
        <v>1469</v>
      </c>
      <c r="H196" s="212">
        <v>1</v>
      </c>
      <c r="I196" s="213"/>
      <c r="J196" s="214">
        <f>ROUND(I196*H196,2)</f>
        <v>0</v>
      </c>
      <c r="K196" s="210" t="s">
        <v>152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0.017299999999999999</v>
      </c>
      <c r="T196" s="218">
        <f>S196*H196</f>
        <v>0.017299999999999999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239</v>
      </c>
      <c r="AT196" s="219" t="s">
        <v>148</v>
      </c>
      <c r="AU196" s="219" t="s">
        <v>82</v>
      </c>
      <c r="AY196" s="21" t="s">
        <v>146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239</v>
      </c>
      <c r="BM196" s="219" t="s">
        <v>1490</v>
      </c>
    </row>
    <row r="197" s="2" customFormat="1">
      <c r="A197" s="42"/>
      <c r="B197" s="43"/>
      <c r="C197" s="44"/>
      <c r="D197" s="221" t="s">
        <v>155</v>
      </c>
      <c r="E197" s="44"/>
      <c r="F197" s="222" t="s">
        <v>1491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155</v>
      </c>
      <c r="AU197" s="21" t="s">
        <v>82</v>
      </c>
    </row>
    <row r="198" s="2" customFormat="1" ht="24.15" customHeight="1">
      <c r="A198" s="42"/>
      <c r="B198" s="43"/>
      <c r="C198" s="208" t="s">
        <v>563</v>
      </c>
      <c r="D198" s="208" t="s">
        <v>148</v>
      </c>
      <c r="E198" s="209" t="s">
        <v>1492</v>
      </c>
      <c r="F198" s="210" t="s">
        <v>1493</v>
      </c>
      <c r="G198" s="211" t="s">
        <v>1469</v>
      </c>
      <c r="H198" s="212">
        <v>1</v>
      </c>
      <c r="I198" s="213"/>
      <c r="J198" s="214">
        <f>ROUND(I198*H198,2)</f>
        <v>0</v>
      </c>
      <c r="K198" s="210" t="s">
        <v>152</v>
      </c>
      <c r="L198" s="48"/>
      <c r="M198" s="215" t="s">
        <v>19</v>
      </c>
      <c r="N198" s="216" t="s">
        <v>43</v>
      </c>
      <c r="O198" s="88"/>
      <c r="P198" s="217">
        <f>O198*H198</f>
        <v>0</v>
      </c>
      <c r="Q198" s="217">
        <v>0.01525</v>
      </c>
      <c r="R198" s="217">
        <f>Q198*H198</f>
        <v>0.01525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239</v>
      </c>
      <c r="AT198" s="219" t="s">
        <v>148</v>
      </c>
      <c r="AU198" s="219" t="s">
        <v>82</v>
      </c>
      <c r="AY198" s="21" t="s">
        <v>146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1" t="s">
        <v>80</v>
      </c>
      <c r="BK198" s="220">
        <f>ROUND(I198*H198,2)</f>
        <v>0</v>
      </c>
      <c r="BL198" s="21" t="s">
        <v>239</v>
      </c>
      <c r="BM198" s="219" t="s">
        <v>1494</v>
      </c>
    </row>
    <row r="199" s="2" customFormat="1">
      <c r="A199" s="42"/>
      <c r="B199" s="43"/>
      <c r="C199" s="44"/>
      <c r="D199" s="221" t="s">
        <v>155</v>
      </c>
      <c r="E199" s="44"/>
      <c r="F199" s="222" t="s">
        <v>1495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155</v>
      </c>
      <c r="AU199" s="21" t="s">
        <v>82</v>
      </c>
    </row>
    <row r="200" s="2" customFormat="1" ht="16.5" customHeight="1">
      <c r="A200" s="42"/>
      <c r="B200" s="43"/>
      <c r="C200" s="208" t="s">
        <v>569</v>
      </c>
      <c r="D200" s="208" t="s">
        <v>148</v>
      </c>
      <c r="E200" s="209" t="s">
        <v>1496</v>
      </c>
      <c r="F200" s="210" t="s">
        <v>1497</v>
      </c>
      <c r="G200" s="211" t="s">
        <v>1469</v>
      </c>
      <c r="H200" s="212">
        <v>2</v>
      </c>
      <c r="I200" s="213"/>
      <c r="J200" s="214">
        <f>ROUND(I200*H200,2)</f>
        <v>0</v>
      </c>
      <c r="K200" s="210" t="s">
        <v>152</v>
      </c>
      <c r="L200" s="48"/>
      <c r="M200" s="215" t="s">
        <v>19</v>
      </c>
      <c r="N200" s="216" t="s">
        <v>43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0.017500000000000002</v>
      </c>
      <c r="T200" s="218">
        <f>S200*H200</f>
        <v>0.035000000000000003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239</v>
      </c>
      <c r="AT200" s="219" t="s">
        <v>148</v>
      </c>
      <c r="AU200" s="219" t="s">
        <v>82</v>
      </c>
      <c r="AY200" s="21" t="s">
        <v>146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1" t="s">
        <v>80</v>
      </c>
      <c r="BK200" s="220">
        <f>ROUND(I200*H200,2)</f>
        <v>0</v>
      </c>
      <c r="BL200" s="21" t="s">
        <v>239</v>
      </c>
      <c r="BM200" s="219" t="s">
        <v>1498</v>
      </c>
    </row>
    <row r="201" s="2" customFormat="1">
      <c r="A201" s="42"/>
      <c r="B201" s="43"/>
      <c r="C201" s="44"/>
      <c r="D201" s="221" t="s">
        <v>155</v>
      </c>
      <c r="E201" s="44"/>
      <c r="F201" s="222" t="s">
        <v>1499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1" t="s">
        <v>155</v>
      </c>
      <c r="AU201" s="21" t="s">
        <v>82</v>
      </c>
    </row>
    <row r="202" s="2" customFormat="1" ht="24.15" customHeight="1">
      <c r="A202" s="42"/>
      <c r="B202" s="43"/>
      <c r="C202" s="208" t="s">
        <v>575</v>
      </c>
      <c r="D202" s="208" t="s">
        <v>148</v>
      </c>
      <c r="E202" s="209" t="s">
        <v>1500</v>
      </c>
      <c r="F202" s="210" t="s">
        <v>1501</v>
      </c>
      <c r="G202" s="211" t="s">
        <v>1469</v>
      </c>
      <c r="H202" s="212">
        <v>1</v>
      </c>
      <c r="I202" s="213"/>
      <c r="J202" s="214">
        <f>ROUND(I202*H202,2)</f>
        <v>0</v>
      </c>
      <c r="K202" s="210" t="s">
        <v>152</v>
      </c>
      <c r="L202" s="48"/>
      <c r="M202" s="215" t="s">
        <v>19</v>
      </c>
      <c r="N202" s="216" t="s">
        <v>43</v>
      </c>
      <c r="O202" s="88"/>
      <c r="P202" s="217">
        <f>O202*H202</f>
        <v>0</v>
      </c>
      <c r="Q202" s="217">
        <v>0.030339999999999999</v>
      </c>
      <c r="R202" s="217">
        <f>Q202*H202</f>
        <v>0.030339999999999999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239</v>
      </c>
      <c r="AT202" s="219" t="s">
        <v>148</v>
      </c>
      <c r="AU202" s="219" t="s">
        <v>82</v>
      </c>
      <c r="AY202" s="21" t="s">
        <v>146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1" t="s">
        <v>80</v>
      </c>
      <c r="BK202" s="220">
        <f>ROUND(I202*H202,2)</f>
        <v>0</v>
      </c>
      <c r="BL202" s="21" t="s">
        <v>239</v>
      </c>
      <c r="BM202" s="219" t="s">
        <v>1502</v>
      </c>
    </row>
    <row r="203" s="2" customFormat="1">
      <c r="A203" s="42"/>
      <c r="B203" s="43"/>
      <c r="C203" s="44"/>
      <c r="D203" s="221" t="s">
        <v>155</v>
      </c>
      <c r="E203" s="44"/>
      <c r="F203" s="222" t="s">
        <v>1503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155</v>
      </c>
      <c r="AU203" s="21" t="s">
        <v>82</v>
      </c>
    </row>
    <row r="204" s="2" customFormat="1" ht="16.5" customHeight="1">
      <c r="A204" s="42"/>
      <c r="B204" s="43"/>
      <c r="C204" s="208" t="s">
        <v>581</v>
      </c>
      <c r="D204" s="208" t="s">
        <v>148</v>
      </c>
      <c r="E204" s="209" t="s">
        <v>1504</v>
      </c>
      <c r="F204" s="210" t="s">
        <v>1505</v>
      </c>
      <c r="G204" s="211" t="s">
        <v>1469</v>
      </c>
      <c r="H204" s="212">
        <v>2</v>
      </c>
      <c r="I204" s="213"/>
      <c r="J204" s="214">
        <f>ROUND(I204*H204,2)</f>
        <v>0</v>
      </c>
      <c r="K204" s="210" t="s">
        <v>152</v>
      </c>
      <c r="L204" s="48"/>
      <c r="M204" s="215" t="s">
        <v>19</v>
      </c>
      <c r="N204" s="216" t="s">
        <v>43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0.00156</v>
      </c>
      <c r="T204" s="218">
        <f>S204*H204</f>
        <v>0.0031199999999999999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239</v>
      </c>
      <c r="AT204" s="219" t="s">
        <v>148</v>
      </c>
      <c r="AU204" s="219" t="s">
        <v>82</v>
      </c>
      <c r="AY204" s="21" t="s">
        <v>146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1" t="s">
        <v>80</v>
      </c>
      <c r="BK204" s="220">
        <f>ROUND(I204*H204,2)</f>
        <v>0</v>
      </c>
      <c r="BL204" s="21" t="s">
        <v>239</v>
      </c>
      <c r="BM204" s="219" t="s">
        <v>1506</v>
      </c>
    </row>
    <row r="205" s="2" customFormat="1">
      <c r="A205" s="42"/>
      <c r="B205" s="43"/>
      <c r="C205" s="44"/>
      <c r="D205" s="221" t="s">
        <v>155</v>
      </c>
      <c r="E205" s="44"/>
      <c r="F205" s="222" t="s">
        <v>1507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155</v>
      </c>
      <c r="AU205" s="21" t="s">
        <v>82</v>
      </c>
    </row>
    <row r="206" s="2" customFormat="1" ht="16.5" customHeight="1">
      <c r="A206" s="42"/>
      <c r="B206" s="43"/>
      <c r="C206" s="208" t="s">
        <v>587</v>
      </c>
      <c r="D206" s="208" t="s">
        <v>148</v>
      </c>
      <c r="E206" s="209" t="s">
        <v>1508</v>
      </c>
      <c r="F206" s="210" t="s">
        <v>1509</v>
      </c>
      <c r="G206" s="211" t="s">
        <v>1469</v>
      </c>
      <c r="H206" s="212">
        <v>1</v>
      </c>
      <c r="I206" s="213"/>
      <c r="J206" s="214">
        <f>ROUND(I206*H206,2)</f>
        <v>0</v>
      </c>
      <c r="K206" s="210" t="s">
        <v>152</v>
      </c>
      <c r="L206" s="48"/>
      <c r="M206" s="215" t="s">
        <v>19</v>
      </c>
      <c r="N206" s="216" t="s">
        <v>43</v>
      </c>
      <c r="O206" s="88"/>
      <c r="P206" s="217">
        <f>O206*H206</f>
        <v>0</v>
      </c>
      <c r="Q206" s="217">
        <v>0.00172</v>
      </c>
      <c r="R206" s="217">
        <f>Q206*H206</f>
        <v>0.00172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239</v>
      </c>
      <c r="AT206" s="219" t="s">
        <v>148</v>
      </c>
      <c r="AU206" s="219" t="s">
        <v>82</v>
      </c>
      <c r="AY206" s="21" t="s">
        <v>146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1" t="s">
        <v>80</v>
      </c>
      <c r="BK206" s="220">
        <f>ROUND(I206*H206,2)</f>
        <v>0</v>
      </c>
      <c r="BL206" s="21" t="s">
        <v>239</v>
      </c>
      <c r="BM206" s="219" t="s">
        <v>1510</v>
      </c>
    </row>
    <row r="207" s="2" customFormat="1">
      <c r="A207" s="42"/>
      <c r="B207" s="43"/>
      <c r="C207" s="44"/>
      <c r="D207" s="221" t="s">
        <v>155</v>
      </c>
      <c r="E207" s="44"/>
      <c r="F207" s="222" t="s">
        <v>1511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155</v>
      </c>
      <c r="AU207" s="21" t="s">
        <v>82</v>
      </c>
    </row>
    <row r="208" s="2" customFormat="1" ht="16.5" customHeight="1">
      <c r="A208" s="42"/>
      <c r="B208" s="43"/>
      <c r="C208" s="208" t="s">
        <v>593</v>
      </c>
      <c r="D208" s="208" t="s">
        <v>148</v>
      </c>
      <c r="E208" s="209" t="s">
        <v>1512</v>
      </c>
      <c r="F208" s="210" t="s">
        <v>1513</v>
      </c>
      <c r="G208" s="211" t="s">
        <v>1469</v>
      </c>
      <c r="H208" s="212">
        <v>5</v>
      </c>
      <c r="I208" s="213"/>
      <c r="J208" s="214">
        <f>ROUND(I208*H208,2)</f>
        <v>0</v>
      </c>
      <c r="K208" s="210" t="s">
        <v>152</v>
      </c>
      <c r="L208" s="48"/>
      <c r="M208" s="215" t="s">
        <v>19</v>
      </c>
      <c r="N208" s="216" t="s">
        <v>43</v>
      </c>
      <c r="O208" s="88"/>
      <c r="P208" s="217">
        <f>O208*H208</f>
        <v>0</v>
      </c>
      <c r="Q208" s="217">
        <v>0.0018</v>
      </c>
      <c r="R208" s="217">
        <f>Q208*H208</f>
        <v>0.0089999999999999993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239</v>
      </c>
      <c r="AT208" s="219" t="s">
        <v>148</v>
      </c>
      <c r="AU208" s="219" t="s">
        <v>82</v>
      </c>
      <c r="AY208" s="21" t="s">
        <v>146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1" t="s">
        <v>80</v>
      </c>
      <c r="BK208" s="220">
        <f>ROUND(I208*H208,2)</f>
        <v>0</v>
      </c>
      <c r="BL208" s="21" t="s">
        <v>239</v>
      </c>
      <c r="BM208" s="219" t="s">
        <v>1514</v>
      </c>
    </row>
    <row r="209" s="2" customFormat="1">
      <c r="A209" s="42"/>
      <c r="B209" s="43"/>
      <c r="C209" s="44"/>
      <c r="D209" s="221" t="s">
        <v>155</v>
      </c>
      <c r="E209" s="44"/>
      <c r="F209" s="222" t="s">
        <v>1515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155</v>
      </c>
      <c r="AU209" s="21" t="s">
        <v>82</v>
      </c>
    </row>
    <row r="210" s="2" customFormat="1" ht="16.5" customHeight="1">
      <c r="A210" s="42"/>
      <c r="B210" s="43"/>
      <c r="C210" s="208" t="s">
        <v>600</v>
      </c>
      <c r="D210" s="208" t="s">
        <v>148</v>
      </c>
      <c r="E210" s="209" t="s">
        <v>1516</v>
      </c>
      <c r="F210" s="210" t="s">
        <v>1517</v>
      </c>
      <c r="G210" s="211" t="s">
        <v>218</v>
      </c>
      <c r="H210" s="212">
        <v>1</v>
      </c>
      <c r="I210" s="213"/>
      <c r="J210" s="214">
        <f>ROUND(I210*H210,2)</f>
        <v>0</v>
      </c>
      <c r="K210" s="210" t="s">
        <v>152</v>
      </c>
      <c r="L210" s="48"/>
      <c r="M210" s="215" t="s">
        <v>19</v>
      </c>
      <c r="N210" s="216" t="s">
        <v>43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0.00084999999999999995</v>
      </c>
      <c r="T210" s="218">
        <f>S210*H210</f>
        <v>0.00084999999999999995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239</v>
      </c>
      <c r="AT210" s="219" t="s">
        <v>148</v>
      </c>
      <c r="AU210" s="219" t="s">
        <v>82</v>
      </c>
      <c r="AY210" s="21" t="s">
        <v>146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1" t="s">
        <v>80</v>
      </c>
      <c r="BK210" s="220">
        <f>ROUND(I210*H210,2)</f>
        <v>0</v>
      </c>
      <c r="BL210" s="21" t="s">
        <v>239</v>
      </c>
      <c r="BM210" s="219" t="s">
        <v>1518</v>
      </c>
    </row>
    <row r="211" s="2" customFormat="1">
      <c r="A211" s="42"/>
      <c r="B211" s="43"/>
      <c r="C211" s="44"/>
      <c r="D211" s="221" t="s">
        <v>155</v>
      </c>
      <c r="E211" s="44"/>
      <c r="F211" s="222" t="s">
        <v>1519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155</v>
      </c>
      <c r="AU211" s="21" t="s">
        <v>82</v>
      </c>
    </row>
    <row r="212" s="2" customFormat="1" ht="16.5" customHeight="1">
      <c r="A212" s="42"/>
      <c r="B212" s="43"/>
      <c r="C212" s="208" t="s">
        <v>288</v>
      </c>
      <c r="D212" s="208" t="s">
        <v>148</v>
      </c>
      <c r="E212" s="209" t="s">
        <v>1520</v>
      </c>
      <c r="F212" s="210" t="s">
        <v>1521</v>
      </c>
      <c r="G212" s="211" t="s">
        <v>218</v>
      </c>
      <c r="H212" s="212">
        <v>1</v>
      </c>
      <c r="I212" s="213"/>
      <c r="J212" s="214">
        <f>ROUND(I212*H212,2)</f>
        <v>0</v>
      </c>
      <c r="K212" s="210" t="s">
        <v>152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0.00122</v>
      </c>
      <c r="T212" s="218">
        <f>S212*H212</f>
        <v>0.00122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239</v>
      </c>
      <c r="AT212" s="219" t="s">
        <v>148</v>
      </c>
      <c r="AU212" s="219" t="s">
        <v>82</v>
      </c>
      <c r="AY212" s="21" t="s">
        <v>146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239</v>
      </c>
      <c r="BM212" s="219" t="s">
        <v>1522</v>
      </c>
    </row>
    <row r="213" s="2" customFormat="1">
      <c r="A213" s="42"/>
      <c r="B213" s="43"/>
      <c r="C213" s="44"/>
      <c r="D213" s="221" t="s">
        <v>155</v>
      </c>
      <c r="E213" s="44"/>
      <c r="F213" s="222" t="s">
        <v>1523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155</v>
      </c>
      <c r="AU213" s="21" t="s">
        <v>82</v>
      </c>
    </row>
    <row r="214" s="2" customFormat="1" ht="16.5" customHeight="1">
      <c r="A214" s="42"/>
      <c r="B214" s="43"/>
      <c r="C214" s="208" t="s">
        <v>356</v>
      </c>
      <c r="D214" s="208" t="s">
        <v>148</v>
      </c>
      <c r="E214" s="209" t="s">
        <v>1524</v>
      </c>
      <c r="F214" s="210" t="s">
        <v>1525</v>
      </c>
      <c r="G214" s="211" t="s">
        <v>218</v>
      </c>
      <c r="H214" s="212">
        <v>5</v>
      </c>
      <c r="I214" s="213"/>
      <c r="J214" s="214">
        <f>ROUND(I214*H214,2)</f>
        <v>0</v>
      </c>
      <c r="K214" s="210" t="s">
        <v>152</v>
      </c>
      <c r="L214" s="48"/>
      <c r="M214" s="215" t="s">
        <v>19</v>
      </c>
      <c r="N214" s="216" t="s">
        <v>43</v>
      </c>
      <c r="O214" s="88"/>
      <c r="P214" s="217">
        <f>O214*H214</f>
        <v>0</v>
      </c>
      <c r="Q214" s="217">
        <v>0.00024000000000000001</v>
      </c>
      <c r="R214" s="217">
        <f>Q214*H214</f>
        <v>0.0012000000000000001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239</v>
      </c>
      <c r="AT214" s="219" t="s">
        <v>148</v>
      </c>
      <c r="AU214" s="219" t="s">
        <v>82</v>
      </c>
      <c r="AY214" s="21" t="s">
        <v>146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1" t="s">
        <v>80</v>
      </c>
      <c r="BK214" s="220">
        <f>ROUND(I214*H214,2)</f>
        <v>0</v>
      </c>
      <c r="BL214" s="21" t="s">
        <v>239</v>
      </c>
      <c r="BM214" s="219" t="s">
        <v>1526</v>
      </c>
    </row>
    <row r="215" s="2" customFormat="1">
      <c r="A215" s="42"/>
      <c r="B215" s="43"/>
      <c r="C215" s="44"/>
      <c r="D215" s="221" t="s">
        <v>155</v>
      </c>
      <c r="E215" s="44"/>
      <c r="F215" s="222" t="s">
        <v>1527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155</v>
      </c>
      <c r="AU215" s="21" t="s">
        <v>82</v>
      </c>
    </row>
    <row r="216" s="2" customFormat="1" ht="16.5" customHeight="1">
      <c r="A216" s="42"/>
      <c r="B216" s="43"/>
      <c r="C216" s="208" t="s">
        <v>413</v>
      </c>
      <c r="D216" s="208" t="s">
        <v>148</v>
      </c>
      <c r="E216" s="209" t="s">
        <v>1528</v>
      </c>
      <c r="F216" s="210" t="s">
        <v>1529</v>
      </c>
      <c r="G216" s="211" t="s">
        <v>218</v>
      </c>
      <c r="H216" s="212">
        <v>3</v>
      </c>
      <c r="I216" s="213"/>
      <c r="J216" s="214">
        <f>ROUND(I216*H216,2)</f>
        <v>0</v>
      </c>
      <c r="K216" s="210" t="s">
        <v>152</v>
      </c>
      <c r="L216" s="48"/>
      <c r="M216" s="215" t="s">
        <v>19</v>
      </c>
      <c r="N216" s="216" t="s">
        <v>43</v>
      </c>
      <c r="O216" s="88"/>
      <c r="P216" s="217">
        <f>O216*H216</f>
        <v>0</v>
      </c>
      <c r="Q216" s="217">
        <v>0.00027999999999999998</v>
      </c>
      <c r="R216" s="217">
        <f>Q216*H216</f>
        <v>0.00083999999999999993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239</v>
      </c>
      <c r="AT216" s="219" t="s">
        <v>148</v>
      </c>
      <c r="AU216" s="219" t="s">
        <v>82</v>
      </c>
      <c r="AY216" s="21" t="s">
        <v>146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1" t="s">
        <v>80</v>
      </c>
      <c r="BK216" s="220">
        <f>ROUND(I216*H216,2)</f>
        <v>0</v>
      </c>
      <c r="BL216" s="21" t="s">
        <v>239</v>
      </c>
      <c r="BM216" s="219" t="s">
        <v>1530</v>
      </c>
    </row>
    <row r="217" s="2" customFormat="1">
      <c r="A217" s="42"/>
      <c r="B217" s="43"/>
      <c r="C217" s="44"/>
      <c r="D217" s="221" t="s">
        <v>155</v>
      </c>
      <c r="E217" s="44"/>
      <c r="F217" s="222" t="s">
        <v>1531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155</v>
      </c>
      <c r="AU217" s="21" t="s">
        <v>82</v>
      </c>
    </row>
    <row r="218" s="2" customFormat="1" ht="16.5" customHeight="1">
      <c r="A218" s="42"/>
      <c r="B218" s="43"/>
      <c r="C218" s="208" t="s">
        <v>441</v>
      </c>
      <c r="D218" s="208" t="s">
        <v>148</v>
      </c>
      <c r="E218" s="209" t="s">
        <v>1532</v>
      </c>
      <c r="F218" s="210" t="s">
        <v>1533</v>
      </c>
      <c r="G218" s="211" t="s">
        <v>218</v>
      </c>
      <c r="H218" s="212">
        <v>1</v>
      </c>
      <c r="I218" s="213"/>
      <c r="J218" s="214">
        <f>ROUND(I218*H218,2)</f>
        <v>0</v>
      </c>
      <c r="K218" s="210" t="s">
        <v>152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0.00031</v>
      </c>
      <c r="R218" s="217">
        <f>Q218*H218</f>
        <v>0.00031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239</v>
      </c>
      <c r="AT218" s="219" t="s">
        <v>148</v>
      </c>
      <c r="AU218" s="219" t="s">
        <v>82</v>
      </c>
      <c r="AY218" s="21" t="s">
        <v>146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239</v>
      </c>
      <c r="BM218" s="219" t="s">
        <v>1534</v>
      </c>
    </row>
    <row r="219" s="2" customFormat="1">
      <c r="A219" s="42"/>
      <c r="B219" s="43"/>
      <c r="C219" s="44"/>
      <c r="D219" s="221" t="s">
        <v>155</v>
      </c>
      <c r="E219" s="44"/>
      <c r="F219" s="222" t="s">
        <v>1535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155</v>
      </c>
      <c r="AU219" s="21" t="s">
        <v>82</v>
      </c>
    </row>
    <row r="220" s="2" customFormat="1" ht="24.15" customHeight="1">
      <c r="A220" s="42"/>
      <c r="B220" s="43"/>
      <c r="C220" s="208" t="s">
        <v>704</v>
      </c>
      <c r="D220" s="208" t="s">
        <v>148</v>
      </c>
      <c r="E220" s="209" t="s">
        <v>861</v>
      </c>
      <c r="F220" s="210" t="s">
        <v>862</v>
      </c>
      <c r="G220" s="211" t="s">
        <v>177</v>
      </c>
      <c r="H220" s="212">
        <v>0.29999999999999999</v>
      </c>
      <c r="I220" s="213"/>
      <c r="J220" s="214">
        <f>ROUND(I220*H220,2)</f>
        <v>0</v>
      </c>
      <c r="K220" s="210" t="s">
        <v>152</v>
      </c>
      <c r="L220" s="48"/>
      <c r="M220" s="215" t="s">
        <v>19</v>
      </c>
      <c r="N220" s="216" t="s">
        <v>43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239</v>
      </c>
      <c r="AT220" s="219" t="s">
        <v>148</v>
      </c>
      <c r="AU220" s="219" t="s">
        <v>82</v>
      </c>
      <c r="AY220" s="21" t="s">
        <v>146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1" t="s">
        <v>80</v>
      </c>
      <c r="BK220" s="220">
        <f>ROUND(I220*H220,2)</f>
        <v>0</v>
      </c>
      <c r="BL220" s="21" t="s">
        <v>239</v>
      </c>
      <c r="BM220" s="219" t="s">
        <v>1536</v>
      </c>
    </row>
    <row r="221" s="2" customFormat="1">
      <c r="A221" s="42"/>
      <c r="B221" s="43"/>
      <c r="C221" s="44"/>
      <c r="D221" s="221" t="s">
        <v>155</v>
      </c>
      <c r="E221" s="44"/>
      <c r="F221" s="222" t="s">
        <v>864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155</v>
      </c>
      <c r="AU221" s="21" t="s">
        <v>82</v>
      </c>
    </row>
    <row r="222" s="12" customFormat="1" ht="22.8" customHeight="1">
      <c r="A222" s="12"/>
      <c r="B222" s="192"/>
      <c r="C222" s="193"/>
      <c r="D222" s="194" t="s">
        <v>71</v>
      </c>
      <c r="E222" s="206" t="s">
        <v>1537</v>
      </c>
      <c r="F222" s="206" t="s">
        <v>1538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SUM(P223:P232)</f>
        <v>0</v>
      </c>
      <c r="Q222" s="200"/>
      <c r="R222" s="201">
        <f>SUM(R223:R232)</f>
        <v>0.069849999999999995</v>
      </c>
      <c r="S222" s="200"/>
      <c r="T222" s="202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82</v>
      </c>
      <c r="AT222" s="204" t="s">
        <v>71</v>
      </c>
      <c r="AU222" s="204" t="s">
        <v>80</v>
      </c>
      <c r="AY222" s="203" t="s">
        <v>146</v>
      </c>
      <c r="BK222" s="205">
        <f>SUM(BK223:BK232)</f>
        <v>0</v>
      </c>
    </row>
    <row r="223" s="2" customFormat="1" ht="24.15" customHeight="1">
      <c r="A223" s="42"/>
      <c r="B223" s="43"/>
      <c r="C223" s="208" t="s">
        <v>711</v>
      </c>
      <c r="D223" s="208" t="s">
        <v>148</v>
      </c>
      <c r="E223" s="209" t="s">
        <v>1539</v>
      </c>
      <c r="F223" s="210" t="s">
        <v>1540</v>
      </c>
      <c r="G223" s="211" t="s">
        <v>1469</v>
      </c>
      <c r="H223" s="212">
        <v>3</v>
      </c>
      <c r="I223" s="213"/>
      <c r="J223" s="214">
        <f>ROUND(I223*H223,2)</f>
        <v>0</v>
      </c>
      <c r="K223" s="210" t="s">
        <v>152</v>
      </c>
      <c r="L223" s="48"/>
      <c r="M223" s="215" t="s">
        <v>19</v>
      </c>
      <c r="N223" s="216" t="s">
        <v>43</v>
      </c>
      <c r="O223" s="88"/>
      <c r="P223" s="217">
        <f>O223*H223</f>
        <v>0</v>
      </c>
      <c r="Q223" s="217">
        <v>0.0077000000000000002</v>
      </c>
      <c r="R223" s="217">
        <f>Q223*H223</f>
        <v>0.023100000000000002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239</v>
      </c>
      <c r="AT223" s="219" t="s">
        <v>148</v>
      </c>
      <c r="AU223" s="219" t="s">
        <v>82</v>
      </c>
      <c r="AY223" s="21" t="s">
        <v>146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1" t="s">
        <v>80</v>
      </c>
      <c r="BK223" s="220">
        <f>ROUND(I223*H223,2)</f>
        <v>0</v>
      </c>
      <c r="BL223" s="21" t="s">
        <v>239</v>
      </c>
      <c r="BM223" s="219" t="s">
        <v>1541</v>
      </c>
    </row>
    <row r="224" s="2" customFormat="1">
      <c r="A224" s="42"/>
      <c r="B224" s="43"/>
      <c r="C224" s="44"/>
      <c r="D224" s="221" t="s">
        <v>155</v>
      </c>
      <c r="E224" s="44"/>
      <c r="F224" s="222" t="s">
        <v>1542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155</v>
      </c>
      <c r="AU224" s="21" t="s">
        <v>82</v>
      </c>
    </row>
    <row r="225" s="2" customFormat="1" ht="24.15" customHeight="1">
      <c r="A225" s="42"/>
      <c r="B225" s="43"/>
      <c r="C225" s="208" t="s">
        <v>720</v>
      </c>
      <c r="D225" s="208" t="s">
        <v>148</v>
      </c>
      <c r="E225" s="209" t="s">
        <v>1543</v>
      </c>
      <c r="F225" s="210" t="s">
        <v>1544</v>
      </c>
      <c r="G225" s="211" t="s">
        <v>1469</v>
      </c>
      <c r="H225" s="212">
        <v>5</v>
      </c>
      <c r="I225" s="213"/>
      <c r="J225" s="214">
        <f>ROUND(I225*H225,2)</f>
        <v>0</v>
      </c>
      <c r="K225" s="210" t="s">
        <v>152</v>
      </c>
      <c r="L225" s="48"/>
      <c r="M225" s="215" t="s">
        <v>19</v>
      </c>
      <c r="N225" s="216" t="s">
        <v>43</v>
      </c>
      <c r="O225" s="88"/>
      <c r="P225" s="217">
        <f>O225*H225</f>
        <v>0</v>
      </c>
      <c r="Q225" s="217">
        <v>0.0091999999999999998</v>
      </c>
      <c r="R225" s="217">
        <f>Q225*H225</f>
        <v>0.045999999999999999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239</v>
      </c>
      <c r="AT225" s="219" t="s">
        <v>148</v>
      </c>
      <c r="AU225" s="219" t="s">
        <v>82</v>
      </c>
      <c r="AY225" s="21" t="s">
        <v>146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1" t="s">
        <v>80</v>
      </c>
      <c r="BK225" s="220">
        <f>ROUND(I225*H225,2)</f>
        <v>0</v>
      </c>
      <c r="BL225" s="21" t="s">
        <v>239</v>
      </c>
      <c r="BM225" s="219" t="s">
        <v>1545</v>
      </c>
    </row>
    <row r="226" s="2" customFormat="1">
      <c r="A226" s="42"/>
      <c r="B226" s="43"/>
      <c r="C226" s="44"/>
      <c r="D226" s="221" t="s">
        <v>155</v>
      </c>
      <c r="E226" s="44"/>
      <c r="F226" s="222" t="s">
        <v>1546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155</v>
      </c>
      <c r="AU226" s="21" t="s">
        <v>82</v>
      </c>
    </row>
    <row r="227" s="2" customFormat="1" ht="16.5" customHeight="1">
      <c r="A227" s="42"/>
      <c r="B227" s="43"/>
      <c r="C227" s="208" t="s">
        <v>727</v>
      </c>
      <c r="D227" s="208" t="s">
        <v>148</v>
      </c>
      <c r="E227" s="209" t="s">
        <v>1547</v>
      </c>
      <c r="F227" s="210" t="s">
        <v>1548</v>
      </c>
      <c r="G227" s="211" t="s">
        <v>1469</v>
      </c>
      <c r="H227" s="212">
        <v>5</v>
      </c>
      <c r="I227" s="213"/>
      <c r="J227" s="214">
        <f>ROUND(I227*H227,2)</f>
        <v>0</v>
      </c>
      <c r="K227" s="210" t="s">
        <v>152</v>
      </c>
      <c r="L227" s="48"/>
      <c r="M227" s="215" t="s">
        <v>19</v>
      </c>
      <c r="N227" s="216" t="s">
        <v>43</v>
      </c>
      <c r="O227" s="88"/>
      <c r="P227" s="217">
        <f>O227*H227</f>
        <v>0</v>
      </c>
      <c r="Q227" s="217">
        <v>0.00014999999999999999</v>
      </c>
      <c r="R227" s="217">
        <f>Q227*H227</f>
        <v>0.00074999999999999991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239</v>
      </c>
      <c r="AT227" s="219" t="s">
        <v>148</v>
      </c>
      <c r="AU227" s="219" t="s">
        <v>82</v>
      </c>
      <c r="AY227" s="21" t="s">
        <v>146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1" t="s">
        <v>80</v>
      </c>
      <c r="BK227" s="220">
        <f>ROUND(I227*H227,2)</f>
        <v>0</v>
      </c>
      <c r="BL227" s="21" t="s">
        <v>239</v>
      </c>
      <c r="BM227" s="219" t="s">
        <v>1549</v>
      </c>
    </row>
    <row r="228" s="2" customFormat="1">
      <c r="A228" s="42"/>
      <c r="B228" s="43"/>
      <c r="C228" s="44"/>
      <c r="D228" s="221" t="s">
        <v>155</v>
      </c>
      <c r="E228" s="44"/>
      <c r="F228" s="222" t="s">
        <v>1550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155</v>
      </c>
      <c r="AU228" s="21" t="s">
        <v>82</v>
      </c>
    </row>
    <row r="229" s="2" customFormat="1" ht="16.5" customHeight="1">
      <c r="A229" s="42"/>
      <c r="B229" s="43"/>
      <c r="C229" s="208" t="s">
        <v>732</v>
      </c>
      <c r="D229" s="208" t="s">
        <v>148</v>
      </c>
      <c r="E229" s="209" t="s">
        <v>1551</v>
      </c>
      <c r="F229" s="210" t="s">
        <v>1552</v>
      </c>
      <c r="G229" s="211" t="s">
        <v>1469</v>
      </c>
      <c r="H229" s="212">
        <v>5</v>
      </c>
      <c r="I229" s="213"/>
      <c r="J229" s="214">
        <f>ROUND(I229*H229,2)</f>
        <v>0</v>
      </c>
      <c r="K229" s="210" t="s">
        <v>152</v>
      </c>
      <c r="L229" s="48"/>
      <c r="M229" s="215" t="s">
        <v>19</v>
      </c>
      <c r="N229" s="216" t="s">
        <v>43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239</v>
      </c>
      <c r="AT229" s="219" t="s">
        <v>148</v>
      </c>
      <c r="AU229" s="219" t="s">
        <v>82</v>
      </c>
      <c r="AY229" s="21" t="s">
        <v>146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1" t="s">
        <v>80</v>
      </c>
      <c r="BK229" s="220">
        <f>ROUND(I229*H229,2)</f>
        <v>0</v>
      </c>
      <c r="BL229" s="21" t="s">
        <v>239</v>
      </c>
      <c r="BM229" s="219" t="s">
        <v>1553</v>
      </c>
    </row>
    <row r="230" s="2" customFormat="1">
      <c r="A230" s="42"/>
      <c r="B230" s="43"/>
      <c r="C230" s="44"/>
      <c r="D230" s="221" t="s">
        <v>155</v>
      </c>
      <c r="E230" s="44"/>
      <c r="F230" s="222" t="s">
        <v>1554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155</v>
      </c>
      <c r="AU230" s="21" t="s">
        <v>82</v>
      </c>
    </row>
    <row r="231" s="2" customFormat="1" ht="24.15" customHeight="1">
      <c r="A231" s="42"/>
      <c r="B231" s="43"/>
      <c r="C231" s="208" t="s">
        <v>737</v>
      </c>
      <c r="D231" s="208" t="s">
        <v>148</v>
      </c>
      <c r="E231" s="209" t="s">
        <v>1555</v>
      </c>
      <c r="F231" s="210" t="s">
        <v>1556</v>
      </c>
      <c r="G231" s="211" t="s">
        <v>177</v>
      </c>
      <c r="H231" s="212">
        <v>0.070000000000000007</v>
      </c>
      <c r="I231" s="213"/>
      <c r="J231" s="214">
        <f>ROUND(I231*H231,2)</f>
        <v>0</v>
      </c>
      <c r="K231" s="210" t="s">
        <v>152</v>
      </c>
      <c r="L231" s="48"/>
      <c r="M231" s="215" t="s">
        <v>19</v>
      </c>
      <c r="N231" s="216" t="s">
        <v>43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239</v>
      </c>
      <c r="AT231" s="219" t="s">
        <v>148</v>
      </c>
      <c r="AU231" s="219" t="s">
        <v>82</v>
      </c>
      <c r="AY231" s="21" t="s">
        <v>146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1" t="s">
        <v>80</v>
      </c>
      <c r="BK231" s="220">
        <f>ROUND(I231*H231,2)</f>
        <v>0</v>
      </c>
      <c r="BL231" s="21" t="s">
        <v>239</v>
      </c>
      <c r="BM231" s="219" t="s">
        <v>1557</v>
      </c>
    </row>
    <row r="232" s="2" customFormat="1">
      <c r="A232" s="42"/>
      <c r="B232" s="43"/>
      <c r="C232" s="44"/>
      <c r="D232" s="221" t="s">
        <v>155</v>
      </c>
      <c r="E232" s="44"/>
      <c r="F232" s="222" t="s">
        <v>1558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155</v>
      </c>
      <c r="AU232" s="21" t="s">
        <v>82</v>
      </c>
    </row>
    <row r="233" s="12" customFormat="1" ht="25.92" customHeight="1">
      <c r="A233" s="12"/>
      <c r="B233" s="192"/>
      <c r="C233" s="193"/>
      <c r="D233" s="194" t="s">
        <v>71</v>
      </c>
      <c r="E233" s="195" t="s">
        <v>1258</v>
      </c>
      <c r="F233" s="195" t="s">
        <v>1259</v>
      </c>
      <c r="G233" s="193"/>
      <c r="H233" s="193"/>
      <c r="I233" s="196"/>
      <c r="J233" s="197">
        <f>BK233</f>
        <v>0</v>
      </c>
      <c r="K233" s="193"/>
      <c r="L233" s="198"/>
      <c r="M233" s="199"/>
      <c r="N233" s="200"/>
      <c r="O233" s="200"/>
      <c r="P233" s="201">
        <f>SUM(P234:P237)</f>
        <v>0</v>
      </c>
      <c r="Q233" s="200"/>
      <c r="R233" s="201">
        <f>SUM(R234:R237)</f>
        <v>0</v>
      </c>
      <c r="S233" s="200"/>
      <c r="T233" s="202">
        <f>SUM(T234:T237)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3" t="s">
        <v>153</v>
      </c>
      <c r="AT233" s="204" t="s">
        <v>71</v>
      </c>
      <c r="AU233" s="204" t="s">
        <v>72</v>
      </c>
      <c r="AY233" s="203" t="s">
        <v>146</v>
      </c>
      <c r="BK233" s="205">
        <f>SUM(BK234:BK237)</f>
        <v>0</v>
      </c>
    </row>
    <row r="234" s="2" customFormat="1" ht="16.5" customHeight="1">
      <c r="A234" s="42"/>
      <c r="B234" s="43"/>
      <c r="C234" s="208" t="s">
        <v>742</v>
      </c>
      <c r="D234" s="208" t="s">
        <v>148</v>
      </c>
      <c r="E234" s="209" t="s">
        <v>1559</v>
      </c>
      <c r="F234" s="210" t="s">
        <v>1560</v>
      </c>
      <c r="G234" s="211" t="s">
        <v>1263</v>
      </c>
      <c r="H234" s="212">
        <v>12</v>
      </c>
      <c r="I234" s="213"/>
      <c r="J234" s="214">
        <f>ROUND(I234*H234,2)</f>
        <v>0</v>
      </c>
      <c r="K234" s="210" t="s">
        <v>152</v>
      </c>
      <c r="L234" s="48"/>
      <c r="M234" s="215" t="s">
        <v>19</v>
      </c>
      <c r="N234" s="216" t="s">
        <v>43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1264</v>
      </c>
      <c r="AT234" s="219" t="s">
        <v>148</v>
      </c>
      <c r="AU234" s="219" t="s">
        <v>80</v>
      </c>
      <c r="AY234" s="21" t="s">
        <v>146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1" t="s">
        <v>80</v>
      </c>
      <c r="BK234" s="220">
        <f>ROUND(I234*H234,2)</f>
        <v>0</v>
      </c>
      <c r="BL234" s="21" t="s">
        <v>1264</v>
      </c>
      <c r="BM234" s="219" t="s">
        <v>1561</v>
      </c>
    </row>
    <row r="235" s="2" customFormat="1">
      <c r="A235" s="42"/>
      <c r="B235" s="43"/>
      <c r="C235" s="44"/>
      <c r="D235" s="221" t="s">
        <v>155</v>
      </c>
      <c r="E235" s="44"/>
      <c r="F235" s="222" t="s">
        <v>1562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155</v>
      </c>
      <c r="AU235" s="21" t="s">
        <v>80</v>
      </c>
    </row>
    <row r="236" s="13" customFormat="1">
      <c r="A236" s="13"/>
      <c r="B236" s="226"/>
      <c r="C236" s="227"/>
      <c r="D236" s="228" t="s">
        <v>157</v>
      </c>
      <c r="E236" s="229" t="s">
        <v>19</v>
      </c>
      <c r="F236" s="230" t="s">
        <v>1563</v>
      </c>
      <c r="G236" s="227"/>
      <c r="H236" s="229" t="s">
        <v>19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157</v>
      </c>
      <c r="AU236" s="236" t="s">
        <v>80</v>
      </c>
      <c r="AV236" s="13" t="s">
        <v>80</v>
      </c>
      <c r="AW236" s="13" t="s">
        <v>33</v>
      </c>
      <c r="AX236" s="13" t="s">
        <v>72</v>
      </c>
      <c r="AY236" s="236" t="s">
        <v>146</v>
      </c>
    </row>
    <row r="237" s="14" customFormat="1">
      <c r="A237" s="14"/>
      <c r="B237" s="237"/>
      <c r="C237" s="238"/>
      <c r="D237" s="228" t="s">
        <v>157</v>
      </c>
      <c r="E237" s="239" t="s">
        <v>19</v>
      </c>
      <c r="F237" s="240" t="s">
        <v>8</v>
      </c>
      <c r="G237" s="238"/>
      <c r="H237" s="241">
        <v>12</v>
      </c>
      <c r="I237" s="242"/>
      <c r="J237" s="238"/>
      <c r="K237" s="238"/>
      <c r="L237" s="243"/>
      <c r="M237" s="285"/>
      <c r="N237" s="286"/>
      <c r="O237" s="286"/>
      <c r="P237" s="286"/>
      <c r="Q237" s="286"/>
      <c r="R237" s="286"/>
      <c r="S237" s="286"/>
      <c r="T237" s="28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157</v>
      </c>
      <c r="AU237" s="247" t="s">
        <v>80</v>
      </c>
      <c r="AV237" s="14" t="s">
        <v>82</v>
      </c>
      <c r="AW237" s="14" t="s">
        <v>33</v>
      </c>
      <c r="AX237" s="14" t="s">
        <v>80</v>
      </c>
      <c r="AY237" s="247" t="s">
        <v>146</v>
      </c>
    </row>
    <row r="238" s="2" customFormat="1" ht="6.96" customHeight="1">
      <c r="A238" s="42"/>
      <c r="B238" s="63"/>
      <c r="C238" s="64"/>
      <c r="D238" s="64"/>
      <c r="E238" s="64"/>
      <c r="F238" s="64"/>
      <c r="G238" s="64"/>
      <c r="H238" s="64"/>
      <c r="I238" s="64"/>
      <c r="J238" s="64"/>
      <c r="K238" s="64"/>
      <c r="L238" s="48"/>
      <c r="M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</row>
  </sheetData>
  <sheetProtection sheet="1" autoFilter="0" formatColumns="0" formatRows="0" objects="1" scenarios="1" spinCount="100000" saltValue="XX7fjnmXqPllrfS62LUliQ5aoOkEMrvN593AiDOtPIxgXygmEk1ooiwsAmFcA1qMeg/uvFL03KpOtjhbbujvyg==" hashValue="bHUV/qfNLkwCnZsi3PH5sIUKSCEHXct2d7AxvGnqJgmg951xd21Htv5LT4BQ4pgD20wnWx39vT4sGKFb/ZQ6Wg==" algorithmName="SHA-512" password="CEE1"/>
  <autoFilter ref="C84:K23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1110802"/>
    <hyperlink ref="F91" r:id="rId2" display="https://podminky.urs.cz/item/CS_URS_2024_02/721110962"/>
    <hyperlink ref="F93" r:id="rId3" display="https://podminky.urs.cz/item/CS_URS_2024_02/721110972"/>
    <hyperlink ref="F95" r:id="rId4" display="https://podminky.urs.cz/item/CS_URS_2024_02/721140802"/>
    <hyperlink ref="F97" r:id="rId5" display="https://podminky.urs.cz/item/CS_URS_2024_02/721160802"/>
    <hyperlink ref="F99" r:id="rId6" display="https://podminky.urs.cz/item/CS_URS_2024_02/721171803"/>
    <hyperlink ref="F101" r:id="rId7" display="https://podminky.urs.cz/item/CS_URS_2024_02/721173401"/>
    <hyperlink ref="F103" r:id="rId8" display="https://podminky.urs.cz/item/CS_URS_2024_02/721173402"/>
    <hyperlink ref="F105" r:id="rId9" display="https://podminky.urs.cz/item/CS_URS_2024_02/721174004"/>
    <hyperlink ref="F107" r:id="rId10" display="https://podminky.urs.cz/item/CS_URS_2024_02/721174042"/>
    <hyperlink ref="F109" r:id="rId11" display="https://podminky.urs.cz/item/CS_URS_2024_02/721174043"/>
    <hyperlink ref="F111" r:id="rId12" display="https://podminky.urs.cz/item/CS_URS_2024_02/721174063"/>
    <hyperlink ref="F113" r:id="rId13" display="https://podminky.urs.cz/item/CS_URS_2024_02/721194104"/>
    <hyperlink ref="F115" r:id="rId14" display="https://podminky.urs.cz/item/CS_URS_2024_02/721194109"/>
    <hyperlink ref="F117" r:id="rId15" display="https://podminky.urs.cz/item/CS_URS_2024_02/721220801"/>
    <hyperlink ref="F119" r:id="rId16" display="https://podminky.urs.cz/item/CS_URS_2024_02/721226511"/>
    <hyperlink ref="F123" r:id="rId17" display="https://podminky.urs.cz/item/CS_URS_2024_02/721273153"/>
    <hyperlink ref="F125" r:id="rId18" display="https://podminky.urs.cz/item/CS_URS_2024_02/721290111"/>
    <hyperlink ref="F127" r:id="rId19" display="https://podminky.urs.cz/item/CS_URS_2024_02/721910922"/>
    <hyperlink ref="F129" r:id="rId20" display="https://podminky.urs.cz/item/CS_URS_2024_02/998721121"/>
    <hyperlink ref="F132" r:id="rId21" display="https://podminky.urs.cz/item/CS_URS_2024_02/722130104"/>
    <hyperlink ref="F134" r:id="rId22" display="https://podminky.urs.cz/item/CS_URS_2024_02/722130801"/>
    <hyperlink ref="F136" r:id="rId23" display="https://podminky.urs.cz/item/CS_URS_2024_02/722130802"/>
    <hyperlink ref="F138" r:id="rId24" display="https://podminky.urs.cz/item/CS_URS_2024_02/722131933"/>
    <hyperlink ref="F140" r:id="rId25" display="https://podminky.urs.cz/item/CS_URS_2024_02/722174002"/>
    <hyperlink ref="F142" r:id="rId26" display="https://podminky.urs.cz/item/CS_URS_2024_02/722174003"/>
    <hyperlink ref="F144" r:id="rId27" display="https://podminky.urs.cz/item/CS_URS_2024_02/722174004"/>
    <hyperlink ref="F146" r:id="rId28" display="https://podminky.urs.cz/item/CS_URS_2024_02/722181212"/>
    <hyperlink ref="F148" r:id="rId29" display="https://podminky.urs.cz/item/CS_URS_2024_02/722181232"/>
    <hyperlink ref="F150" r:id="rId30" display="https://podminky.urs.cz/item/CS_URS_2024_02/722182011"/>
    <hyperlink ref="F152" r:id="rId31" display="https://podminky.urs.cz/item/CS_URS_2024_02/722182013"/>
    <hyperlink ref="F154" r:id="rId32" display="https://podminky.urs.cz/item/CS_URS_2024_02/722190401"/>
    <hyperlink ref="F156" r:id="rId33" display="https://podminky.urs.cz/item/CS_URS_2024_02/722220111"/>
    <hyperlink ref="F158" r:id="rId34" display="https://podminky.urs.cz/item/CS_URS_2024_02/722220112"/>
    <hyperlink ref="F160" r:id="rId35" display="https://podminky.urs.cz/item/CS_URS_2024_02/722220121"/>
    <hyperlink ref="F162" r:id="rId36" display="https://podminky.urs.cz/item/CS_URS_2024_02/722220861"/>
    <hyperlink ref="F164" r:id="rId37" display="https://podminky.urs.cz/item/CS_URS_2024_02/722224115"/>
    <hyperlink ref="F166" r:id="rId38" display="https://podminky.urs.cz/item/CS_URS_2024_02/722231221"/>
    <hyperlink ref="F168" r:id="rId39" display="https://podminky.urs.cz/item/CS_URS_2024_02/722232062"/>
    <hyperlink ref="F170" r:id="rId40" display="https://podminky.urs.cz/item/CS_URS_2024_02/722232063"/>
    <hyperlink ref="F172" r:id="rId41" display="https://podminky.urs.cz/item/CS_URS_2024_02/722234264"/>
    <hyperlink ref="F174" r:id="rId42" display="https://podminky.urs.cz/item/CS_URS_2024_02/722260811"/>
    <hyperlink ref="F176" r:id="rId43" display="https://podminky.urs.cz/item/CS_URS_2024_02/722262211"/>
    <hyperlink ref="F178" r:id="rId44" display="https://podminky.urs.cz/item/CS_URS_2024_02/722290226"/>
    <hyperlink ref="F180" r:id="rId45" display="https://podminky.urs.cz/item/CS_URS_2024_02/722290234"/>
    <hyperlink ref="F182" r:id="rId46" display="https://podminky.urs.cz/item/CS_URS_2024_02/722290246"/>
    <hyperlink ref="F184" r:id="rId47" display="https://podminky.urs.cz/item/CS_URS_2024_02/998722121"/>
    <hyperlink ref="F187" r:id="rId48" display="https://podminky.urs.cz/item/CS_URS_2024_02/725110811"/>
    <hyperlink ref="F189" r:id="rId49" display="https://podminky.urs.cz/item/CS_URS_2024_02/725112022"/>
    <hyperlink ref="F191" r:id="rId50" display="https://podminky.urs.cz/item/CS_URS_2024_02/725121521"/>
    <hyperlink ref="F193" r:id="rId51" display="https://podminky.urs.cz/item/CS_URS_2024_02/725210821"/>
    <hyperlink ref="F195" r:id="rId52" display="https://podminky.urs.cz/item/CS_URS_2024_02/725211616"/>
    <hyperlink ref="F197" r:id="rId53" display="https://podminky.urs.cz/item/CS_URS_2024_02/725320822"/>
    <hyperlink ref="F199" r:id="rId54" display="https://podminky.urs.cz/item/CS_URS_2024_02/725331111"/>
    <hyperlink ref="F201" r:id="rId55" display="https://podminky.urs.cz/item/CS_URS_2024_02/725530811"/>
    <hyperlink ref="F203" r:id="rId56" display="https://podminky.urs.cz/item/CS_URS_2024_02/725532112"/>
    <hyperlink ref="F205" r:id="rId57" display="https://podminky.urs.cz/item/CS_URS_2024_02/725820801"/>
    <hyperlink ref="F207" r:id="rId58" display="https://podminky.urs.cz/item/CS_URS_2024_02/725821312"/>
    <hyperlink ref="F209" r:id="rId59" display="https://podminky.urs.cz/item/CS_URS_2024_02/725822611"/>
    <hyperlink ref="F211" r:id="rId60" display="https://podminky.urs.cz/item/CS_URS_2024_02/725860811"/>
    <hyperlink ref="F213" r:id="rId61" display="https://podminky.urs.cz/item/CS_URS_2024_02/725860812"/>
    <hyperlink ref="F215" r:id="rId62" display="https://podminky.urs.cz/item/CS_URS_2024_02/725861102"/>
    <hyperlink ref="F217" r:id="rId63" display="https://podminky.urs.cz/item/CS_URS_2024_02/725865411"/>
    <hyperlink ref="F219" r:id="rId64" display="https://podminky.urs.cz/item/CS_URS_2024_02/725980123"/>
    <hyperlink ref="F221" r:id="rId65" display="https://podminky.urs.cz/item/CS_URS_2024_02/998725121"/>
    <hyperlink ref="F224" r:id="rId66" display="https://podminky.urs.cz/item/CS_URS_2024_02/726111021"/>
    <hyperlink ref="F226" r:id="rId67" display="https://podminky.urs.cz/item/CS_URS_2024_02/726111031"/>
    <hyperlink ref="F228" r:id="rId68" display="https://podminky.urs.cz/item/CS_URS_2024_02/726191001"/>
    <hyperlink ref="F230" r:id="rId69" display="https://podminky.urs.cz/item/CS_URS_2024_02/726191011"/>
    <hyperlink ref="F232" r:id="rId70" display="https://podminky.urs.cz/item/CS_URS_2024_02/998726131"/>
    <hyperlink ref="F235" r:id="rId71" display="https://podminky.urs.cz/item/CS_URS_2024_02/HZS2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98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Březinovy sady 2, Jihlava - oprava soc.zař.v 1.N.P. pro kulturní zázemí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1564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16. 10. 2024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1267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ROUND((SUM(BE84:BE143)),  2)</f>
        <v>0</v>
      </c>
      <c r="G33" s="42"/>
      <c r="H33" s="42"/>
      <c r="I33" s="152">
        <v>0.20999999999999999</v>
      </c>
      <c r="J33" s="151">
        <f>ROUND(((SUM(BE84:BE143))*I33),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ROUND((SUM(BF84:BF143)),  2)</f>
        <v>0</v>
      </c>
      <c r="G34" s="42"/>
      <c r="H34" s="42"/>
      <c r="I34" s="152">
        <v>0.12</v>
      </c>
      <c r="J34" s="151">
        <f>ROUND(((SUM(BF84:BF143))*I34),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ROUND((SUM(BG84:BG143)),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ROUND((SUM(BH84:BH143)),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ROUND((SUM(BI84:BI143)),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Březinovy sady 2, Jihlava - oprava soc.zař.v 1.N.P. pro kulturní zázemí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03 - vytápění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Jihlava</v>
      </c>
      <c r="G52" s="44"/>
      <c r="H52" s="44"/>
      <c r="I52" s="36" t="s">
        <v>23</v>
      </c>
      <c r="J52" s="76" t="str">
        <f>IF(J12="","",J12)</f>
        <v>16. 10. 2024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6" t="s">
        <v>25</v>
      </c>
      <c r="D54" s="44"/>
      <c r="E54" s="44"/>
      <c r="F54" s="31" t="str">
        <f>E15</f>
        <v>Statutární město Jihlava, Masarykovo náměstí 97/1</v>
      </c>
      <c r="G54" s="44"/>
      <c r="H54" s="44"/>
      <c r="I54" s="36" t="s">
        <v>31</v>
      </c>
      <c r="J54" s="40" t="str">
        <f>E21</f>
        <v>Ing.Petr Šimek, Brněnská 61, Jihlava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Ing.Lubomír Jonáš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102</v>
      </c>
      <c r="D57" s="166"/>
      <c r="E57" s="166"/>
      <c r="F57" s="166"/>
      <c r="G57" s="166"/>
      <c r="H57" s="166"/>
      <c r="I57" s="166"/>
      <c r="J57" s="167" t="s">
        <v>103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104</v>
      </c>
    </row>
    <row r="60" s="9" customFormat="1" ht="24.96" customHeight="1">
      <c r="A60" s="9"/>
      <c r="B60" s="169"/>
      <c r="C60" s="170"/>
      <c r="D60" s="171" t="s">
        <v>119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1565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1566</v>
      </c>
      <c r="E62" s="178"/>
      <c r="F62" s="178"/>
      <c r="G62" s="178"/>
      <c r="H62" s="178"/>
      <c r="I62" s="178"/>
      <c r="J62" s="179">
        <f>J115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1567</v>
      </c>
      <c r="E63" s="178"/>
      <c r="F63" s="178"/>
      <c r="G63" s="178"/>
      <c r="H63" s="178"/>
      <c r="I63" s="178"/>
      <c r="J63" s="179">
        <f>J128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130</v>
      </c>
      <c r="E64" s="172"/>
      <c r="F64" s="172"/>
      <c r="G64" s="172"/>
      <c r="H64" s="172"/>
      <c r="I64" s="172"/>
      <c r="J64" s="173">
        <f>J139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7" t="s">
        <v>131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6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164" t="str">
        <f>E7</f>
        <v>Březinovy sady 2, Jihlava - oprava soc.zař.v 1.N.P. pro kulturní zázemí</v>
      </c>
      <c r="F74" s="36"/>
      <c r="G74" s="36"/>
      <c r="H74" s="36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99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73" t="str">
        <f>E9</f>
        <v>03 - vytápění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6" t="s">
        <v>21</v>
      </c>
      <c r="D78" s="44"/>
      <c r="E78" s="44"/>
      <c r="F78" s="31" t="str">
        <f>F12</f>
        <v>Jihlava</v>
      </c>
      <c r="G78" s="44"/>
      <c r="H78" s="44"/>
      <c r="I78" s="36" t="s">
        <v>23</v>
      </c>
      <c r="J78" s="76" t="str">
        <f>IF(J12="","",J12)</f>
        <v>16. 10. 2024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25.65" customHeight="1">
      <c r="A80" s="42"/>
      <c r="B80" s="43"/>
      <c r="C80" s="36" t="s">
        <v>25</v>
      </c>
      <c r="D80" s="44"/>
      <c r="E80" s="44"/>
      <c r="F80" s="31" t="str">
        <f>E15</f>
        <v>Statutární město Jihlava, Masarykovo náměstí 97/1</v>
      </c>
      <c r="G80" s="44"/>
      <c r="H80" s="44"/>
      <c r="I80" s="36" t="s">
        <v>31</v>
      </c>
      <c r="J80" s="40" t="str">
        <f>E21</f>
        <v>Ing.Petr Šimek, Brněnská 61, Jihlava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6" t="s">
        <v>29</v>
      </c>
      <c r="D81" s="44"/>
      <c r="E81" s="44"/>
      <c r="F81" s="31" t="str">
        <f>IF(E18="","",E18)</f>
        <v>Vyplň údaj</v>
      </c>
      <c r="G81" s="44"/>
      <c r="H81" s="44"/>
      <c r="I81" s="36" t="s">
        <v>34</v>
      </c>
      <c r="J81" s="40" t="str">
        <f>E24</f>
        <v>Ing.Lubomír Jonáš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132</v>
      </c>
      <c r="D83" s="184" t="s">
        <v>57</v>
      </c>
      <c r="E83" s="184" t="s">
        <v>53</v>
      </c>
      <c r="F83" s="184" t="s">
        <v>54</v>
      </c>
      <c r="G83" s="184" t="s">
        <v>133</v>
      </c>
      <c r="H83" s="184" t="s">
        <v>134</v>
      </c>
      <c r="I83" s="184" t="s">
        <v>135</v>
      </c>
      <c r="J83" s="184" t="s">
        <v>103</v>
      </c>
      <c r="K83" s="185" t="s">
        <v>136</v>
      </c>
      <c r="L83" s="186"/>
      <c r="M83" s="96" t="s">
        <v>19</v>
      </c>
      <c r="N83" s="97" t="s">
        <v>42</v>
      </c>
      <c r="O83" s="97" t="s">
        <v>137</v>
      </c>
      <c r="P83" s="97" t="s">
        <v>138</v>
      </c>
      <c r="Q83" s="97" t="s">
        <v>139</v>
      </c>
      <c r="R83" s="97" t="s">
        <v>140</v>
      </c>
      <c r="S83" s="97" t="s">
        <v>141</v>
      </c>
      <c r="T83" s="98" t="s">
        <v>142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143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P85+P139</f>
        <v>0</v>
      </c>
      <c r="Q84" s="100"/>
      <c r="R84" s="189">
        <f>R85+R139</f>
        <v>0.11424999999999999</v>
      </c>
      <c r="S84" s="100"/>
      <c r="T84" s="190">
        <f>T85+T139</f>
        <v>0.16745000000000002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1" t="s">
        <v>71</v>
      </c>
      <c r="AU84" s="21" t="s">
        <v>104</v>
      </c>
      <c r="BK84" s="191">
        <f>BK85+BK139</f>
        <v>0</v>
      </c>
    </row>
    <row r="85" s="12" customFormat="1" ht="25.92" customHeight="1">
      <c r="A85" s="12"/>
      <c r="B85" s="192"/>
      <c r="C85" s="193"/>
      <c r="D85" s="194" t="s">
        <v>71</v>
      </c>
      <c r="E85" s="195" t="s">
        <v>716</v>
      </c>
      <c r="F85" s="195" t="s">
        <v>717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P86+P115+P128</f>
        <v>0</v>
      </c>
      <c r="Q85" s="200"/>
      <c r="R85" s="201">
        <f>R86+R115+R128</f>
        <v>0.11424999999999999</v>
      </c>
      <c r="S85" s="200"/>
      <c r="T85" s="202">
        <f>T86+T115+T128</f>
        <v>0.16745000000000002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82</v>
      </c>
      <c r="AT85" s="204" t="s">
        <v>71</v>
      </c>
      <c r="AU85" s="204" t="s">
        <v>72</v>
      </c>
      <c r="AY85" s="203" t="s">
        <v>146</v>
      </c>
      <c r="BK85" s="205">
        <f>BK86+BK115+BK128</f>
        <v>0</v>
      </c>
    </row>
    <row r="86" s="12" customFormat="1" ht="22.8" customHeight="1">
      <c r="A86" s="12"/>
      <c r="B86" s="192"/>
      <c r="C86" s="193"/>
      <c r="D86" s="194" t="s">
        <v>71</v>
      </c>
      <c r="E86" s="206" t="s">
        <v>1568</v>
      </c>
      <c r="F86" s="206" t="s">
        <v>1569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SUM(P87:P114)</f>
        <v>0</v>
      </c>
      <c r="Q86" s="200"/>
      <c r="R86" s="201">
        <f>SUM(R87:R114)</f>
        <v>0.014120000000000001</v>
      </c>
      <c r="S86" s="200"/>
      <c r="T86" s="202">
        <f>SUM(T87:T114)</f>
        <v>0.044850000000000001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82</v>
      </c>
      <c r="AT86" s="204" t="s">
        <v>71</v>
      </c>
      <c r="AU86" s="204" t="s">
        <v>80</v>
      </c>
      <c r="AY86" s="203" t="s">
        <v>146</v>
      </c>
      <c r="BK86" s="205">
        <f>SUM(BK87:BK114)</f>
        <v>0</v>
      </c>
    </row>
    <row r="87" s="2" customFormat="1" ht="16.5" customHeight="1">
      <c r="A87" s="42"/>
      <c r="B87" s="43"/>
      <c r="C87" s="208" t="s">
        <v>80</v>
      </c>
      <c r="D87" s="208" t="s">
        <v>148</v>
      </c>
      <c r="E87" s="209" t="s">
        <v>1570</v>
      </c>
      <c r="F87" s="210" t="s">
        <v>1571</v>
      </c>
      <c r="G87" s="211" t="s">
        <v>205</v>
      </c>
      <c r="H87" s="212">
        <v>12</v>
      </c>
      <c r="I87" s="213"/>
      <c r="J87" s="214">
        <f>ROUND(I87*H87,2)</f>
        <v>0</v>
      </c>
      <c r="K87" s="210" t="s">
        <v>152</v>
      </c>
      <c r="L87" s="48"/>
      <c r="M87" s="215" t="s">
        <v>19</v>
      </c>
      <c r="N87" s="216" t="s">
        <v>43</v>
      </c>
      <c r="O87" s="88"/>
      <c r="P87" s="217">
        <f>O87*H87</f>
        <v>0</v>
      </c>
      <c r="Q87" s="217">
        <v>2.0000000000000002E-05</v>
      </c>
      <c r="R87" s="217">
        <f>Q87*H87</f>
        <v>0.00024000000000000003</v>
      </c>
      <c r="S87" s="217">
        <v>0.001</v>
      </c>
      <c r="T87" s="218">
        <f>S87*H87</f>
        <v>0.012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239</v>
      </c>
      <c r="AT87" s="219" t="s">
        <v>148</v>
      </c>
      <c r="AU87" s="219" t="s">
        <v>82</v>
      </c>
      <c r="AY87" s="21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1" t="s">
        <v>80</v>
      </c>
      <c r="BK87" s="220">
        <f>ROUND(I87*H87,2)</f>
        <v>0</v>
      </c>
      <c r="BL87" s="21" t="s">
        <v>239</v>
      </c>
      <c r="BM87" s="219" t="s">
        <v>1572</v>
      </c>
    </row>
    <row r="88" s="2" customFormat="1">
      <c r="A88" s="42"/>
      <c r="B88" s="43"/>
      <c r="C88" s="44"/>
      <c r="D88" s="221" t="s">
        <v>155</v>
      </c>
      <c r="E88" s="44"/>
      <c r="F88" s="222" t="s">
        <v>1573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155</v>
      </c>
      <c r="AU88" s="21" t="s">
        <v>82</v>
      </c>
    </row>
    <row r="89" s="2" customFormat="1" ht="16.5" customHeight="1">
      <c r="A89" s="42"/>
      <c r="B89" s="43"/>
      <c r="C89" s="208" t="s">
        <v>82</v>
      </c>
      <c r="D89" s="208" t="s">
        <v>148</v>
      </c>
      <c r="E89" s="209" t="s">
        <v>1574</v>
      </c>
      <c r="F89" s="210" t="s">
        <v>1575</v>
      </c>
      <c r="G89" s="211" t="s">
        <v>205</v>
      </c>
      <c r="H89" s="212">
        <v>6</v>
      </c>
      <c r="I89" s="213"/>
      <c r="J89" s="214">
        <f>ROUND(I89*H89,2)</f>
        <v>0</v>
      </c>
      <c r="K89" s="210" t="s">
        <v>152</v>
      </c>
      <c r="L89" s="48"/>
      <c r="M89" s="215" t="s">
        <v>19</v>
      </c>
      <c r="N89" s="216" t="s">
        <v>43</v>
      </c>
      <c r="O89" s="88"/>
      <c r="P89" s="217">
        <f>O89*H89</f>
        <v>0</v>
      </c>
      <c r="Q89" s="217">
        <v>2.0000000000000002E-05</v>
      </c>
      <c r="R89" s="217">
        <f>Q89*H89</f>
        <v>0.00012000000000000002</v>
      </c>
      <c r="S89" s="217">
        <v>0.0032000000000000002</v>
      </c>
      <c r="T89" s="218">
        <f>S89*H89</f>
        <v>0.019200000000000002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239</v>
      </c>
      <c r="AT89" s="219" t="s">
        <v>148</v>
      </c>
      <c r="AU89" s="219" t="s">
        <v>82</v>
      </c>
      <c r="AY89" s="21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1" t="s">
        <v>80</v>
      </c>
      <c r="BK89" s="220">
        <f>ROUND(I89*H89,2)</f>
        <v>0</v>
      </c>
      <c r="BL89" s="21" t="s">
        <v>239</v>
      </c>
      <c r="BM89" s="219" t="s">
        <v>1576</v>
      </c>
    </row>
    <row r="90" s="2" customFormat="1">
      <c r="A90" s="42"/>
      <c r="B90" s="43"/>
      <c r="C90" s="44"/>
      <c r="D90" s="221" t="s">
        <v>155</v>
      </c>
      <c r="E90" s="44"/>
      <c r="F90" s="222" t="s">
        <v>1577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155</v>
      </c>
      <c r="AU90" s="21" t="s">
        <v>82</v>
      </c>
    </row>
    <row r="91" s="2" customFormat="1" ht="16.5" customHeight="1">
      <c r="A91" s="42"/>
      <c r="B91" s="43"/>
      <c r="C91" s="208" t="s">
        <v>161</v>
      </c>
      <c r="D91" s="208" t="s">
        <v>148</v>
      </c>
      <c r="E91" s="209" t="s">
        <v>1578</v>
      </c>
      <c r="F91" s="210" t="s">
        <v>1579</v>
      </c>
      <c r="G91" s="211" t="s">
        <v>218</v>
      </c>
      <c r="H91" s="212">
        <v>10</v>
      </c>
      <c r="I91" s="213"/>
      <c r="J91" s="214">
        <f>ROUND(I91*H91,2)</f>
        <v>0</v>
      </c>
      <c r="K91" s="210" t="s">
        <v>152</v>
      </c>
      <c r="L91" s="48"/>
      <c r="M91" s="215" t="s">
        <v>19</v>
      </c>
      <c r="N91" s="216" t="s">
        <v>43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0.00072000000000000005</v>
      </c>
      <c r="T91" s="218">
        <f>S91*H91</f>
        <v>0.0072000000000000007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239</v>
      </c>
      <c r="AT91" s="219" t="s">
        <v>148</v>
      </c>
      <c r="AU91" s="219" t="s">
        <v>82</v>
      </c>
      <c r="AY91" s="21" t="s">
        <v>146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1" t="s">
        <v>80</v>
      </c>
      <c r="BK91" s="220">
        <f>ROUND(I91*H91,2)</f>
        <v>0</v>
      </c>
      <c r="BL91" s="21" t="s">
        <v>239</v>
      </c>
      <c r="BM91" s="219" t="s">
        <v>1580</v>
      </c>
    </row>
    <row r="92" s="2" customFormat="1">
      <c r="A92" s="42"/>
      <c r="B92" s="43"/>
      <c r="C92" s="44"/>
      <c r="D92" s="221" t="s">
        <v>155</v>
      </c>
      <c r="E92" s="44"/>
      <c r="F92" s="222" t="s">
        <v>1581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155</v>
      </c>
      <c r="AU92" s="21" t="s">
        <v>82</v>
      </c>
    </row>
    <row r="93" s="2" customFormat="1" ht="24.15" customHeight="1">
      <c r="A93" s="42"/>
      <c r="B93" s="43"/>
      <c r="C93" s="208" t="s">
        <v>153</v>
      </c>
      <c r="D93" s="208" t="s">
        <v>148</v>
      </c>
      <c r="E93" s="209" t="s">
        <v>1582</v>
      </c>
      <c r="F93" s="210" t="s">
        <v>1583</v>
      </c>
      <c r="G93" s="211" t="s">
        <v>218</v>
      </c>
      <c r="H93" s="212">
        <v>2</v>
      </c>
      <c r="I93" s="213"/>
      <c r="J93" s="214">
        <f>ROUND(I93*H93,2)</f>
        <v>0</v>
      </c>
      <c r="K93" s="210" t="s">
        <v>152</v>
      </c>
      <c r="L93" s="48"/>
      <c r="M93" s="215" t="s">
        <v>19</v>
      </c>
      <c r="N93" s="216" t="s">
        <v>43</v>
      </c>
      <c r="O93" s="88"/>
      <c r="P93" s="217">
        <f>O93*H93</f>
        <v>0</v>
      </c>
      <c r="Q93" s="217">
        <v>0.00059999999999999995</v>
      </c>
      <c r="R93" s="217">
        <f>Q93*H93</f>
        <v>0.0011999999999999999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239</v>
      </c>
      <c r="AT93" s="219" t="s">
        <v>148</v>
      </c>
      <c r="AU93" s="219" t="s">
        <v>82</v>
      </c>
      <c r="AY93" s="21" t="s">
        <v>146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1" t="s">
        <v>80</v>
      </c>
      <c r="BK93" s="220">
        <f>ROUND(I93*H93,2)</f>
        <v>0</v>
      </c>
      <c r="BL93" s="21" t="s">
        <v>239</v>
      </c>
      <c r="BM93" s="219" t="s">
        <v>1584</v>
      </c>
    </row>
    <row r="94" s="2" customFormat="1">
      <c r="A94" s="42"/>
      <c r="B94" s="43"/>
      <c r="C94" s="44"/>
      <c r="D94" s="221" t="s">
        <v>155</v>
      </c>
      <c r="E94" s="44"/>
      <c r="F94" s="222" t="s">
        <v>1585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155</v>
      </c>
      <c r="AU94" s="21" t="s">
        <v>82</v>
      </c>
    </row>
    <row r="95" s="2" customFormat="1" ht="21.75" customHeight="1">
      <c r="A95" s="42"/>
      <c r="B95" s="43"/>
      <c r="C95" s="208" t="s">
        <v>174</v>
      </c>
      <c r="D95" s="208" t="s">
        <v>148</v>
      </c>
      <c r="E95" s="209" t="s">
        <v>1586</v>
      </c>
      <c r="F95" s="210" t="s">
        <v>1587</v>
      </c>
      <c r="G95" s="211" t="s">
        <v>218</v>
      </c>
      <c r="H95" s="212">
        <v>3</v>
      </c>
      <c r="I95" s="213"/>
      <c r="J95" s="214">
        <f>ROUND(I95*H95,2)</f>
        <v>0</v>
      </c>
      <c r="K95" s="210" t="s">
        <v>152</v>
      </c>
      <c r="L95" s="48"/>
      <c r="M95" s="215" t="s">
        <v>19</v>
      </c>
      <c r="N95" s="216" t="s">
        <v>43</v>
      </c>
      <c r="O95" s="88"/>
      <c r="P95" s="217">
        <f>O95*H95</f>
        <v>0</v>
      </c>
      <c r="Q95" s="217">
        <v>2.0000000000000002E-05</v>
      </c>
      <c r="R95" s="217">
        <f>Q95*H95</f>
        <v>6.0000000000000008E-05</v>
      </c>
      <c r="S95" s="217">
        <v>0.00215</v>
      </c>
      <c r="T95" s="218">
        <f>S95*H95</f>
        <v>0.00645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239</v>
      </c>
      <c r="AT95" s="219" t="s">
        <v>148</v>
      </c>
      <c r="AU95" s="219" t="s">
        <v>82</v>
      </c>
      <c r="AY95" s="21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1" t="s">
        <v>80</v>
      </c>
      <c r="BK95" s="220">
        <f>ROUND(I95*H95,2)</f>
        <v>0</v>
      </c>
      <c r="BL95" s="21" t="s">
        <v>239</v>
      </c>
      <c r="BM95" s="219" t="s">
        <v>1588</v>
      </c>
    </row>
    <row r="96" s="2" customFormat="1">
      <c r="A96" s="42"/>
      <c r="B96" s="43"/>
      <c r="C96" s="44"/>
      <c r="D96" s="221" t="s">
        <v>155</v>
      </c>
      <c r="E96" s="44"/>
      <c r="F96" s="222" t="s">
        <v>1589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155</v>
      </c>
      <c r="AU96" s="21" t="s">
        <v>82</v>
      </c>
    </row>
    <row r="97" s="2" customFormat="1" ht="16.5" customHeight="1">
      <c r="A97" s="42"/>
      <c r="B97" s="43"/>
      <c r="C97" s="208" t="s">
        <v>181</v>
      </c>
      <c r="D97" s="208" t="s">
        <v>148</v>
      </c>
      <c r="E97" s="209" t="s">
        <v>1590</v>
      </c>
      <c r="F97" s="210" t="s">
        <v>1591</v>
      </c>
      <c r="G97" s="211" t="s">
        <v>205</v>
      </c>
      <c r="H97" s="212">
        <v>20</v>
      </c>
      <c r="I97" s="213"/>
      <c r="J97" s="214">
        <f>ROUND(I97*H97,2)</f>
        <v>0</v>
      </c>
      <c r="K97" s="210" t="s">
        <v>152</v>
      </c>
      <c r="L97" s="48"/>
      <c r="M97" s="215" t="s">
        <v>19</v>
      </c>
      <c r="N97" s="216" t="s">
        <v>43</v>
      </c>
      <c r="O97" s="88"/>
      <c r="P97" s="217">
        <f>O97*H97</f>
        <v>0</v>
      </c>
      <c r="Q97" s="217">
        <v>0.00046000000000000001</v>
      </c>
      <c r="R97" s="217">
        <f>Q97*H97</f>
        <v>0.0091999999999999998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239</v>
      </c>
      <c r="AT97" s="219" t="s">
        <v>148</v>
      </c>
      <c r="AU97" s="219" t="s">
        <v>82</v>
      </c>
      <c r="AY97" s="21" t="s">
        <v>146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1" t="s">
        <v>80</v>
      </c>
      <c r="BK97" s="220">
        <f>ROUND(I97*H97,2)</f>
        <v>0</v>
      </c>
      <c r="BL97" s="21" t="s">
        <v>239</v>
      </c>
      <c r="BM97" s="219" t="s">
        <v>1592</v>
      </c>
    </row>
    <row r="98" s="2" customFormat="1">
      <c r="A98" s="42"/>
      <c r="B98" s="43"/>
      <c r="C98" s="44"/>
      <c r="D98" s="221" t="s">
        <v>155</v>
      </c>
      <c r="E98" s="44"/>
      <c r="F98" s="222" t="s">
        <v>1593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155</v>
      </c>
      <c r="AU98" s="21" t="s">
        <v>82</v>
      </c>
    </row>
    <row r="99" s="2" customFormat="1" ht="16.5" customHeight="1">
      <c r="A99" s="42"/>
      <c r="B99" s="43"/>
      <c r="C99" s="208" t="s">
        <v>188</v>
      </c>
      <c r="D99" s="208" t="s">
        <v>148</v>
      </c>
      <c r="E99" s="209" t="s">
        <v>1594</v>
      </c>
      <c r="F99" s="210" t="s">
        <v>1595</v>
      </c>
      <c r="G99" s="211" t="s">
        <v>205</v>
      </c>
      <c r="H99" s="212">
        <v>4</v>
      </c>
      <c r="I99" s="213"/>
      <c r="J99" s="214">
        <f>ROUND(I99*H99,2)</f>
        <v>0</v>
      </c>
      <c r="K99" s="210" t="s">
        <v>152</v>
      </c>
      <c r="L99" s="48"/>
      <c r="M99" s="215" t="s">
        <v>19</v>
      </c>
      <c r="N99" s="216" t="s">
        <v>43</v>
      </c>
      <c r="O99" s="88"/>
      <c r="P99" s="217">
        <f>O99*H99</f>
        <v>0</v>
      </c>
      <c r="Q99" s="217">
        <v>0.00055000000000000003</v>
      </c>
      <c r="R99" s="217">
        <f>Q99*H99</f>
        <v>0.0022000000000000001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239</v>
      </c>
      <c r="AT99" s="219" t="s">
        <v>148</v>
      </c>
      <c r="AU99" s="219" t="s">
        <v>82</v>
      </c>
      <c r="AY99" s="21" t="s">
        <v>146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1" t="s">
        <v>80</v>
      </c>
      <c r="BK99" s="220">
        <f>ROUND(I99*H99,2)</f>
        <v>0</v>
      </c>
      <c r="BL99" s="21" t="s">
        <v>239</v>
      </c>
      <c r="BM99" s="219" t="s">
        <v>1596</v>
      </c>
    </row>
    <row r="100" s="2" customFormat="1">
      <c r="A100" s="42"/>
      <c r="B100" s="43"/>
      <c r="C100" s="44"/>
      <c r="D100" s="221" t="s">
        <v>155</v>
      </c>
      <c r="E100" s="44"/>
      <c r="F100" s="222" t="s">
        <v>1597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155</v>
      </c>
      <c r="AU100" s="21" t="s">
        <v>82</v>
      </c>
    </row>
    <row r="101" s="2" customFormat="1" ht="16.5" customHeight="1">
      <c r="A101" s="42"/>
      <c r="B101" s="43"/>
      <c r="C101" s="208" t="s">
        <v>196</v>
      </c>
      <c r="D101" s="208" t="s">
        <v>148</v>
      </c>
      <c r="E101" s="209" t="s">
        <v>1598</v>
      </c>
      <c r="F101" s="210" t="s">
        <v>1599</v>
      </c>
      <c r="G101" s="211" t="s">
        <v>218</v>
      </c>
      <c r="H101" s="212">
        <v>6</v>
      </c>
      <c r="I101" s="213"/>
      <c r="J101" s="214">
        <f>ROUND(I101*H101,2)</f>
        <v>0</v>
      </c>
      <c r="K101" s="210" t="s">
        <v>152</v>
      </c>
      <c r="L101" s="48"/>
      <c r="M101" s="215" t="s">
        <v>19</v>
      </c>
      <c r="N101" s="216" t="s">
        <v>43</v>
      </c>
      <c r="O101" s="88"/>
      <c r="P101" s="217">
        <f>O101*H101</f>
        <v>0</v>
      </c>
      <c r="Q101" s="217">
        <v>1.0000000000000001E-05</v>
      </c>
      <c r="R101" s="217">
        <f>Q101*H101</f>
        <v>6.0000000000000008E-05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239</v>
      </c>
      <c r="AT101" s="219" t="s">
        <v>148</v>
      </c>
      <c r="AU101" s="219" t="s">
        <v>82</v>
      </c>
      <c r="AY101" s="21" t="s">
        <v>146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1" t="s">
        <v>80</v>
      </c>
      <c r="BK101" s="220">
        <f>ROUND(I101*H101,2)</f>
        <v>0</v>
      </c>
      <c r="BL101" s="21" t="s">
        <v>239</v>
      </c>
      <c r="BM101" s="219" t="s">
        <v>1600</v>
      </c>
    </row>
    <row r="102" s="2" customFormat="1">
      <c r="A102" s="42"/>
      <c r="B102" s="43"/>
      <c r="C102" s="44"/>
      <c r="D102" s="221" t="s">
        <v>155</v>
      </c>
      <c r="E102" s="44"/>
      <c r="F102" s="222" t="s">
        <v>1601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155</v>
      </c>
      <c r="AU102" s="21" t="s">
        <v>82</v>
      </c>
    </row>
    <row r="103" s="2" customFormat="1" ht="16.5" customHeight="1">
      <c r="A103" s="42"/>
      <c r="B103" s="43"/>
      <c r="C103" s="208" t="s">
        <v>202</v>
      </c>
      <c r="D103" s="208" t="s">
        <v>148</v>
      </c>
      <c r="E103" s="209" t="s">
        <v>1602</v>
      </c>
      <c r="F103" s="210" t="s">
        <v>1603</v>
      </c>
      <c r="G103" s="211" t="s">
        <v>218</v>
      </c>
      <c r="H103" s="212">
        <v>2</v>
      </c>
      <c r="I103" s="213"/>
      <c r="J103" s="214">
        <f>ROUND(I103*H103,2)</f>
        <v>0</v>
      </c>
      <c r="K103" s="210" t="s">
        <v>152</v>
      </c>
      <c r="L103" s="48"/>
      <c r="M103" s="215" t="s">
        <v>19</v>
      </c>
      <c r="N103" s="216" t="s">
        <v>43</v>
      </c>
      <c r="O103" s="88"/>
      <c r="P103" s="217">
        <f>O103*H103</f>
        <v>0</v>
      </c>
      <c r="Q103" s="217">
        <v>2.0000000000000002E-05</v>
      </c>
      <c r="R103" s="217">
        <f>Q103*H103</f>
        <v>4.0000000000000003E-05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239</v>
      </c>
      <c r="AT103" s="219" t="s">
        <v>148</v>
      </c>
      <c r="AU103" s="219" t="s">
        <v>82</v>
      </c>
      <c r="AY103" s="21" t="s">
        <v>146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1" t="s">
        <v>80</v>
      </c>
      <c r="BK103" s="220">
        <f>ROUND(I103*H103,2)</f>
        <v>0</v>
      </c>
      <c r="BL103" s="21" t="s">
        <v>239</v>
      </c>
      <c r="BM103" s="219" t="s">
        <v>1604</v>
      </c>
    </row>
    <row r="104" s="2" customFormat="1">
      <c r="A104" s="42"/>
      <c r="B104" s="43"/>
      <c r="C104" s="44"/>
      <c r="D104" s="221" t="s">
        <v>155</v>
      </c>
      <c r="E104" s="44"/>
      <c r="F104" s="222" t="s">
        <v>1605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155</v>
      </c>
      <c r="AU104" s="21" t="s">
        <v>82</v>
      </c>
    </row>
    <row r="105" s="2" customFormat="1" ht="16.5" customHeight="1">
      <c r="A105" s="42"/>
      <c r="B105" s="43"/>
      <c r="C105" s="208" t="s">
        <v>209</v>
      </c>
      <c r="D105" s="208" t="s">
        <v>148</v>
      </c>
      <c r="E105" s="209" t="s">
        <v>1606</v>
      </c>
      <c r="F105" s="210" t="s">
        <v>1607</v>
      </c>
      <c r="G105" s="211" t="s">
        <v>205</v>
      </c>
      <c r="H105" s="212">
        <v>24</v>
      </c>
      <c r="I105" s="213"/>
      <c r="J105" s="214">
        <f>ROUND(I105*H105,2)</f>
        <v>0</v>
      </c>
      <c r="K105" s="210" t="s">
        <v>152</v>
      </c>
      <c r="L105" s="48"/>
      <c r="M105" s="215" t="s">
        <v>19</v>
      </c>
      <c r="N105" s="216" t="s">
        <v>43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239</v>
      </c>
      <c r="AT105" s="219" t="s">
        <v>148</v>
      </c>
      <c r="AU105" s="219" t="s">
        <v>82</v>
      </c>
      <c r="AY105" s="21" t="s">
        <v>146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1" t="s">
        <v>80</v>
      </c>
      <c r="BK105" s="220">
        <f>ROUND(I105*H105,2)</f>
        <v>0</v>
      </c>
      <c r="BL105" s="21" t="s">
        <v>239</v>
      </c>
      <c r="BM105" s="219" t="s">
        <v>1608</v>
      </c>
    </row>
    <row r="106" s="2" customFormat="1">
      <c r="A106" s="42"/>
      <c r="B106" s="43"/>
      <c r="C106" s="44"/>
      <c r="D106" s="221" t="s">
        <v>155</v>
      </c>
      <c r="E106" s="44"/>
      <c r="F106" s="222" t="s">
        <v>1609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155</v>
      </c>
      <c r="AU106" s="21" t="s">
        <v>82</v>
      </c>
    </row>
    <row r="107" s="2" customFormat="1" ht="16.5" customHeight="1">
      <c r="A107" s="42"/>
      <c r="B107" s="43"/>
      <c r="C107" s="208" t="s">
        <v>215</v>
      </c>
      <c r="D107" s="208" t="s">
        <v>148</v>
      </c>
      <c r="E107" s="209" t="s">
        <v>1610</v>
      </c>
      <c r="F107" s="210" t="s">
        <v>1611</v>
      </c>
      <c r="G107" s="211" t="s">
        <v>218</v>
      </c>
      <c r="H107" s="212">
        <v>2</v>
      </c>
      <c r="I107" s="213"/>
      <c r="J107" s="214">
        <f>ROUND(I107*H107,2)</f>
        <v>0</v>
      </c>
      <c r="K107" s="210" t="s">
        <v>152</v>
      </c>
      <c r="L107" s="48"/>
      <c r="M107" s="215" t="s">
        <v>19</v>
      </c>
      <c r="N107" s="216" t="s">
        <v>43</v>
      </c>
      <c r="O107" s="88"/>
      <c r="P107" s="217">
        <f>O107*H107</f>
        <v>0</v>
      </c>
      <c r="Q107" s="217">
        <v>1.0000000000000001E-05</v>
      </c>
      <c r="R107" s="217">
        <f>Q107*H107</f>
        <v>2.0000000000000002E-05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239</v>
      </c>
      <c r="AT107" s="219" t="s">
        <v>148</v>
      </c>
      <c r="AU107" s="219" t="s">
        <v>82</v>
      </c>
      <c r="AY107" s="21" t="s">
        <v>146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1" t="s">
        <v>80</v>
      </c>
      <c r="BK107" s="220">
        <f>ROUND(I107*H107,2)</f>
        <v>0</v>
      </c>
      <c r="BL107" s="21" t="s">
        <v>239</v>
      </c>
      <c r="BM107" s="219" t="s">
        <v>1612</v>
      </c>
    </row>
    <row r="108" s="2" customFormat="1">
      <c r="A108" s="42"/>
      <c r="B108" s="43"/>
      <c r="C108" s="44"/>
      <c r="D108" s="221" t="s">
        <v>155</v>
      </c>
      <c r="E108" s="44"/>
      <c r="F108" s="222" t="s">
        <v>1613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155</v>
      </c>
      <c r="AU108" s="21" t="s">
        <v>82</v>
      </c>
    </row>
    <row r="109" s="2" customFormat="1" ht="24.15" customHeight="1">
      <c r="A109" s="42"/>
      <c r="B109" s="43"/>
      <c r="C109" s="208" t="s">
        <v>8</v>
      </c>
      <c r="D109" s="208" t="s">
        <v>148</v>
      </c>
      <c r="E109" s="209" t="s">
        <v>1614</v>
      </c>
      <c r="F109" s="210" t="s">
        <v>1615</v>
      </c>
      <c r="G109" s="211" t="s">
        <v>205</v>
      </c>
      <c r="H109" s="212">
        <v>24</v>
      </c>
      <c r="I109" s="213"/>
      <c r="J109" s="214">
        <f>ROUND(I109*H109,2)</f>
        <v>0</v>
      </c>
      <c r="K109" s="210" t="s">
        <v>152</v>
      </c>
      <c r="L109" s="48"/>
      <c r="M109" s="215" t="s">
        <v>19</v>
      </c>
      <c r="N109" s="216" t="s">
        <v>43</v>
      </c>
      <c r="O109" s="88"/>
      <c r="P109" s="217">
        <f>O109*H109</f>
        <v>0</v>
      </c>
      <c r="Q109" s="217">
        <v>4.0000000000000003E-05</v>
      </c>
      <c r="R109" s="217">
        <f>Q109*H109</f>
        <v>0.00096000000000000013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239</v>
      </c>
      <c r="AT109" s="219" t="s">
        <v>148</v>
      </c>
      <c r="AU109" s="219" t="s">
        <v>82</v>
      </c>
      <c r="AY109" s="21" t="s">
        <v>146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1" t="s">
        <v>80</v>
      </c>
      <c r="BK109" s="220">
        <f>ROUND(I109*H109,2)</f>
        <v>0</v>
      </c>
      <c r="BL109" s="21" t="s">
        <v>239</v>
      </c>
      <c r="BM109" s="219" t="s">
        <v>1616</v>
      </c>
    </row>
    <row r="110" s="2" customFormat="1">
      <c r="A110" s="42"/>
      <c r="B110" s="43"/>
      <c r="C110" s="44"/>
      <c r="D110" s="221" t="s">
        <v>155</v>
      </c>
      <c r="E110" s="44"/>
      <c r="F110" s="222" t="s">
        <v>1617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155</v>
      </c>
      <c r="AU110" s="21" t="s">
        <v>82</v>
      </c>
    </row>
    <row r="111" s="2" customFormat="1" ht="21.75" customHeight="1">
      <c r="A111" s="42"/>
      <c r="B111" s="43"/>
      <c r="C111" s="208" t="s">
        <v>225</v>
      </c>
      <c r="D111" s="208" t="s">
        <v>148</v>
      </c>
      <c r="E111" s="209" t="s">
        <v>1618</v>
      </c>
      <c r="F111" s="210" t="s">
        <v>1619</v>
      </c>
      <c r="G111" s="211" t="s">
        <v>218</v>
      </c>
      <c r="H111" s="212">
        <v>2</v>
      </c>
      <c r="I111" s="213"/>
      <c r="J111" s="214">
        <f>ROUND(I111*H111,2)</f>
        <v>0</v>
      </c>
      <c r="K111" s="210" t="s">
        <v>152</v>
      </c>
      <c r="L111" s="48"/>
      <c r="M111" s="215" t="s">
        <v>19</v>
      </c>
      <c r="N111" s="216" t="s">
        <v>43</v>
      </c>
      <c r="O111" s="88"/>
      <c r="P111" s="217">
        <f>O111*H111</f>
        <v>0</v>
      </c>
      <c r="Q111" s="217">
        <v>1.0000000000000001E-05</v>
      </c>
      <c r="R111" s="217">
        <f>Q111*H111</f>
        <v>2.0000000000000002E-05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239</v>
      </c>
      <c r="AT111" s="219" t="s">
        <v>148</v>
      </c>
      <c r="AU111" s="219" t="s">
        <v>82</v>
      </c>
      <c r="AY111" s="21" t="s">
        <v>146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1" t="s">
        <v>80</v>
      </c>
      <c r="BK111" s="220">
        <f>ROUND(I111*H111,2)</f>
        <v>0</v>
      </c>
      <c r="BL111" s="21" t="s">
        <v>239</v>
      </c>
      <c r="BM111" s="219" t="s">
        <v>1620</v>
      </c>
    </row>
    <row r="112" s="2" customFormat="1">
      <c r="A112" s="42"/>
      <c r="B112" s="43"/>
      <c r="C112" s="44"/>
      <c r="D112" s="221" t="s">
        <v>155</v>
      </c>
      <c r="E112" s="44"/>
      <c r="F112" s="222" t="s">
        <v>1621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155</v>
      </c>
      <c r="AU112" s="21" t="s">
        <v>82</v>
      </c>
    </row>
    <row r="113" s="2" customFormat="1" ht="24.15" customHeight="1">
      <c r="A113" s="42"/>
      <c r="B113" s="43"/>
      <c r="C113" s="208" t="s">
        <v>230</v>
      </c>
      <c r="D113" s="208" t="s">
        <v>148</v>
      </c>
      <c r="E113" s="209" t="s">
        <v>1622</v>
      </c>
      <c r="F113" s="210" t="s">
        <v>1623</v>
      </c>
      <c r="G113" s="211" t="s">
        <v>177</v>
      </c>
      <c r="H113" s="212">
        <v>0.014</v>
      </c>
      <c r="I113" s="213"/>
      <c r="J113" s="214">
        <f>ROUND(I113*H113,2)</f>
        <v>0</v>
      </c>
      <c r="K113" s="210" t="s">
        <v>152</v>
      </c>
      <c r="L113" s="48"/>
      <c r="M113" s="215" t="s">
        <v>19</v>
      </c>
      <c r="N113" s="216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239</v>
      </c>
      <c r="AT113" s="219" t="s">
        <v>148</v>
      </c>
      <c r="AU113" s="219" t="s">
        <v>82</v>
      </c>
      <c r="AY113" s="21" t="s">
        <v>146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239</v>
      </c>
      <c r="BM113" s="219" t="s">
        <v>1624</v>
      </c>
    </row>
    <row r="114" s="2" customFormat="1">
      <c r="A114" s="42"/>
      <c r="B114" s="43"/>
      <c r="C114" s="44"/>
      <c r="D114" s="221" t="s">
        <v>155</v>
      </c>
      <c r="E114" s="44"/>
      <c r="F114" s="222" t="s">
        <v>1625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155</v>
      </c>
      <c r="AU114" s="21" t="s">
        <v>82</v>
      </c>
    </row>
    <row r="115" s="12" customFormat="1" ht="22.8" customHeight="1">
      <c r="A115" s="12"/>
      <c r="B115" s="192"/>
      <c r="C115" s="193"/>
      <c r="D115" s="194" t="s">
        <v>71</v>
      </c>
      <c r="E115" s="206" t="s">
        <v>1626</v>
      </c>
      <c r="F115" s="206" t="s">
        <v>1627</v>
      </c>
      <c r="G115" s="193"/>
      <c r="H115" s="193"/>
      <c r="I115" s="196"/>
      <c r="J115" s="207">
        <f>BK115</f>
        <v>0</v>
      </c>
      <c r="K115" s="193"/>
      <c r="L115" s="198"/>
      <c r="M115" s="199"/>
      <c r="N115" s="200"/>
      <c r="O115" s="200"/>
      <c r="P115" s="201">
        <f>SUM(P116:P127)</f>
        <v>0</v>
      </c>
      <c r="Q115" s="200"/>
      <c r="R115" s="201">
        <f>SUM(R116:R127)</f>
        <v>0.0040099999999999997</v>
      </c>
      <c r="S115" s="200"/>
      <c r="T115" s="202">
        <f>SUM(T116:T127)</f>
        <v>0.0035999999999999999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82</v>
      </c>
      <c r="AT115" s="204" t="s">
        <v>71</v>
      </c>
      <c r="AU115" s="204" t="s">
        <v>80</v>
      </c>
      <c r="AY115" s="203" t="s">
        <v>146</v>
      </c>
      <c r="BK115" s="205">
        <f>SUM(BK116:BK127)</f>
        <v>0</v>
      </c>
    </row>
    <row r="116" s="2" customFormat="1" ht="16.5" customHeight="1">
      <c r="A116" s="42"/>
      <c r="B116" s="43"/>
      <c r="C116" s="208" t="s">
        <v>235</v>
      </c>
      <c r="D116" s="208" t="s">
        <v>148</v>
      </c>
      <c r="E116" s="209" t="s">
        <v>1628</v>
      </c>
      <c r="F116" s="210" t="s">
        <v>1629</v>
      </c>
      <c r="G116" s="211" t="s">
        <v>218</v>
      </c>
      <c r="H116" s="212">
        <v>8</v>
      </c>
      <c r="I116" s="213"/>
      <c r="J116" s="214">
        <f>ROUND(I116*H116,2)</f>
        <v>0</v>
      </c>
      <c r="K116" s="210" t="s">
        <v>152</v>
      </c>
      <c r="L116" s="48"/>
      <c r="M116" s="215" t="s">
        <v>19</v>
      </c>
      <c r="N116" s="216" t="s">
        <v>43</v>
      </c>
      <c r="O116" s="88"/>
      <c r="P116" s="217">
        <f>O116*H116</f>
        <v>0</v>
      </c>
      <c r="Q116" s="217">
        <v>9.0000000000000006E-05</v>
      </c>
      <c r="R116" s="217">
        <f>Q116*H116</f>
        <v>0.00072000000000000005</v>
      </c>
      <c r="S116" s="217">
        <v>0.00044999999999999999</v>
      </c>
      <c r="T116" s="218">
        <f>S116*H116</f>
        <v>0.0035999999999999999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239</v>
      </c>
      <c r="AT116" s="219" t="s">
        <v>148</v>
      </c>
      <c r="AU116" s="219" t="s">
        <v>82</v>
      </c>
      <c r="AY116" s="21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1" t="s">
        <v>80</v>
      </c>
      <c r="BK116" s="220">
        <f>ROUND(I116*H116,2)</f>
        <v>0</v>
      </c>
      <c r="BL116" s="21" t="s">
        <v>239</v>
      </c>
      <c r="BM116" s="219" t="s">
        <v>1630</v>
      </c>
    </row>
    <row r="117" s="2" customFormat="1">
      <c r="A117" s="42"/>
      <c r="B117" s="43"/>
      <c r="C117" s="44"/>
      <c r="D117" s="221" t="s">
        <v>155</v>
      </c>
      <c r="E117" s="44"/>
      <c r="F117" s="222" t="s">
        <v>1631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155</v>
      </c>
      <c r="AU117" s="21" t="s">
        <v>82</v>
      </c>
    </row>
    <row r="118" s="2" customFormat="1" ht="16.5" customHeight="1">
      <c r="A118" s="42"/>
      <c r="B118" s="43"/>
      <c r="C118" s="208" t="s">
        <v>239</v>
      </c>
      <c r="D118" s="208" t="s">
        <v>148</v>
      </c>
      <c r="E118" s="209" t="s">
        <v>1632</v>
      </c>
      <c r="F118" s="210" t="s">
        <v>1633</v>
      </c>
      <c r="G118" s="211" t="s">
        <v>218</v>
      </c>
      <c r="H118" s="212">
        <v>3</v>
      </c>
      <c r="I118" s="213"/>
      <c r="J118" s="214">
        <f>ROUND(I118*H118,2)</f>
        <v>0</v>
      </c>
      <c r="K118" s="210" t="s">
        <v>152</v>
      </c>
      <c r="L118" s="48"/>
      <c r="M118" s="215" t="s">
        <v>19</v>
      </c>
      <c r="N118" s="216" t="s">
        <v>43</v>
      </c>
      <c r="O118" s="88"/>
      <c r="P118" s="217">
        <f>O118*H118</f>
        <v>0</v>
      </c>
      <c r="Q118" s="217">
        <v>5.0000000000000002E-05</v>
      </c>
      <c r="R118" s="217">
        <f>Q118*H118</f>
        <v>0.00015000000000000001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239</v>
      </c>
      <c r="AT118" s="219" t="s">
        <v>148</v>
      </c>
      <c r="AU118" s="219" t="s">
        <v>82</v>
      </c>
      <c r="AY118" s="21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1" t="s">
        <v>80</v>
      </c>
      <c r="BK118" s="220">
        <f>ROUND(I118*H118,2)</f>
        <v>0</v>
      </c>
      <c r="BL118" s="21" t="s">
        <v>239</v>
      </c>
      <c r="BM118" s="219" t="s">
        <v>1634</v>
      </c>
    </row>
    <row r="119" s="2" customFormat="1">
      <c r="A119" s="42"/>
      <c r="B119" s="43"/>
      <c r="C119" s="44"/>
      <c r="D119" s="221" t="s">
        <v>155</v>
      </c>
      <c r="E119" s="44"/>
      <c r="F119" s="222" t="s">
        <v>1635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155</v>
      </c>
      <c r="AU119" s="21" t="s">
        <v>82</v>
      </c>
    </row>
    <row r="120" s="2" customFormat="1" ht="21.75" customHeight="1">
      <c r="A120" s="42"/>
      <c r="B120" s="43"/>
      <c r="C120" s="208" t="s">
        <v>245</v>
      </c>
      <c r="D120" s="208" t="s">
        <v>148</v>
      </c>
      <c r="E120" s="209" t="s">
        <v>1636</v>
      </c>
      <c r="F120" s="210" t="s">
        <v>1637</v>
      </c>
      <c r="G120" s="211" t="s">
        <v>218</v>
      </c>
      <c r="H120" s="212">
        <v>3</v>
      </c>
      <c r="I120" s="213"/>
      <c r="J120" s="214">
        <f>ROUND(I120*H120,2)</f>
        <v>0</v>
      </c>
      <c r="K120" s="210" t="s">
        <v>152</v>
      </c>
      <c r="L120" s="48"/>
      <c r="M120" s="215" t="s">
        <v>19</v>
      </c>
      <c r="N120" s="216" t="s">
        <v>43</v>
      </c>
      <c r="O120" s="88"/>
      <c r="P120" s="217">
        <f>O120*H120</f>
        <v>0</v>
      </c>
      <c r="Q120" s="217">
        <v>0.00069999999999999999</v>
      </c>
      <c r="R120" s="217">
        <f>Q120*H120</f>
        <v>0.0020999999999999999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239</v>
      </c>
      <c r="AT120" s="219" t="s">
        <v>148</v>
      </c>
      <c r="AU120" s="219" t="s">
        <v>82</v>
      </c>
      <c r="AY120" s="21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1" t="s">
        <v>80</v>
      </c>
      <c r="BK120" s="220">
        <f>ROUND(I120*H120,2)</f>
        <v>0</v>
      </c>
      <c r="BL120" s="21" t="s">
        <v>239</v>
      </c>
      <c r="BM120" s="219" t="s">
        <v>1638</v>
      </c>
    </row>
    <row r="121" s="2" customFormat="1">
      <c r="A121" s="42"/>
      <c r="B121" s="43"/>
      <c r="C121" s="44"/>
      <c r="D121" s="221" t="s">
        <v>155</v>
      </c>
      <c r="E121" s="44"/>
      <c r="F121" s="222" t="s">
        <v>1639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1" t="s">
        <v>155</v>
      </c>
      <c r="AU121" s="21" t="s">
        <v>82</v>
      </c>
    </row>
    <row r="122" s="2" customFormat="1" ht="16.5" customHeight="1">
      <c r="A122" s="42"/>
      <c r="B122" s="43"/>
      <c r="C122" s="208" t="s">
        <v>251</v>
      </c>
      <c r="D122" s="208" t="s">
        <v>148</v>
      </c>
      <c r="E122" s="209" t="s">
        <v>1640</v>
      </c>
      <c r="F122" s="210" t="s">
        <v>1641</v>
      </c>
      <c r="G122" s="211" t="s">
        <v>218</v>
      </c>
      <c r="H122" s="212">
        <v>2</v>
      </c>
      <c r="I122" s="213"/>
      <c r="J122" s="214">
        <f>ROUND(I122*H122,2)</f>
        <v>0</v>
      </c>
      <c r="K122" s="210" t="s">
        <v>152</v>
      </c>
      <c r="L122" s="48"/>
      <c r="M122" s="215" t="s">
        <v>19</v>
      </c>
      <c r="N122" s="216" t="s">
        <v>43</v>
      </c>
      <c r="O122" s="88"/>
      <c r="P122" s="217">
        <f>O122*H122</f>
        <v>0</v>
      </c>
      <c r="Q122" s="217">
        <v>0.00018000000000000001</v>
      </c>
      <c r="R122" s="217">
        <f>Q122*H122</f>
        <v>0.00036000000000000002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239</v>
      </c>
      <c r="AT122" s="219" t="s">
        <v>148</v>
      </c>
      <c r="AU122" s="219" t="s">
        <v>82</v>
      </c>
      <c r="AY122" s="21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1" t="s">
        <v>80</v>
      </c>
      <c r="BK122" s="220">
        <f>ROUND(I122*H122,2)</f>
        <v>0</v>
      </c>
      <c r="BL122" s="21" t="s">
        <v>239</v>
      </c>
      <c r="BM122" s="219" t="s">
        <v>1642</v>
      </c>
    </row>
    <row r="123" s="2" customFormat="1">
      <c r="A123" s="42"/>
      <c r="B123" s="43"/>
      <c r="C123" s="44"/>
      <c r="D123" s="221" t="s">
        <v>155</v>
      </c>
      <c r="E123" s="44"/>
      <c r="F123" s="222" t="s">
        <v>1643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155</v>
      </c>
      <c r="AU123" s="21" t="s">
        <v>82</v>
      </c>
    </row>
    <row r="124" s="2" customFormat="1" ht="16.5" customHeight="1">
      <c r="A124" s="42"/>
      <c r="B124" s="43"/>
      <c r="C124" s="208" t="s">
        <v>257</v>
      </c>
      <c r="D124" s="208" t="s">
        <v>148</v>
      </c>
      <c r="E124" s="209" t="s">
        <v>1644</v>
      </c>
      <c r="F124" s="210" t="s">
        <v>1645</v>
      </c>
      <c r="G124" s="211" t="s">
        <v>218</v>
      </c>
      <c r="H124" s="212">
        <v>2</v>
      </c>
      <c r="I124" s="213"/>
      <c r="J124" s="214">
        <f>ROUND(I124*H124,2)</f>
        <v>0</v>
      </c>
      <c r="K124" s="210" t="s">
        <v>152</v>
      </c>
      <c r="L124" s="48"/>
      <c r="M124" s="215" t="s">
        <v>19</v>
      </c>
      <c r="N124" s="216" t="s">
        <v>43</v>
      </c>
      <c r="O124" s="88"/>
      <c r="P124" s="217">
        <f>O124*H124</f>
        <v>0</v>
      </c>
      <c r="Q124" s="217">
        <v>0.00034000000000000002</v>
      </c>
      <c r="R124" s="217">
        <f>Q124*H124</f>
        <v>0.00068000000000000005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239</v>
      </c>
      <c r="AT124" s="219" t="s">
        <v>148</v>
      </c>
      <c r="AU124" s="219" t="s">
        <v>82</v>
      </c>
      <c r="AY124" s="21" t="s">
        <v>146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1" t="s">
        <v>80</v>
      </c>
      <c r="BK124" s="220">
        <f>ROUND(I124*H124,2)</f>
        <v>0</v>
      </c>
      <c r="BL124" s="21" t="s">
        <v>239</v>
      </c>
      <c r="BM124" s="219" t="s">
        <v>1646</v>
      </c>
    </row>
    <row r="125" s="2" customFormat="1">
      <c r="A125" s="42"/>
      <c r="B125" s="43"/>
      <c r="C125" s="44"/>
      <c r="D125" s="221" t="s">
        <v>155</v>
      </c>
      <c r="E125" s="44"/>
      <c r="F125" s="222" t="s">
        <v>1647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155</v>
      </c>
      <c r="AU125" s="21" t="s">
        <v>82</v>
      </c>
    </row>
    <row r="126" s="2" customFormat="1" ht="24.15" customHeight="1">
      <c r="A126" s="42"/>
      <c r="B126" s="43"/>
      <c r="C126" s="208" t="s">
        <v>263</v>
      </c>
      <c r="D126" s="208" t="s">
        <v>148</v>
      </c>
      <c r="E126" s="209" t="s">
        <v>1648</v>
      </c>
      <c r="F126" s="210" t="s">
        <v>1649</v>
      </c>
      <c r="G126" s="211" t="s">
        <v>177</v>
      </c>
      <c r="H126" s="212">
        <v>0.0040000000000000001</v>
      </c>
      <c r="I126" s="213"/>
      <c r="J126" s="214">
        <f>ROUND(I126*H126,2)</f>
        <v>0</v>
      </c>
      <c r="K126" s="210" t="s">
        <v>152</v>
      </c>
      <c r="L126" s="48"/>
      <c r="M126" s="215" t="s">
        <v>19</v>
      </c>
      <c r="N126" s="216" t="s">
        <v>43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239</v>
      </c>
      <c r="AT126" s="219" t="s">
        <v>148</v>
      </c>
      <c r="AU126" s="219" t="s">
        <v>82</v>
      </c>
      <c r="AY126" s="21" t="s">
        <v>146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1" t="s">
        <v>80</v>
      </c>
      <c r="BK126" s="220">
        <f>ROUND(I126*H126,2)</f>
        <v>0</v>
      </c>
      <c r="BL126" s="21" t="s">
        <v>239</v>
      </c>
      <c r="BM126" s="219" t="s">
        <v>1650</v>
      </c>
    </row>
    <row r="127" s="2" customFormat="1">
      <c r="A127" s="42"/>
      <c r="B127" s="43"/>
      <c r="C127" s="44"/>
      <c r="D127" s="221" t="s">
        <v>155</v>
      </c>
      <c r="E127" s="44"/>
      <c r="F127" s="222" t="s">
        <v>1651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155</v>
      </c>
      <c r="AU127" s="21" t="s">
        <v>82</v>
      </c>
    </row>
    <row r="128" s="12" customFormat="1" ht="22.8" customHeight="1">
      <c r="A128" s="12"/>
      <c r="B128" s="192"/>
      <c r="C128" s="193"/>
      <c r="D128" s="194" t="s">
        <v>71</v>
      </c>
      <c r="E128" s="206" t="s">
        <v>1652</v>
      </c>
      <c r="F128" s="206" t="s">
        <v>1653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SUM(P129:P138)</f>
        <v>0</v>
      </c>
      <c r="Q128" s="200"/>
      <c r="R128" s="201">
        <f>SUM(R129:R138)</f>
        <v>0.096119999999999997</v>
      </c>
      <c r="S128" s="200"/>
      <c r="T128" s="202">
        <f>SUM(T129:T138)</f>
        <v>0.11900000000000001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82</v>
      </c>
      <c r="AT128" s="204" t="s">
        <v>71</v>
      </c>
      <c r="AU128" s="204" t="s">
        <v>80</v>
      </c>
      <c r="AY128" s="203" t="s">
        <v>146</v>
      </c>
      <c r="BK128" s="205">
        <f>SUM(BK129:BK138)</f>
        <v>0</v>
      </c>
    </row>
    <row r="129" s="2" customFormat="1" ht="16.5" customHeight="1">
      <c r="A129" s="42"/>
      <c r="B129" s="43"/>
      <c r="C129" s="208" t="s">
        <v>7</v>
      </c>
      <c r="D129" s="208" t="s">
        <v>148</v>
      </c>
      <c r="E129" s="209" t="s">
        <v>1654</v>
      </c>
      <c r="F129" s="210" t="s">
        <v>1655</v>
      </c>
      <c r="G129" s="211" t="s">
        <v>191</v>
      </c>
      <c r="H129" s="212">
        <v>5</v>
      </c>
      <c r="I129" s="213"/>
      <c r="J129" s="214">
        <f>ROUND(I129*H129,2)</f>
        <v>0</v>
      </c>
      <c r="K129" s="210" t="s">
        <v>152</v>
      </c>
      <c r="L129" s="48"/>
      <c r="M129" s="215" t="s">
        <v>19</v>
      </c>
      <c r="N129" s="216" t="s">
        <v>43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0.023800000000000002</v>
      </c>
      <c r="T129" s="218">
        <f>S129*H129</f>
        <v>0.11900000000000001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239</v>
      </c>
      <c r="AT129" s="219" t="s">
        <v>148</v>
      </c>
      <c r="AU129" s="219" t="s">
        <v>82</v>
      </c>
      <c r="AY129" s="21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1" t="s">
        <v>80</v>
      </c>
      <c r="BK129" s="220">
        <f>ROUND(I129*H129,2)</f>
        <v>0</v>
      </c>
      <c r="BL129" s="21" t="s">
        <v>239</v>
      </c>
      <c r="BM129" s="219" t="s">
        <v>1656</v>
      </c>
    </row>
    <row r="130" s="2" customFormat="1">
      <c r="A130" s="42"/>
      <c r="B130" s="43"/>
      <c r="C130" s="44"/>
      <c r="D130" s="221" t="s">
        <v>155</v>
      </c>
      <c r="E130" s="44"/>
      <c r="F130" s="222" t="s">
        <v>1657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155</v>
      </c>
      <c r="AU130" s="21" t="s">
        <v>82</v>
      </c>
    </row>
    <row r="131" s="2" customFormat="1" ht="24.15" customHeight="1">
      <c r="A131" s="42"/>
      <c r="B131" s="43"/>
      <c r="C131" s="208" t="s">
        <v>280</v>
      </c>
      <c r="D131" s="208" t="s">
        <v>148</v>
      </c>
      <c r="E131" s="209" t="s">
        <v>1658</v>
      </c>
      <c r="F131" s="210" t="s">
        <v>1659</v>
      </c>
      <c r="G131" s="211" t="s">
        <v>218</v>
      </c>
      <c r="H131" s="212">
        <v>1</v>
      </c>
      <c r="I131" s="213"/>
      <c r="J131" s="214">
        <f>ROUND(I131*H131,2)</f>
        <v>0</v>
      </c>
      <c r="K131" s="210" t="s">
        <v>152</v>
      </c>
      <c r="L131" s="48"/>
      <c r="M131" s="215" t="s">
        <v>19</v>
      </c>
      <c r="N131" s="216" t="s">
        <v>43</v>
      </c>
      <c r="O131" s="88"/>
      <c r="P131" s="217">
        <f>O131*H131</f>
        <v>0</v>
      </c>
      <c r="Q131" s="217">
        <v>0.020400000000000001</v>
      </c>
      <c r="R131" s="217">
        <f>Q131*H131</f>
        <v>0.020400000000000001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239</v>
      </c>
      <c r="AT131" s="219" t="s">
        <v>148</v>
      </c>
      <c r="AU131" s="219" t="s">
        <v>82</v>
      </c>
      <c r="AY131" s="21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1" t="s">
        <v>80</v>
      </c>
      <c r="BK131" s="220">
        <f>ROUND(I131*H131,2)</f>
        <v>0</v>
      </c>
      <c r="BL131" s="21" t="s">
        <v>239</v>
      </c>
      <c r="BM131" s="219" t="s">
        <v>1660</v>
      </c>
    </row>
    <row r="132" s="2" customFormat="1">
      <c r="A132" s="42"/>
      <c r="B132" s="43"/>
      <c r="C132" s="44"/>
      <c r="D132" s="221" t="s">
        <v>155</v>
      </c>
      <c r="E132" s="44"/>
      <c r="F132" s="222" t="s">
        <v>1661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155</v>
      </c>
      <c r="AU132" s="21" t="s">
        <v>82</v>
      </c>
    </row>
    <row r="133" s="2" customFormat="1" ht="24.15" customHeight="1">
      <c r="A133" s="42"/>
      <c r="B133" s="43"/>
      <c r="C133" s="208" t="s">
        <v>358</v>
      </c>
      <c r="D133" s="208" t="s">
        <v>148</v>
      </c>
      <c r="E133" s="209" t="s">
        <v>1662</v>
      </c>
      <c r="F133" s="210" t="s">
        <v>1663</v>
      </c>
      <c r="G133" s="211" t="s">
        <v>218</v>
      </c>
      <c r="H133" s="212">
        <v>1</v>
      </c>
      <c r="I133" s="213"/>
      <c r="J133" s="214">
        <f>ROUND(I133*H133,2)</f>
        <v>0</v>
      </c>
      <c r="K133" s="210" t="s">
        <v>152</v>
      </c>
      <c r="L133" s="48"/>
      <c r="M133" s="215" t="s">
        <v>19</v>
      </c>
      <c r="N133" s="216" t="s">
        <v>43</v>
      </c>
      <c r="O133" s="88"/>
      <c r="P133" s="217">
        <f>O133*H133</f>
        <v>0</v>
      </c>
      <c r="Q133" s="217">
        <v>0.0304</v>
      </c>
      <c r="R133" s="217">
        <f>Q133*H133</f>
        <v>0.0304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239</v>
      </c>
      <c r="AT133" s="219" t="s">
        <v>148</v>
      </c>
      <c r="AU133" s="219" t="s">
        <v>82</v>
      </c>
      <c r="AY133" s="21" t="s">
        <v>146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1" t="s">
        <v>80</v>
      </c>
      <c r="BK133" s="220">
        <f>ROUND(I133*H133,2)</f>
        <v>0</v>
      </c>
      <c r="BL133" s="21" t="s">
        <v>239</v>
      </c>
      <c r="BM133" s="219" t="s">
        <v>1664</v>
      </c>
    </row>
    <row r="134" s="2" customFormat="1">
      <c r="A134" s="42"/>
      <c r="B134" s="43"/>
      <c r="C134" s="44"/>
      <c r="D134" s="221" t="s">
        <v>155</v>
      </c>
      <c r="E134" s="44"/>
      <c r="F134" s="222" t="s">
        <v>1665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155</v>
      </c>
      <c r="AU134" s="21" t="s">
        <v>82</v>
      </c>
    </row>
    <row r="135" s="2" customFormat="1" ht="24.15" customHeight="1">
      <c r="A135" s="42"/>
      <c r="B135" s="43"/>
      <c r="C135" s="208" t="s">
        <v>361</v>
      </c>
      <c r="D135" s="208" t="s">
        <v>148</v>
      </c>
      <c r="E135" s="209" t="s">
        <v>1666</v>
      </c>
      <c r="F135" s="210" t="s">
        <v>1667</v>
      </c>
      <c r="G135" s="211" t="s">
        <v>218</v>
      </c>
      <c r="H135" s="212">
        <v>1</v>
      </c>
      <c r="I135" s="213"/>
      <c r="J135" s="214">
        <f>ROUND(I135*H135,2)</f>
        <v>0</v>
      </c>
      <c r="K135" s="210" t="s">
        <v>152</v>
      </c>
      <c r="L135" s="48"/>
      <c r="M135" s="215" t="s">
        <v>19</v>
      </c>
      <c r="N135" s="216" t="s">
        <v>43</v>
      </c>
      <c r="O135" s="88"/>
      <c r="P135" s="217">
        <f>O135*H135</f>
        <v>0</v>
      </c>
      <c r="Q135" s="217">
        <v>0.045319999999999999</v>
      </c>
      <c r="R135" s="217">
        <f>Q135*H135</f>
        <v>0.045319999999999999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239</v>
      </c>
      <c r="AT135" s="219" t="s">
        <v>148</v>
      </c>
      <c r="AU135" s="219" t="s">
        <v>82</v>
      </c>
      <c r="AY135" s="21" t="s">
        <v>146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1" t="s">
        <v>80</v>
      </c>
      <c r="BK135" s="220">
        <f>ROUND(I135*H135,2)</f>
        <v>0</v>
      </c>
      <c r="BL135" s="21" t="s">
        <v>239</v>
      </c>
      <c r="BM135" s="219" t="s">
        <v>1668</v>
      </c>
    </row>
    <row r="136" s="2" customFormat="1">
      <c r="A136" s="42"/>
      <c r="B136" s="43"/>
      <c r="C136" s="44"/>
      <c r="D136" s="221" t="s">
        <v>155</v>
      </c>
      <c r="E136" s="44"/>
      <c r="F136" s="222" t="s">
        <v>1669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155</v>
      </c>
      <c r="AU136" s="21" t="s">
        <v>82</v>
      </c>
    </row>
    <row r="137" s="2" customFormat="1" ht="24.15" customHeight="1">
      <c r="A137" s="42"/>
      <c r="B137" s="43"/>
      <c r="C137" s="208" t="s">
        <v>367</v>
      </c>
      <c r="D137" s="208" t="s">
        <v>148</v>
      </c>
      <c r="E137" s="209" t="s">
        <v>1670</v>
      </c>
      <c r="F137" s="210" t="s">
        <v>1671</v>
      </c>
      <c r="G137" s="211" t="s">
        <v>177</v>
      </c>
      <c r="H137" s="212">
        <v>0.096000000000000002</v>
      </c>
      <c r="I137" s="213"/>
      <c r="J137" s="214">
        <f>ROUND(I137*H137,2)</f>
        <v>0</v>
      </c>
      <c r="K137" s="210" t="s">
        <v>152</v>
      </c>
      <c r="L137" s="48"/>
      <c r="M137" s="215" t="s">
        <v>19</v>
      </c>
      <c r="N137" s="216" t="s">
        <v>43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239</v>
      </c>
      <c r="AT137" s="219" t="s">
        <v>148</v>
      </c>
      <c r="AU137" s="219" t="s">
        <v>82</v>
      </c>
      <c r="AY137" s="21" t="s">
        <v>146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1" t="s">
        <v>80</v>
      </c>
      <c r="BK137" s="220">
        <f>ROUND(I137*H137,2)</f>
        <v>0</v>
      </c>
      <c r="BL137" s="21" t="s">
        <v>239</v>
      </c>
      <c r="BM137" s="219" t="s">
        <v>1672</v>
      </c>
    </row>
    <row r="138" s="2" customFormat="1">
      <c r="A138" s="42"/>
      <c r="B138" s="43"/>
      <c r="C138" s="44"/>
      <c r="D138" s="221" t="s">
        <v>155</v>
      </c>
      <c r="E138" s="44"/>
      <c r="F138" s="222" t="s">
        <v>1673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155</v>
      </c>
      <c r="AU138" s="21" t="s">
        <v>82</v>
      </c>
    </row>
    <row r="139" s="12" customFormat="1" ht="25.92" customHeight="1">
      <c r="A139" s="12"/>
      <c r="B139" s="192"/>
      <c r="C139" s="193"/>
      <c r="D139" s="194" t="s">
        <v>71</v>
      </c>
      <c r="E139" s="195" t="s">
        <v>1258</v>
      </c>
      <c r="F139" s="195" t="s">
        <v>1259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SUM(P140:P143)</f>
        <v>0</v>
      </c>
      <c r="Q139" s="200"/>
      <c r="R139" s="201">
        <f>SUM(R140:R143)</f>
        <v>0</v>
      </c>
      <c r="S139" s="200"/>
      <c r="T139" s="202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153</v>
      </c>
      <c r="AT139" s="204" t="s">
        <v>71</v>
      </c>
      <c r="AU139" s="204" t="s">
        <v>72</v>
      </c>
      <c r="AY139" s="203" t="s">
        <v>146</v>
      </c>
      <c r="BK139" s="205">
        <f>SUM(BK140:BK143)</f>
        <v>0</v>
      </c>
    </row>
    <row r="140" s="2" customFormat="1" ht="16.5" customHeight="1">
      <c r="A140" s="42"/>
      <c r="B140" s="43"/>
      <c r="C140" s="208" t="s">
        <v>372</v>
      </c>
      <c r="D140" s="208" t="s">
        <v>148</v>
      </c>
      <c r="E140" s="209" t="s">
        <v>1674</v>
      </c>
      <c r="F140" s="210" t="s">
        <v>1675</v>
      </c>
      <c r="G140" s="211" t="s">
        <v>1263</v>
      </c>
      <c r="H140" s="212">
        <v>12</v>
      </c>
      <c r="I140" s="213"/>
      <c r="J140" s="214">
        <f>ROUND(I140*H140,2)</f>
        <v>0</v>
      </c>
      <c r="K140" s="210" t="s">
        <v>152</v>
      </c>
      <c r="L140" s="48"/>
      <c r="M140" s="215" t="s">
        <v>19</v>
      </c>
      <c r="N140" s="216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1264</v>
      </c>
      <c r="AT140" s="219" t="s">
        <v>148</v>
      </c>
      <c r="AU140" s="219" t="s">
        <v>80</v>
      </c>
      <c r="AY140" s="21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1264</v>
      </c>
      <c r="BM140" s="219" t="s">
        <v>1676</v>
      </c>
    </row>
    <row r="141" s="2" customFormat="1">
      <c r="A141" s="42"/>
      <c r="B141" s="43"/>
      <c r="C141" s="44"/>
      <c r="D141" s="221" t="s">
        <v>155</v>
      </c>
      <c r="E141" s="44"/>
      <c r="F141" s="222" t="s">
        <v>1677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155</v>
      </c>
      <c r="AU141" s="21" t="s">
        <v>80</v>
      </c>
    </row>
    <row r="142" s="13" customFormat="1">
      <c r="A142" s="13"/>
      <c r="B142" s="226"/>
      <c r="C142" s="227"/>
      <c r="D142" s="228" t="s">
        <v>157</v>
      </c>
      <c r="E142" s="229" t="s">
        <v>19</v>
      </c>
      <c r="F142" s="230" t="s">
        <v>1678</v>
      </c>
      <c r="G142" s="227"/>
      <c r="H142" s="229" t="s">
        <v>19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157</v>
      </c>
      <c r="AU142" s="236" t="s">
        <v>80</v>
      </c>
      <c r="AV142" s="13" t="s">
        <v>80</v>
      </c>
      <c r="AW142" s="13" t="s">
        <v>33</v>
      </c>
      <c r="AX142" s="13" t="s">
        <v>72</v>
      </c>
      <c r="AY142" s="236" t="s">
        <v>146</v>
      </c>
    </row>
    <row r="143" s="14" customFormat="1">
      <c r="A143" s="14"/>
      <c r="B143" s="237"/>
      <c r="C143" s="238"/>
      <c r="D143" s="228" t="s">
        <v>157</v>
      </c>
      <c r="E143" s="239" t="s">
        <v>19</v>
      </c>
      <c r="F143" s="240" t="s">
        <v>8</v>
      </c>
      <c r="G143" s="238"/>
      <c r="H143" s="241">
        <v>12</v>
      </c>
      <c r="I143" s="242"/>
      <c r="J143" s="238"/>
      <c r="K143" s="238"/>
      <c r="L143" s="243"/>
      <c r="M143" s="285"/>
      <c r="N143" s="286"/>
      <c r="O143" s="286"/>
      <c r="P143" s="286"/>
      <c r="Q143" s="286"/>
      <c r="R143" s="286"/>
      <c r="S143" s="286"/>
      <c r="T143" s="28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157</v>
      </c>
      <c r="AU143" s="247" t="s">
        <v>80</v>
      </c>
      <c r="AV143" s="14" t="s">
        <v>82</v>
      </c>
      <c r="AW143" s="14" t="s">
        <v>33</v>
      </c>
      <c r="AX143" s="14" t="s">
        <v>80</v>
      </c>
      <c r="AY143" s="247" t="s">
        <v>146</v>
      </c>
    </row>
    <row r="144" s="2" customFormat="1" ht="6.96" customHeight="1">
      <c r="A144" s="42"/>
      <c r="B144" s="63"/>
      <c r="C144" s="64"/>
      <c r="D144" s="64"/>
      <c r="E144" s="64"/>
      <c r="F144" s="64"/>
      <c r="G144" s="64"/>
      <c r="H144" s="64"/>
      <c r="I144" s="64"/>
      <c r="J144" s="64"/>
      <c r="K144" s="64"/>
      <c r="L144" s="48"/>
      <c r="M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</row>
  </sheetData>
  <sheetProtection sheet="1" autoFilter="0" formatColumns="0" formatRows="0" objects="1" scenarios="1" spinCount="100000" saltValue="KwYOCUT5sJ7UC1fE0unEdphiXtaMkh5QjrngPTwjBs0XLW1t4pJXuqQihI7ARlRsUnkXv0oG3U9zzVtSq4/e0w==" hashValue="C6L0sOzoBHkhPw/90auGGsrsk52TkuyT0h4+NuASh8SCur5DPaBzkyaC/UPI+x7mdXXsgmYD6pQqf4yXXvjCig==" algorithmName="SHA-512" password="CEE1"/>
  <autoFilter ref="C83:K14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733110803"/>
    <hyperlink ref="F90" r:id="rId2" display="https://podminky.urs.cz/item/CS_URS_2024_02/733110806"/>
    <hyperlink ref="F92" r:id="rId3" display="https://podminky.urs.cz/item/CS_URS_2024_02/733190801"/>
    <hyperlink ref="F94" r:id="rId4" display="https://podminky.urs.cz/item/CS_URS_2024_02/733191924"/>
    <hyperlink ref="F96" r:id="rId5" display="https://podminky.urs.cz/item/CS_URS_2024_02/733193810"/>
    <hyperlink ref="F98" r:id="rId6" display="https://podminky.urs.cz/item/CS_URS_2024_02/733222302"/>
    <hyperlink ref="F100" r:id="rId7" display="https://podminky.urs.cz/item/CS_URS_2024_02/733222303"/>
    <hyperlink ref="F102" r:id="rId8" display="https://podminky.urs.cz/item/CS_URS_2024_02/733224222"/>
    <hyperlink ref="F104" r:id="rId9" display="https://podminky.urs.cz/item/CS_URS_2024_02/733224223"/>
    <hyperlink ref="F106" r:id="rId10" display="https://podminky.urs.cz/item/CS_URS_2024_02/733291101"/>
    <hyperlink ref="F108" r:id="rId11" display="https://podminky.urs.cz/item/CS_URS_2024_02/733291903"/>
    <hyperlink ref="F110" r:id="rId12" display="https://podminky.urs.cz/item/CS_URS_2024_02/733811221"/>
    <hyperlink ref="F112" r:id="rId13" display="https://podminky.urs.cz/item/CS_URS_2024_02/733890101"/>
    <hyperlink ref="F114" r:id="rId14" display="https://podminky.urs.cz/item/CS_URS_2024_02/998733121"/>
    <hyperlink ref="F117" r:id="rId15" display="https://podminky.urs.cz/item/CS_URS_2024_02/734200821"/>
    <hyperlink ref="F119" r:id="rId16" display="https://podminky.urs.cz/item/CS_URS_2024_02/734211112"/>
    <hyperlink ref="F121" r:id="rId17" display="https://podminky.urs.cz/item/CS_URS_2024_02/734261402"/>
    <hyperlink ref="F123" r:id="rId18" display="https://podminky.urs.cz/item/CS_URS_2024_02/734291122"/>
    <hyperlink ref="F125" r:id="rId19" display="https://podminky.urs.cz/item/CS_URS_2024_02/734292714"/>
    <hyperlink ref="F127" r:id="rId20" display="https://podminky.urs.cz/item/CS_URS_2024_02/998734121"/>
    <hyperlink ref="F130" r:id="rId21" display="https://podminky.urs.cz/item/CS_URS_2024_02/735111810"/>
    <hyperlink ref="F132" r:id="rId22" display="https://podminky.urs.cz/item/CS_URS_2024_02/735152491"/>
    <hyperlink ref="F134" r:id="rId23" display="https://podminky.urs.cz/item/CS_URS_2024_02/735152493"/>
    <hyperlink ref="F136" r:id="rId24" display="https://podminky.urs.cz/item/CS_URS_2024_02/735152595"/>
    <hyperlink ref="F138" r:id="rId25" display="https://podminky.urs.cz/item/CS_URS_2024_02/998735121"/>
    <hyperlink ref="F141" r:id="rId26" display="https://podminky.urs.cz/item/CS_URS_2024_02/HZS22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98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Březinovy sady 2, Jihlava - oprava soc.zař.v 1.N.P. pro kulturní zázemí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1679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16. 10. 2024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1680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23.25" customHeight="1">
      <c r="A27" s="142"/>
      <c r="B27" s="143"/>
      <c r="C27" s="142"/>
      <c r="D27" s="142"/>
      <c r="E27" s="144" t="s">
        <v>1681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ROUND(J111,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ROUND((SUM(BE111:BE203)),  2)</f>
        <v>0</v>
      </c>
      <c r="G33" s="42"/>
      <c r="H33" s="42"/>
      <c r="I33" s="152">
        <v>0.20999999999999999</v>
      </c>
      <c r="J33" s="151">
        <f>ROUND(((SUM(BE111:BE203))*I33),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ROUND((SUM(BF111:BF203)),  2)</f>
        <v>0</v>
      </c>
      <c r="G34" s="42"/>
      <c r="H34" s="42"/>
      <c r="I34" s="152">
        <v>0.12</v>
      </c>
      <c r="J34" s="151">
        <f>ROUND(((SUM(BF111:BF203))*I34),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ROUND((SUM(BG111:BG203)),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ROUND((SUM(BH111:BH203)),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ROUND((SUM(BI111:BI203)),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Březinovy sady 2, Jihlava - oprava soc.zař.v 1.N.P. pro kulturní zázemí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04 - silnoproudá elektrotechnika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Jihlava</v>
      </c>
      <c r="G52" s="44"/>
      <c r="H52" s="44"/>
      <c r="I52" s="36" t="s">
        <v>23</v>
      </c>
      <c r="J52" s="76" t="str">
        <f>IF(J12="","",J12)</f>
        <v>16. 10. 2024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6" t="s">
        <v>25</v>
      </c>
      <c r="D54" s="44"/>
      <c r="E54" s="44"/>
      <c r="F54" s="31" t="str">
        <f>E15</f>
        <v>Statutární město Jihlava, Masarykovo náměstí 97/1</v>
      </c>
      <c r="G54" s="44"/>
      <c r="H54" s="44"/>
      <c r="I54" s="36" t="s">
        <v>31</v>
      </c>
      <c r="J54" s="40" t="str">
        <f>E21</f>
        <v>Ing.Petr Šimek, Brněnská 61, Jihlava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Ing.Michal Nestrojil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102</v>
      </c>
      <c r="D57" s="166"/>
      <c r="E57" s="166"/>
      <c r="F57" s="166"/>
      <c r="G57" s="166"/>
      <c r="H57" s="166"/>
      <c r="I57" s="166"/>
      <c r="J57" s="167" t="s">
        <v>103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J111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104</v>
      </c>
    </row>
    <row r="60" s="9" customFormat="1" ht="24.96" customHeight="1">
      <c r="A60" s="9"/>
      <c r="B60" s="169"/>
      <c r="C60" s="170"/>
      <c r="D60" s="171" t="s">
        <v>1682</v>
      </c>
      <c r="E60" s="172"/>
      <c r="F60" s="172"/>
      <c r="G60" s="172"/>
      <c r="H60" s="172"/>
      <c r="I60" s="172"/>
      <c r="J60" s="173">
        <f>J112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1683</v>
      </c>
      <c r="E61" s="178"/>
      <c r="F61" s="178"/>
      <c r="G61" s="178"/>
      <c r="H61" s="178"/>
      <c r="I61" s="178"/>
      <c r="J61" s="179">
        <f>J113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1684</v>
      </c>
      <c r="E62" s="178"/>
      <c r="F62" s="178"/>
      <c r="G62" s="178"/>
      <c r="H62" s="178"/>
      <c r="I62" s="178"/>
      <c r="J62" s="179">
        <f>J123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1685</v>
      </c>
      <c r="E63" s="178"/>
      <c r="F63" s="178"/>
      <c r="G63" s="178"/>
      <c r="H63" s="178"/>
      <c r="I63" s="178"/>
      <c r="J63" s="179">
        <f>J124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1686</v>
      </c>
      <c r="E64" s="178"/>
      <c r="F64" s="178"/>
      <c r="G64" s="178"/>
      <c r="H64" s="178"/>
      <c r="I64" s="178"/>
      <c r="J64" s="179">
        <f>J127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75"/>
      <c r="C65" s="176"/>
      <c r="D65" s="177" t="s">
        <v>1687</v>
      </c>
      <c r="E65" s="178"/>
      <c r="F65" s="178"/>
      <c r="G65" s="178"/>
      <c r="H65" s="178"/>
      <c r="I65" s="178"/>
      <c r="J65" s="179">
        <f>J128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21.84" customHeight="1">
      <c r="A66" s="10"/>
      <c r="B66" s="175"/>
      <c r="C66" s="176"/>
      <c r="D66" s="177" t="s">
        <v>1688</v>
      </c>
      <c r="E66" s="178"/>
      <c r="F66" s="178"/>
      <c r="G66" s="178"/>
      <c r="H66" s="178"/>
      <c r="I66" s="178"/>
      <c r="J66" s="179">
        <f>J130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75"/>
      <c r="C67" s="176"/>
      <c r="D67" s="177" t="s">
        <v>1689</v>
      </c>
      <c r="E67" s="178"/>
      <c r="F67" s="178"/>
      <c r="G67" s="178"/>
      <c r="H67" s="178"/>
      <c r="I67" s="178"/>
      <c r="J67" s="179">
        <f>J133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75"/>
      <c r="C68" s="176"/>
      <c r="D68" s="177" t="s">
        <v>1690</v>
      </c>
      <c r="E68" s="178"/>
      <c r="F68" s="178"/>
      <c r="G68" s="178"/>
      <c r="H68" s="178"/>
      <c r="I68" s="178"/>
      <c r="J68" s="179">
        <f>J135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1691</v>
      </c>
      <c r="E69" s="178"/>
      <c r="F69" s="178"/>
      <c r="G69" s="178"/>
      <c r="H69" s="178"/>
      <c r="I69" s="178"/>
      <c r="J69" s="179">
        <f>J137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1692</v>
      </c>
      <c r="E70" s="178"/>
      <c r="F70" s="178"/>
      <c r="G70" s="178"/>
      <c r="H70" s="178"/>
      <c r="I70" s="178"/>
      <c r="J70" s="179">
        <f>J142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75"/>
      <c r="C71" s="176"/>
      <c r="D71" s="177" t="s">
        <v>1693</v>
      </c>
      <c r="E71" s="178"/>
      <c r="F71" s="178"/>
      <c r="G71" s="178"/>
      <c r="H71" s="178"/>
      <c r="I71" s="178"/>
      <c r="J71" s="179">
        <f>J143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75"/>
      <c r="C72" s="176"/>
      <c r="D72" s="177" t="s">
        <v>1694</v>
      </c>
      <c r="E72" s="178"/>
      <c r="F72" s="178"/>
      <c r="G72" s="178"/>
      <c r="H72" s="178"/>
      <c r="I72" s="178"/>
      <c r="J72" s="179">
        <f>J147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75"/>
      <c r="C73" s="176"/>
      <c r="D73" s="177" t="s">
        <v>1695</v>
      </c>
      <c r="E73" s="178"/>
      <c r="F73" s="178"/>
      <c r="G73" s="178"/>
      <c r="H73" s="178"/>
      <c r="I73" s="178"/>
      <c r="J73" s="179">
        <f>J150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75"/>
      <c r="C74" s="176"/>
      <c r="D74" s="177" t="s">
        <v>1696</v>
      </c>
      <c r="E74" s="178"/>
      <c r="F74" s="178"/>
      <c r="G74" s="178"/>
      <c r="H74" s="178"/>
      <c r="I74" s="178"/>
      <c r="J74" s="179">
        <f>J153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5"/>
      <c r="C75" s="176"/>
      <c r="D75" s="177" t="s">
        <v>1697</v>
      </c>
      <c r="E75" s="178"/>
      <c r="F75" s="178"/>
      <c r="G75" s="178"/>
      <c r="H75" s="178"/>
      <c r="I75" s="178"/>
      <c r="J75" s="179">
        <f>J156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5"/>
      <c r="C76" s="176"/>
      <c r="D76" s="177" t="s">
        <v>1698</v>
      </c>
      <c r="E76" s="178"/>
      <c r="F76" s="178"/>
      <c r="G76" s="178"/>
      <c r="H76" s="178"/>
      <c r="I76" s="178"/>
      <c r="J76" s="179">
        <f>J158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5"/>
      <c r="C77" s="176"/>
      <c r="D77" s="177" t="s">
        <v>1699</v>
      </c>
      <c r="E77" s="178"/>
      <c r="F77" s="178"/>
      <c r="G77" s="178"/>
      <c r="H77" s="178"/>
      <c r="I77" s="178"/>
      <c r="J77" s="179">
        <f>J161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75"/>
      <c r="C78" s="176"/>
      <c r="D78" s="177" t="s">
        <v>1700</v>
      </c>
      <c r="E78" s="178"/>
      <c r="F78" s="178"/>
      <c r="G78" s="178"/>
      <c r="H78" s="178"/>
      <c r="I78" s="178"/>
      <c r="J78" s="179">
        <f>J166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75"/>
      <c r="C79" s="176"/>
      <c r="D79" s="177" t="s">
        <v>1701</v>
      </c>
      <c r="E79" s="178"/>
      <c r="F79" s="178"/>
      <c r="G79" s="178"/>
      <c r="H79" s="178"/>
      <c r="I79" s="178"/>
      <c r="J79" s="179">
        <f>J169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5"/>
      <c r="C80" s="176"/>
      <c r="D80" s="177" t="s">
        <v>1702</v>
      </c>
      <c r="E80" s="178"/>
      <c r="F80" s="178"/>
      <c r="G80" s="178"/>
      <c r="H80" s="178"/>
      <c r="I80" s="178"/>
      <c r="J80" s="179">
        <f>J174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75"/>
      <c r="C81" s="176"/>
      <c r="D81" s="177" t="s">
        <v>1703</v>
      </c>
      <c r="E81" s="178"/>
      <c r="F81" s="178"/>
      <c r="G81" s="178"/>
      <c r="H81" s="178"/>
      <c r="I81" s="178"/>
      <c r="J81" s="179">
        <f>J178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75"/>
      <c r="C82" s="176"/>
      <c r="D82" s="177" t="s">
        <v>1704</v>
      </c>
      <c r="E82" s="178"/>
      <c r="F82" s="178"/>
      <c r="G82" s="178"/>
      <c r="H82" s="178"/>
      <c r="I82" s="178"/>
      <c r="J82" s="179">
        <f>J180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75"/>
      <c r="C83" s="176"/>
      <c r="D83" s="177" t="s">
        <v>1705</v>
      </c>
      <c r="E83" s="178"/>
      <c r="F83" s="178"/>
      <c r="G83" s="178"/>
      <c r="H83" s="178"/>
      <c r="I83" s="178"/>
      <c r="J83" s="179">
        <f>J182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1706</v>
      </c>
      <c r="E84" s="178"/>
      <c r="F84" s="178"/>
      <c r="G84" s="178"/>
      <c r="H84" s="178"/>
      <c r="I84" s="178"/>
      <c r="J84" s="179">
        <f>J185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75"/>
      <c r="C85" s="176"/>
      <c r="D85" s="177" t="s">
        <v>1707</v>
      </c>
      <c r="E85" s="178"/>
      <c r="F85" s="178"/>
      <c r="G85" s="178"/>
      <c r="H85" s="178"/>
      <c r="I85" s="178"/>
      <c r="J85" s="179">
        <f>J186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75"/>
      <c r="C86" s="176"/>
      <c r="D86" s="177" t="s">
        <v>1708</v>
      </c>
      <c r="E86" s="178"/>
      <c r="F86" s="178"/>
      <c r="G86" s="178"/>
      <c r="H86" s="178"/>
      <c r="I86" s="178"/>
      <c r="J86" s="179">
        <f>J188</f>
        <v>0</v>
      </c>
      <c r="K86" s="176"/>
      <c r="L86" s="18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75"/>
      <c r="C87" s="176"/>
      <c r="D87" s="177" t="s">
        <v>1709</v>
      </c>
      <c r="E87" s="178"/>
      <c r="F87" s="178"/>
      <c r="G87" s="178"/>
      <c r="H87" s="178"/>
      <c r="I87" s="178"/>
      <c r="J87" s="179">
        <f>J191</f>
        <v>0</v>
      </c>
      <c r="K87" s="176"/>
      <c r="L87" s="18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75"/>
      <c r="C88" s="176"/>
      <c r="D88" s="177" t="s">
        <v>1710</v>
      </c>
      <c r="E88" s="178"/>
      <c r="F88" s="178"/>
      <c r="G88" s="178"/>
      <c r="H88" s="178"/>
      <c r="I88" s="178"/>
      <c r="J88" s="179">
        <f>J193</f>
        <v>0</v>
      </c>
      <c r="K88" s="176"/>
      <c r="L88" s="18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75"/>
      <c r="C89" s="176"/>
      <c r="D89" s="177" t="s">
        <v>1711</v>
      </c>
      <c r="E89" s="178"/>
      <c r="F89" s="178"/>
      <c r="G89" s="178"/>
      <c r="H89" s="178"/>
      <c r="I89" s="178"/>
      <c r="J89" s="179">
        <f>J195</f>
        <v>0</v>
      </c>
      <c r="K89" s="176"/>
      <c r="L89" s="18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5"/>
      <c r="C90" s="176"/>
      <c r="D90" s="177" t="s">
        <v>1712</v>
      </c>
      <c r="E90" s="178"/>
      <c r="F90" s="178"/>
      <c r="G90" s="178"/>
      <c r="H90" s="178"/>
      <c r="I90" s="178"/>
      <c r="J90" s="179">
        <f>J197</f>
        <v>0</v>
      </c>
      <c r="K90" s="176"/>
      <c r="L90" s="18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5"/>
      <c r="C91" s="176"/>
      <c r="D91" s="177" t="s">
        <v>1713</v>
      </c>
      <c r="E91" s="178"/>
      <c r="F91" s="178"/>
      <c r="G91" s="178"/>
      <c r="H91" s="178"/>
      <c r="I91" s="178"/>
      <c r="J91" s="179">
        <f>J199</f>
        <v>0</v>
      </c>
      <c r="K91" s="176"/>
      <c r="L91" s="18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7" s="2" customFormat="1" ht="6.96" customHeight="1">
      <c r="A97" s="42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24.96" customHeight="1">
      <c r="A98" s="42"/>
      <c r="B98" s="43"/>
      <c r="C98" s="27" t="s">
        <v>131</v>
      </c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2" customHeight="1">
      <c r="A100" s="42"/>
      <c r="B100" s="43"/>
      <c r="C100" s="36" t="s">
        <v>16</v>
      </c>
      <c r="D100" s="44"/>
      <c r="E100" s="44"/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6.5" customHeight="1">
      <c r="A101" s="42"/>
      <c r="B101" s="43"/>
      <c r="C101" s="44"/>
      <c r="D101" s="44"/>
      <c r="E101" s="164" t="str">
        <f>E7</f>
        <v>Březinovy sady 2, Jihlava - oprava soc.zař.v 1.N.P. pro kulturní zázemí</v>
      </c>
      <c r="F101" s="36"/>
      <c r="G101" s="36"/>
      <c r="H101" s="36"/>
      <c r="I101" s="44"/>
      <c r="J101" s="44"/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6" t="s">
        <v>99</v>
      </c>
      <c r="D102" s="44"/>
      <c r="E102" s="44"/>
      <c r="F102" s="44"/>
      <c r="G102" s="44"/>
      <c r="H102" s="44"/>
      <c r="I102" s="44"/>
      <c r="J102" s="44"/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6.5" customHeight="1">
      <c r="A103" s="42"/>
      <c r="B103" s="43"/>
      <c r="C103" s="44"/>
      <c r="D103" s="44"/>
      <c r="E103" s="73" t="str">
        <f>E9</f>
        <v>04 - silnoproudá elektrotechnika</v>
      </c>
      <c r="F103" s="44"/>
      <c r="G103" s="44"/>
      <c r="H103" s="44"/>
      <c r="I103" s="44"/>
      <c r="J103" s="44"/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6.96" customHeight="1">
      <c r="A104" s="42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2" customHeight="1">
      <c r="A105" s="42"/>
      <c r="B105" s="43"/>
      <c r="C105" s="36" t="s">
        <v>21</v>
      </c>
      <c r="D105" s="44"/>
      <c r="E105" s="44"/>
      <c r="F105" s="31" t="str">
        <f>F12</f>
        <v>Jihlava</v>
      </c>
      <c r="G105" s="44"/>
      <c r="H105" s="44"/>
      <c r="I105" s="36" t="s">
        <v>23</v>
      </c>
      <c r="J105" s="76" t="str">
        <f>IF(J12="","",J12)</f>
        <v>16. 10. 2024</v>
      </c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6.96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3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25.65" customHeight="1">
      <c r="A107" s="42"/>
      <c r="B107" s="43"/>
      <c r="C107" s="36" t="s">
        <v>25</v>
      </c>
      <c r="D107" s="44"/>
      <c r="E107" s="44"/>
      <c r="F107" s="31" t="str">
        <f>E15</f>
        <v>Statutární město Jihlava, Masarykovo náměstí 97/1</v>
      </c>
      <c r="G107" s="44"/>
      <c r="H107" s="44"/>
      <c r="I107" s="36" t="s">
        <v>31</v>
      </c>
      <c r="J107" s="40" t="str">
        <f>E21</f>
        <v>Ing.Petr Šimek, Brněnská 61, Jihlava</v>
      </c>
      <c r="K107" s="44"/>
      <c r="L107" s="13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2" customFormat="1" ht="15.15" customHeight="1">
      <c r="A108" s="42"/>
      <c r="B108" s="43"/>
      <c r="C108" s="36" t="s">
        <v>29</v>
      </c>
      <c r="D108" s="44"/>
      <c r="E108" s="44"/>
      <c r="F108" s="31" t="str">
        <f>IF(E18="","",E18)</f>
        <v>Vyplň údaj</v>
      </c>
      <c r="G108" s="44"/>
      <c r="H108" s="44"/>
      <c r="I108" s="36" t="s">
        <v>34</v>
      </c>
      <c r="J108" s="40" t="str">
        <f>E24</f>
        <v>Ing.Michal Nestrojil</v>
      </c>
      <c r="K108" s="44"/>
      <c r="L108" s="138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="2" customFormat="1" ht="10.32" customHeight="1">
      <c r="A109" s="42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138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="11" customFormat="1" ht="29.28" customHeight="1">
      <c r="A110" s="181"/>
      <c r="B110" s="182"/>
      <c r="C110" s="183" t="s">
        <v>132</v>
      </c>
      <c r="D110" s="184" t="s">
        <v>57</v>
      </c>
      <c r="E110" s="184" t="s">
        <v>53</v>
      </c>
      <c r="F110" s="184" t="s">
        <v>54</v>
      </c>
      <c r="G110" s="184" t="s">
        <v>133</v>
      </c>
      <c r="H110" s="184" t="s">
        <v>134</v>
      </c>
      <c r="I110" s="184" t="s">
        <v>135</v>
      </c>
      <c r="J110" s="184" t="s">
        <v>103</v>
      </c>
      <c r="K110" s="185" t="s">
        <v>136</v>
      </c>
      <c r="L110" s="186"/>
      <c r="M110" s="96" t="s">
        <v>19</v>
      </c>
      <c r="N110" s="97" t="s">
        <v>42</v>
      </c>
      <c r="O110" s="97" t="s">
        <v>137</v>
      </c>
      <c r="P110" s="97" t="s">
        <v>138</v>
      </c>
      <c r="Q110" s="97" t="s">
        <v>139</v>
      </c>
      <c r="R110" s="97" t="s">
        <v>140</v>
      </c>
      <c r="S110" s="97" t="s">
        <v>141</v>
      </c>
      <c r="T110" s="98" t="s">
        <v>142</v>
      </c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</row>
    <row r="111" s="2" customFormat="1" ht="22.8" customHeight="1">
      <c r="A111" s="42"/>
      <c r="B111" s="43"/>
      <c r="C111" s="103" t="s">
        <v>143</v>
      </c>
      <c r="D111" s="44"/>
      <c r="E111" s="44"/>
      <c r="F111" s="44"/>
      <c r="G111" s="44"/>
      <c r="H111" s="44"/>
      <c r="I111" s="44"/>
      <c r="J111" s="187">
        <f>BK111</f>
        <v>0</v>
      </c>
      <c r="K111" s="44"/>
      <c r="L111" s="48"/>
      <c r="M111" s="99"/>
      <c r="N111" s="188"/>
      <c r="O111" s="100"/>
      <c r="P111" s="189">
        <f>P112</f>
        <v>0</v>
      </c>
      <c r="Q111" s="100"/>
      <c r="R111" s="189">
        <f>R112</f>
        <v>0</v>
      </c>
      <c r="S111" s="100"/>
      <c r="T111" s="190">
        <f>T112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71</v>
      </c>
      <c r="AU111" s="21" t="s">
        <v>104</v>
      </c>
      <c r="BK111" s="191">
        <f>BK112</f>
        <v>0</v>
      </c>
    </row>
    <row r="112" s="12" customFormat="1" ht="25.92" customHeight="1">
      <c r="A112" s="12"/>
      <c r="B112" s="192"/>
      <c r="C112" s="193"/>
      <c r="D112" s="194" t="s">
        <v>71</v>
      </c>
      <c r="E112" s="195" t="s">
        <v>1714</v>
      </c>
      <c r="F112" s="195" t="s">
        <v>1715</v>
      </c>
      <c r="G112" s="193"/>
      <c r="H112" s="193"/>
      <c r="I112" s="196"/>
      <c r="J112" s="197">
        <f>BK112</f>
        <v>0</v>
      </c>
      <c r="K112" s="193"/>
      <c r="L112" s="198"/>
      <c r="M112" s="199"/>
      <c r="N112" s="200"/>
      <c r="O112" s="200"/>
      <c r="P112" s="201">
        <f>P113+P123+P185+P197+P199</f>
        <v>0</v>
      </c>
      <c r="Q112" s="200"/>
      <c r="R112" s="201">
        <f>R113+R123+R185+R197+R199</f>
        <v>0</v>
      </c>
      <c r="S112" s="200"/>
      <c r="T112" s="202">
        <f>T113+T123+T185+T197+T199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161</v>
      </c>
      <c r="AT112" s="204" t="s">
        <v>71</v>
      </c>
      <c r="AU112" s="204" t="s">
        <v>72</v>
      </c>
      <c r="AY112" s="203" t="s">
        <v>146</v>
      </c>
      <c r="BK112" s="205">
        <f>BK113+BK123+BK185+BK197+BK199</f>
        <v>0</v>
      </c>
    </row>
    <row r="113" s="12" customFormat="1" ht="22.8" customHeight="1">
      <c r="A113" s="12"/>
      <c r="B113" s="192"/>
      <c r="C113" s="193"/>
      <c r="D113" s="194" t="s">
        <v>71</v>
      </c>
      <c r="E113" s="206" t="s">
        <v>1716</v>
      </c>
      <c r="F113" s="206" t="s">
        <v>1717</v>
      </c>
      <c r="G113" s="193"/>
      <c r="H113" s="193"/>
      <c r="I113" s="196"/>
      <c r="J113" s="207">
        <f>BK113</f>
        <v>0</v>
      </c>
      <c r="K113" s="193"/>
      <c r="L113" s="198"/>
      <c r="M113" s="199"/>
      <c r="N113" s="200"/>
      <c r="O113" s="200"/>
      <c r="P113" s="201">
        <f>SUM(P114:P122)</f>
        <v>0</v>
      </c>
      <c r="Q113" s="200"/>
      <c r="R113" s="201">
        <f>SUM(R114:R122)</f>
        <v>0</v>
      </c>
      <c r="S113" s="200"/>
      <c r="T113" s="202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3" t="s">
        <v>161</v>
      </c>
      <c r="AT113" s="204" t="s">
        <v>71</v>
      </c>
      <c r="AU113" s="204" t="s">
        <v>80</v>
      </c>
      <c r="AY113" s="203" t="s">
        <v>146</v>
      </c>
      <c r="BK113" s="205">
        <f>SUM(BK114:BK122)</f>
        <v>0</v>
      </c>
    </row>
    <row r="114" s="2" customFormat="1" ht="16.5" customHeight="1">
      <c r="A114" s="42"/>
      <c r="B114" s="43"/>
      <c r="C114" s="208" t="s">
        <v>80</v>
      </c>
      <c r="D114" s="208" t="s">
        <v>148</v>
      </c>
      <c r="E114" s="209" t="s">
        <v>1718</v>
      </c>
      <c r="F114" s="210" t="s">
        <v>1719</v>
      </c>
      <c r="G114" s="211" t="s">
        <v>1720</v>
      </c>
      <c r="H114" s="212">
        <v>1</v>
      </c>
      <c r="I114" s="213"/>
      <c r="J114" s="214">
        <f>ROUND(I114*H114,2)</f>
        <v>0</v>
      </c>
      <c r="K114" s="210" t="s">
        <v>19</v>
      </c>
      <c r="L114" s="48"/>
      <c r="M114" s="215" t="s">
        <v>19</v>
      </c>
      <c r="N114" s="216" t="s">
        <v>43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441</v>
      </c>
      <c r="AT114" s="219" t="s">
        <v>148</v>
      </c>
      <c r="AU114" s="219" t="s">
        <v>82</v>
      </c>
      <c r="AY114" s="21" t="s">
        <v>146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1" t="s">
        <v>80</v>
      </c>
      <c r="BK114" s="220">
        <f>ROUND(I114*H114,2)</f>
        <v>0</v>
      </c>
      <c r="BL114" s="21" t="s">
        <v>441</v>
      </c>
      <c r="BM114" s="219" t="s">
        <v>82</v>
      </c>
    </row>
    <row r="115" s="2" customFormat="1" ht="16.5" customHeight="1">
      <c r="A115" s="42"/>
      <c r="B115" s="43"/>
      <c r="C115" s="208" t="s">
        <v>82</v>
      </c>
      <c r="D115" s="208" t="s">
        <v>148</v>
      </c>
      <c r="E115" s="209" t="s">
        <v>1721</v>
      </c>
      <c r="F115" s="210" t="s">
        <v>1722</v>
      </c>
      <c r="G115" s="211" t="s">
        <v>1723</v>
      </c>
      <c r="H115" s="212">
        <v>11</v>
      </c>
      <c r="I115" s="213"/>
      <c r="J115" s="214">
        <f>ROUND(I115*H115,2)</f>
        <v>0</v>
      </c>
      <c r="K115" s="210" t="s">
        <v>19</v>
      </c>
      <c r="L115" s="48"/>
      <c r="M115" s="215" t="s">
        <v>19</v>
      </c>
      <c r="N115" s="216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441</v>
      </c>
      <c r="AT115" s="219" t="s">
        <v>148</v>
      </c>
      <c r="AU115" s="219" t="s">
        <v>82</v>
      </c>
      <c r="AY115" s="21" t="s">
        <v>146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441</v>
      </c>
      <c r="BM115" s="219" t="s">
        <v>153</v>
      </c>
    </row>
    <row r="116" s="2" customFormat="1" ht="16.5" customHeight="1">
      <c r="A116" s="42"/>
      <c r="B116" s="43"/>
      <c r="C116" s="208" t="s">
        <v>161</v>
      </c>
      <c r="D116" s="208" t="s">
        <v>148</v>
      </c>
      <c r="E116" s="209" t="s">
        <v>1724</v>
      </c>
      <c r="F116" s="210" t="s">
        <v>1725</v>
      </c>
      <c r="G116" s="211" t="s">
        <v>1723</v>
      </c>
      <c r="H116" s="212">
        <v>1</v>
      </c>
      <c r="I116" s="213"/>
      <c r="J116" s="214">
        <f>ROUND(I116*H116,2)</f>
        <v>0</v>
      </c>
      <c r="K116" s="210" t="s">
        <v>19</v>
      </c>
      <c r="L116" s="48"/>
      <c r="M116" s="215" t="s">
        <v>19</v>
      </c>
      <c r="N116" s="216" t="s">
        <v>43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441</v>
      </c>
      <c r="AT116" s="219" t="s">
        <v>148</v>
      </c>
      <c r="AU116" s="219" t="s">
        <v>82</v>
      </c>
      <c r="AY116" s="21" t="s">
        <v>146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1" t="s">
        <v>80</v>
      </c>
      <c r="BK116" s="220">
        <f>ROUND(I116*H116,2)</f>
        <v>0</v>
      </c>
      <c r="BL116" s="21" t="s">
        <v>441</v>
      </c>
      <c r="BM116" s="219" t="s">
        <v>181</v>
      </c>
    </row>
    <row r="117" s="2" customFormat="1" ht="16.5" customHeight="1">
      <c r="A117" s="42"/>
      <c r="B117" s="43"/>
      <c r="C117" s="208" t="s">
        <v>153</v>
      </c>
      <c r="D117" s="208" t="s">
        <v>148</v>
      </c>
      <c r="E117" s="209" t="s">
        <v>1726</v>
      </c>
      <c r="F117" s="210" t="s">
        <v>1727</v>
      </c>
      <c r="G117" s="211" t="s">
        <v>1728</v>
      </c>
      <c r="H117" s="212">
        <v>2</v>
      </c>
      <c r="I117" s="213"/>
      <c r="J117" s="214">
        <f>ROUND(I117*H117,2)</f>
        <v>0</v>
      </c>
      <c r="K117" s="210" t="s">
        <v>19</v>
      </c>
      <c r="L117" s="48"/>
      <c r="M117" s="215" t="s">
        <v>19</v>
      </c>
      <c r="N117" s="216" t="s">
        <v>43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441</v>
      </c>
      <c r="AT117" s="219" t="s">
        <v>148</v>
      </c>
      <c r="AU117" s="219" t="s">
        <v>82</v>
      </c>
      <c r="AY117" s="21" t="s">
        <v>146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1" t="s">
        <v>80</v>
      </c>
      <c r="BK117" s="220">
        <f>ROUND(I117*H117,2)</f>
        <v>0</v>
      </c>
      <c r="BL117" s="21" t="s">
        <v>441</v>
      </c>
      <c r="BM117" s="219" t="s">
        <v>196</v>
      </c>
    </row>
    <row r="118" s="2" customFormat="1" ht="16.5" customHeight="1">
      <c r="A118" s="42"/>
      <c r="B118" s="43"/>
      <c r="C118" s="208" t="s">
        <v>174</v>
      </c>
      <c r="D118" s="208" t="s">
        <v>148</v>
      </c>
      <c r="E118" s="209" t="s">
        <v>1729</v>
      </c>
      <c r="F118" s="210" t="s">
        <v>1730</v>
      </c>
      <c r="G118" s="211" t="s">
        <v>1728</v>
      </c>
      <c r="H118" s="212">
        <v>2</v>
      </c>
      <c r="I118" s="213"/>
      <c r="J118" s="214">
        <f>ROUND(I118*H118,2)</f>
        <v>0</v>
      </c>
      <c r="K118" s="210" t="s">
        <v>19</v>
      </c>
      <c r="L118" s="48"/>
      <c r="M118" s="215" t="s">
        <v>19</v>
      </c>
      <c r="N118" s="216" t="s">
        <v>43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441</v>
      </c>
      <c r="AT118" s="219" t="s">
        <v>148</v>
      </c>
      <c r="AU118" s="219" t="s">
        <v>82</v>
      </c>
      <c r="AY118" s="21" t="s">
        <v>146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1" t="s">
        <v>80</v>
      </c>
      <c r="BK118" s="220">
        <f>ROUND(I118*H118,2)</f>
        <v>0</v>
      </c>
      <c r="BL118" s="21" t="s">
        <v>441</v>
      </c>
      <c r="BM118" s="219" t="s">
        <v>209</v>
      </c>
    </row>
    <row r="119" s="2" customFormat="1" ht="16.5" customHeight="1">
      <c r="A119" s="42"/>
      <c r="B119" s="43"/>
      <c r="C119" s="208" t="s">
        <v>181</v>
      </c>
      <c r="D119" s="208" t="s">
        <v>148</v>
      </c>
      <c r="E119" s="209" t="s">
        <v>1731</v>
      </c>
      <c r="F119" s="210" t="s">
        <v>1732</v>
      </c>
      <c r="G119" s="211" t="s">
        <v>1728</v>
      </c>
      <c r="H119" s="212">
        <v>2</v>
      </c>
      <c r="I119" s="213"/>
      <c r="J119" s="214">
        <f>ROUND(I119*H119,2)</f>
        <v>0</v>
      </c>
      <c r="K119" s="210" t="s">
        <v>19</v>
      </c>
      <c r="L119" s="48"/>
      <c r="M119" s="215" t="s">
        <v>19</v>
      </c>
      <c r="N119" s="216" t="s">
        <v>43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441</v>
      </c>
      <c r="AT119" s="219" t="s">
        <v>148</v>
      </c>
      <c r="AU119" s="219" t="s">
        <v>82</v>
      </c>
      <c r="AY119" s="21" t="s">
        <v>146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1" t="s">
        <v>80</v>
      </c>
      <c r="BK119" s="220">
        <f>ROUND(I119*H119,2)</f>
        <v>0</v>
      </c>
      <c r="BL119" s="21" t="s">
        <v>441</v>
      </c>
      <c r="BM119" s="219" t="s">
        <v>8</v>
      </c>
    </row>
    <row r="120" s="2" customFormat="1" ht="16.5" customHeight="1">
      <c r="A120" s="42"/>
      <c r="B120" s="43"/>
      <c r="C120" s="208" t="s">
        <v>188</v>
      </c>
      <c r="D120" s="208" t="s">
        <v>148</v>
      </c>
      <c r="E120" s="209" t="s">
        <v>1733</v>
      </c>
      <c r="F120" s="210" t="s">
        <v>1734</v>
      </c>
      <c r="G120" s="211" t="s">
        <v>1728</v>
      </c>
      <c r="H120" s="212">
        <v>1</v>
      </c>
      <c r="I120" s="213"/>
      <c r="J120" s="214">
        <f>ROUND(I120*H120,2)</f>
        <v>0</v>
      </c>
      <c r="K120" s="210" t="s">
        <v>19</v>
      </c>
      <c r="L120" s="48"/>
      <c r="M120" s="215" t="s">
        <v>19</v>
      </c>
      <c r="N120" s="216" t="s">
        <v>43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441</v>
      </c>
      <c r="AT120" s="219" t="s">
        <v>148</v>
      </c>
      <c r="AU120" s="219" t="s">
        <v>82</v>
      </c>
      <c r="AY120" s="21" t="s">
        <v>146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1" t="s">
        <v>80</v>
      </c>
      <c r="BK120" s="220">
        <f>ROUND(I120*H120,2)</f>
        <v>0</v>
      </c>
      <c r="BL120" s="21" t="s">
        <v>441</v>
      </c>
      <c r="BM120" s="219" t="s">
        <v>230</v>
      </c>
    </row>
    <row r="121" s="2" customFormat="1" ht="16.5" customHeight="1">
      <c r="A121" s="42"/>
      <c r="B121" s="43"/>
      <c r="C121" s="208" t="s">
        <v>196</v>
      </c>
      <c r="D121" s="208" t="s">
        <v>148</v>
      </c>
      <c r="E121" s="209" t="s">
        <v>1735</v>
      </c>
      <c r="F121" s="210" t="s">
        <v>1736</v>
      </c>
      <c r="G121" s="211" t="s">
        <v>1728</v>
      </c>
      <c r="H121" s="212">
        <v>4</v>
      </c>
      <c r="I121" s="213"/>
      <c r="J121" s="214">
        <f>ROUND(I121*H121,2)</f>
        <v>0</v>
      </c>
      <c r="K121" s="210" t="s">
        <v>19</v>
      </c>
      <c r="L121" s="48"/>
      <c r="M121" s="215" t="s">
        <v>19</v>
      </c>
      <c r="N121" s="216" t="s">
        <v>43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441</v>
      </c>
      <c r="AT121" s="219" t="s">
        <v>148</v>
      </c>
      <c r="AU121" s="219" t="s">
        <v>82</v>
      </c>
      <c r="AY121" s="21" t="s">
        <v>146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1" t="s">
        <v>80</v>
      </c>
      <c r="BK121" s="220">
        <f>ROUND(I121*H121,2)</f>
        <v>0</v>
      </c>
      <c r="BL121" s="21" t="s">
        <v>441</v>
      </c>
      <c r="BM121" s="219" t="s">
        <v>239</v>
      </c>
    </row>
    <row r="122" s="2" customFormat="1" ht="16.5" customHeight="1">
      <c r="A122" s="42"/>
      <c r="B122" s="43"/>
      <c r="C122" s="208" t="s">
        <v>202</v>
      </c>
      <c r="D122" s="208" t="s">
        <v>148</v>
      </c>
      <c r="E122" s="209" t="s">
        <v>1737</v>
      </c>
      <c r="F122" s="210" t="s">
        <v>1738</v>
      </c>
      <c r="G122" s="211" t="s">
        <v>1723</v>
      </c>
      <c r="H122" s="212">
        <v>11</v>
      </c>
      <c r="I122" s="213"/>
      <c r="J122" s="214">
        <f>ROUND(I122*H122,2)</f>
        <v>0</v>
      </c>
      <c r="K122" s="210" t="s">
        <v>19</v>
      </c>
      <c r="L122" s="48"/>
      <c r="M122" s="215" t="s">
        <v>19</v>
      </c>
      <c r="N122" s="216" t="s">
        <v>43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441</v>
      </c>
      <c r="AT122" s="219" t="s">
        <v>148</v>
      </c>
      <c r="AU122" s="219" t="s">
        <v>82</v>
      </c>
      <c r="AY122" s="21" t="s">
        <v>146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1" t="s">
        <v>80</v>
      </c>
      <c r="BK122" s="220">
        <f>ROUND(I122*H122,2)</f>
        <v>0</v>
      </c>
      <c r="BL122" s="21" t="s">
        <v>441</v>
      </c>
      <c r="BM122" s="219" t="s">
        <v>251</v>
      </c>
    </row>
    <row r="123" s="12" customFormat="1" ht="22.8" customHeight="1">
      <c r="A123" s="12"/>
      <c r="B123" s="192"/>
      <c r="C123" s="193"/>
      <c r="D123" s="194" t="s">
        <v>71</v>
      </c>
      <c r="E123" s="206" t="s">
        <v>1739</v>
      </c>
      <c r="F123" s="206" t="s">
        <v>1740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P124+P127+P137+P142+P156+P158+P161+P174</f>
        <v>0</v>
      </c>
      <c r="Q123" s="200"/>
      <c r="R123" s="201">
        <f>R124+R127+R137+R142+R156+R158+R161+R174</f>
        <v>0</v>
      </c>
      <c r="S123" s="200"/>
      <c r="T123" s="202">
        <f>T124+T127+T137+T142+T156+T158+T161+T174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161</v>
      </c>
      <c r="AT123" s="204" t="s">
        <v>71</v>
      </c>
      <c r="AU123" s="204" t="s">
        <v>80</v>
      </c>
      <c r="AY123" s="203" t="s">
        <v>146</v>
      </c>
      <c r="BK123" s="205">
        <f>BK124+BK127+BK137+BK142+BK156+BK158+BK161+BK174</f>
        <v>0</v>
      </c>
    </row>
    <row r="124" s="12" customFormat="1" ht="20.88" customHeight="1">
      <c r="A124" s="12"/>
      <c r="B124" s="192"/>
      <c r="C124" s="193"/>
      <c r="D124" s="194" t="s">
        <v>71</v>
      </c>
      <c r="E124" s="206" t="s">
        <v>1741</v>
      </c>
      <c r="F124" s="206" t="s">
        <v>1742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SUM(P125:P126)</f>
        <v>0</v>
      </c>
      <c r="Q124" s="200"/>
      <c r="R124" s="201">
        <f>SUM(R125:R126)</f>
        <v>0</v>
      </c>
      <c r="S124" s="200"/>
      <c r="T124" s="20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161</v>
      </c>
      <c r="AT124" s="204" t="s">
        <v>71</v>
      </c>
      <c r="AU124" s="204" t="s">
        <v>82</v>
      </c>
      <c r="AY124" s="203" t="s">
        <v>146</v>
      </c>
      <c r="BK124" s="205">
        <f>SUM(BK125:BK126)</f>
        <v>0</v>
      </c>
    </row>
    <row r="125" s="2" customFormat="1" ht="16.5" customHeight="1">
      <c r="A125" s="42"/>
      <c r="B125" s="43"/>
      <c r="C125" s="208" t="s">
        <v>209</v>
      </c>
      <c r="D125" s="208" t="s">
        <v>148</v>
      </c>
      <c r="E125" s="209" t="s">
        <v>1743</v>
      </c>
      <c r="F125" s="210" t="s">
        <v>1744</v>
      </c>
      <c r="G125" s="211" t="s">
        <v>1723</v>
      </c>
      <c r="H125" s="212">
        <v>7</v>
      </c>
      <c r="I125" s="213"/>
      <c r="J125" s="214">
        <f>ROUND(I125*H125,2)</f>
        <v>0</v>
      </c>
      <c r="K125" s="210" t="s">
        <v>19</v>
      </c>
      <c r="L125" s="48"/>
      <c r="M125" s="215" t="s">
        <v>19</v>
      </c>
      <c r="N125" s="216" t="s">
        <v>43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441</v>
      </c>
      <c r="AT125" s="219" t="s">
        <v>148</v>
      </c>
      <c r="AU125" s="219" t="s">
        <v>161</v>
      </c>
      <c r="AY125" s="21" t="s">
        <v>146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1" t="s">
        <v>80</v>
      </c>
      <c r="BK125" s="220">
        <f>ROUND(I125*H125,2)</f>
        <v>0</v>
      </c>
      <c r="BL125" s="21" t="s">
        <v>441</v>
      </c>
      <c r="BM125" s="219" t="s">
        <v>263</v>
      </c>
    </row>
    <row r="126" s="2" customFormat="1" ht="16.5" customHeight="1">
      <c r="A126" s="42"/>
      <c r="B126" s="43"/>
      <c r="C126" s="208" t="s">
        <v>215</v>
      </c>
      <c r="D126" s="208" t="s">
        <v>148</v>
      </c>
      <c r="E126" s="209" t="s">
        <v>1745</v>
      </c>
      <c r="F126" s="210" t="s">
        <v>1746</v>
      </c>
      <c r="G126" s="211" t="s">
        <v>1723</v>
      </c>
      <c r="H126" s="212">
        <v>11</v>
      </c>
      <c r="I126" s="213"/>
      <c r="J126" s="214">
        <f>ROUND(I126*H126,2)</f>
        <v>0</v>
      </c>
      <c r="K126" s="210" t="s">
        <v>19</v>
      </c>
      <c r="L126" s="48"/>
      <c r="M126" s="215" t="s">
        <v>19</v>
      </c>
      <c r="N126" s="216" t="s">
        <v>43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441</v>
      </c>
      <c r="AT126" s="219" t="s">
        <v>148</v>
      </c>
      <c r="AU126" s="219" t="s">
        <v>161</v>
      </c>
      <c r="AY126" s="21" t="s">
        <v>146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1" t="s">
        <v>80</v>
      </c>
      <c r="BK126" s="220">
        <f>ROUND(I126*H126,2)</f>
        <v>0</v>
      </c>
      <c r="BL126" s="21" t="s">
        <v>441</v>
      </c>
      <c r="BM126" s="219" t="s">
        <v>280</v>
      </c>
    </row>
    <row r="127" s="12" customFormat="1" ht="20.88" customHeight="1">
      <c r="A127" s="12"/>
      <c r="B127" s="192"/>
      <c r="C127" s="193"/>
      <c r="D127" s="194" t="s">
        <v>71</v>
      </c>
      <c r="E127" s="206" t="s">
        <v>1747</v>
      </c>
      <c r="F127" s="206" t="s">
        <v>1748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P128+P130+P133+P135</f>
        <v>0</v>
      </c>
      <c r="Q127" s="200"/>
      <c r="R127" s="201">
        <f>R128+R130+R133+R135</f>
        <v>0</v>
      </c>
      <c r="S127" s="200"/>
      <c r="T127" s="202">
        <f>T128+T130+T133+T135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161</v>
      </c>
      <c r="AT127" s="204" t="s">
        <v>71</v>
      </c>
      <c r="AU127" s="204" t="s">
        <v>82</v>
      </c>
      <c r="AY127" s="203" t="s">
        <v>146</v>
      </c>
      <c r="BK127" s="205">
        <f>BK128+BK130+BK133+BK135</f>
        <v>0</v>
      </c>
    </row>
    <row r="128" s="17" customFormat="1" ht="20.88" customHeight="1">
      <c r="A128" s="17"/>
      <c r="B128" s="288"/>
      <c r="C128" s="289"/>
      <c r="D128" s="290" t="s">
        <v>71</v>
      </c>
      <c r="E128" s="290" t="s">
        <v>1749</v>
      </c>
      <c r="F128" s="290" t="s">
        <v>1750</v>
      </c>
      <c r="G128" s="289"/>
      <c r="H128" s="289"/>
      <c r="I128" s="291"/>
      <c r="J128" s="292">
        <f>BK128</f>
        <v>0</v>
      </c>
      <c r="K128" s="289"/>
      <c r="L128" s="293"/>
      <c r="M128" s="294"/>
      <c r="N128" s="295"/>
      <c r="O128" s="295"/>
      <c r="P128" s="296">
        <f>P129</f>
        <v>0</v>
      </c>
      <c r="Q128" s="295"/>
      <c r="R128" s="296">
        <f>R129</f>
        <v>0</v>
      </c>
      <c r="S128" s="295"/>
      <c r="T128" s="297">
        <f>T129</f>
        <v>0</v>
      </c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R128" s="298" t="s">
        <v>161</v>
      </c>
      <c r="AT128" s="299" t="s">
        <v>71</v>
      </c>
      <c r="AU128" s="299" t="s">
        <v>161</v>
      </c>
      <c r="AY128" s="298" t="s">
        <v>146</v>
      </c>
      <c r="BK128" s="300">
        <f>BK129</f>
        <v>0</v>
      </c>
    </row>
    <row r="129" s="2" customFormat="1" ht="24.15" customHeight="1">
      <c r="A129" s="42"/>
      <c r="B129" s="43"/>
      <c r="C129" s="208" t="s">
        <v>8</v>
      </c>
      <c r="D129" s="208" t="s">
        <v>148</v>
      </c>
      <c r="E129" s="209" t="s">
        <v>1751</v>
      </c>
      <c r="F129" s="210" t="s">
        <v>1752</v>
      </c>
      <c r="G129" s="211" t="s">
        <v>1723</v>
      </c>
      <c r="H129" s="212">
        <v>7</v>
      </c>
      <c r="I129" s="213"/>
      <c r="J129" s="214">
        <f>ROUND(I129*H129,2)</f>
        <v>0</v>
      </c>
      <c r="K129" s="210" t="s">
        <v>19</v>
      </c>
      <c r="L129" s="48"/>
      <c r="M129" s="215" t="s">
        <v>19</v>
      </c>
      <c r="N129" s="216" t="s">
        <v>43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441</v>
      </c>
      <c r="AT129" s="219" t="s">
        <v>148</v>
      </c>
      <c r="AU129" s="219" t="s">
        <v>153</v>
      </c>
      <c r="AY129" s="21" t="s">
        <v>146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1" t="s">
        <v>80</v>
      </c>
      <c r="BK129" s="220">
        <f>ROUND(I129*H129,2)</f>
        <v>0</v>
      </c>
      <c r="BL129" s="21" t="s">
        <v>441</v>
      </c>
      <c r="BM129" s="219" t="s">
        <v>361</v>
      </c>
    </row>
    <row r="130" s="17" customFormat="1" ht="20.88" customHeight="1">
      <c r="A130" s="17"/>
      <c r="B130" s="288"/>
      <c r="C130" s="289"/>
      <c r="D130" s="290" t="s">
        <v>71</v>
      </c>
      <c r="E130" s="290" t="s">
        <v>1753</v>
      </c>
      <c r="F130" s="290" t="s">
        <v>1754</v>
      </c>
      <c r="G130" s="289"/>
      <c r="H130" s="289"/>
      <c r="I130" s="291"/>
      <c r="J130" s="292">
        <f>BK130</f>
        <v>0</v>
      </c>
      <c r="K130" s="289"/>
      <c r="L130" s="293"/>
      <c r="M130" s="294"/>
      <c r="N130" s="295"/>
      <c r="O130" s="295"/>
      <c r="P130" s="296">
        <f>SUM(P131:P132)</f>
        <v>0</v>
      </c>
      <c r="Q130" s="295"/>
      <c r="R130" s="296">
        <f>SUM(R131:R132)</f>
        <v>0</v>
      </c>
      <c r="S130" s="295"/>
      <c r="T130" s="297">
        <f>SUM(T131:T132)</f>
        <v>0</v>
      </c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R130" s="298" t="s">
        <v>161</v>
      </c>
      <c r="AT130" s="299" t="s">
        <v>71</v>
      </c>
      <c r="AU130" s="299" t="s">
        <v>161</v>
      </c>
      <c r="AY130" s="298" t="s">
        <v>146</v>
      </c>
      <c r="BK130" s="300">
        <f>SUM(BK131:BK132)</f>
        <v>0</v>
      </c>
    </row>
    <row r="131" s="2" customFormat="1" ht="24.15" customHeight="1">
      <c r="A131" s="42"/>
      <c r="B131" s="43"/>
      <c r="C131" s="208" t="s">
        <v>225</v>
      </c>
      <c r="D131" s="208" t="s">
        <v>148</v>
      </c>
      <c r="E131" s="209" t="s">
        <v>1755</v>
      </c>
      <c r="F131" s="210" t="s">
        <v>1756</v>
      </c>
      <c r="G131" s="211" t="s">
        <v>1723</v>
      </c>
      <c r="H131" s="212">
        <v>6</v>
      </c>
      <c r="I131" s="213"/>
      <c r="J131" s="214">
        <f>ROUND(I131*H131,2)</f>
        <v>0</v>
      </c>
      <c r="K131" s="210" t="s">
        <v>19</v>
      </c>
      <c r="L131" s="48"/>
      <c r="M131" s="215" t="s">
        <v>19</v>
      </c>
      <c r="N131" s="216" t="s">
        <v>43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441</v>
      </c>
      <c r="AT131" s="219" t="s">
        <v>148</v>
      </c>
      <c r="AU131" s="219" t="s">
        <v>153</v>
      </c>
      <c r="AY131" s="21" t="s">
        <v>146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1" t="s">
        <v>80</v>
      </c>
      <c r="BK131" s="220">
        <f>ROUND(I131*H131,2)</f>
        <v>0</v>
      </c>
      <c r="BL131" s="21" t="s">
        <v>441</v>
      </c>
      <c r="BM131" s="219" t="s">
        <v>372</v>
      </c>
    </row>
    <row r="132" s="2" customFormat="1" ht="24.15" customHeight="1">
      <c r="A132" s="42"/>
      <c r="B132" s="43"/>
      <c r="C132" s="208" t="s">
        <v>230</v>
      </c>
      <c r="D132" s="208" t="s">
        <v>148</v>
      </c>
      <c r="E132" s="209" t="s">
        <v>1757</v>
      </c>
      <c r="F132" s="210" t="s">
        <v>1758</v>
      </c>
      <c r="G132" s="211" t="s">
        <v>1723</v>
      </c>
      <c r="H132" s="212">
        <v>3</v>
      </c>
      <c r="I132" s="213"/>
      <c r="J132" s="214">
        <f>ROUND(I132*H132,2)</f>
        <v>0</v>
      </c>
      <c r="K132" s="210" t="s">
        <v>19</v>
      </c>
      <c r="L132" s="48"/>
      <c r="M132" s="215" t="s">
        <v>19</v>
      </c>
      <c r="N132" s="216" t="s">
        <v>43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441</v>
      </c>
      <c r="AT132" s="219" t="s">
        <v>148</v>
      </c>
      <c r="AU132" s="219" t="s">
        <v>153</v>
      </c>
      <c r="AY132" s="21" t="s">
        <v>146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1" t="s">
        <v>80</v>
      </c>
      <c r="BK132" s="220">
        <f>ROUND(I132*H132,2)</f>
        <v>0</v>
      </c>
      <c r="BL132" s="21" t="s">
        <v>441</v>
      </c>
      <c r="BM132" s="219" t="s">
        <v>383</v>
      </c>
    </row>
    <row r="133" s="17" customFormat="1" ht="20.88" customHeight="1">
      <c r="A133" s="17"/>
      <c r="B133" s="288"/>
      <c r="C133" s="289"/>
      <c r="D133" s="290" t="s">
        <v>71</v>
      </c>
      <c r="E133" s="290" t="s">
        <v>1759</v>
      </c>
      <c r="F133" s="290" t="s">
        <v>1760</v>
      </c>
      <c r="G133" s="289"/>
      <c r="H133" s="289"/>
      <c r="I133" s="291"/>
      <c r="J133" s="292">
        <f>BK133</f>
        <v>0</v>
      </c>
      <c r="K133" s="289"/>
      <c r="L133" s="293"/>
      <c r="M133" s="294"/>
      <c r="N133" s="295"/>
      <c r="O133" s="295"/>
      <c r="P133" s="296">
        <f>P134</f>
        <v>0</v>
      </c>
      <c r="Q133" s="295"/>
      <c r="R133" s="296">
        <f>R134</f>
        <v>0</v>
      </c>
      <c r="S133" s="295"/>
      <c r="T133" s="297">
        <f>T134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298" t="s">
        <v>161</v>
      </c>
      <c r="AT133" s="299" t="s">
        <v>71</v>
      </c>
      <c r="AU133" s="299" t="s">
        <v>161</v>
      </c>
      <c r="AY133" s="298" t="s">
        <v>146</v>
      </c>
      <c r="BK133" s="300">
        <f>BK134</f>
        <v>0</v>
      </c>
    </row>
    <row r="134" s="2" customFormat="1" ht="24.15" customHeight="1">
      <c r="A134" s="42"/>
      <c r="B134" s="43"/>
      <c r="C134" s="208" t="s">
        <v>235</v>
      </c>
      <c r="D134" s="208" t="s">
        <v>148</v>
      </c>
      <c r="E134" s="209" t="s">
        <v>1761</v>
      </c>
      <c r="F134" s="210" t="s">
        <v>1762</v>
      </c>
      <c r="G134" s="211" t="s">
        <v>1723</v>
      </c>
      <c r="H134" s="212">
        <v>7</v>
      </c>
      <c r="I134" s="213"/>
      <c r="J134" s="214">
        <f>ROUND(I134*H134,2)</f>
        <v>0</v>
      </c>
      <c r="K134" s="210" t="s">
        <v>19</v>
      </c>
      <c r="L134" s="48"/>
      <c r="M134" s="215" t="s">
        <v>19</v>
      </c>
      <c r="N134" s="216" t="s">
        <v>43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441</v>
      </c>
      <c r="AT134" s="219" t="s">
        <v>148</v>
      </c>
      <c r="AU134" s="219" t="s">
        <v>153</v>
      </c>
      <c r="AY134" s="21" t="s">
        <v>146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1" t="s">
        <v>80</v>
      </c>
      <c r="BK134" s="220">
        <f>ROUND(I134*H134,2)</f>
        <v>0</v>
      </c>
      <c r="BL134" s="21" t="s">
        <v>441</v>
      </c>
      <c r="BM134" s="219" t="s">
        <v>395</v>
      </c>
    </row>
    <row r="135" s="17" customFormat="1" ht="20.88" customHeight="1">
      <c r="A135" s="17"/>
      <c r="B135" s="288"/>
      <c r="C135" s="289"/>
      <c r="D135" s="290" t="s">
        <v>71</v>
      </c>
      <c r="E135" s="290" t="s">
        <v>1763</v>
      </c>
      <c r="F135" s="290" t="s">
        <v>1764</v>
      </c>
      <c r="G135" s="289"/>
      <c r="H135" s="289"/>
      <c r="I135" s="291"/>
      <c r="J135" s="292">
        <f>BK135</f>
        <v>0</v>
      </c>
      <c r="K135" s="289"/>
      <c r="L135" s="293"/>
      <c r="M135" s="294"/>
      <c r="N135" s="295"/>
      <c r="O135" s="295"/>
      <c r="P135" s="296">
        <f>P136</f>
        <v>0</v>
      </c>
      <c r="Q135" s="295"/>
      <c r="R135" s="296">
        <f>R136</f>
        <v>0</v>
      </c>
      <c r="S135" s="295"/>
      <c r="T135" s="297">
        <f>T136</f>
        <v>0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R135" s="298" t="s">
        <v>161</v>
      </c>
      <c r="AT135" s="299" t="s">
        <v>71</v>
      </c>
      <c r="AU135" s="299" t="s">
        <v>161</v>
      </c>
      <c r="AY135" s="298" t="s">
        <v>146</v>
      </c>
      <c r="BK135" s="300">
        <f>BK136</f>
        <v>0</v>
      </c>
    </row>
    <row r="136" s="2" customFormat="1" ht="16.5" customHeight="1">
      <c r="A136" s="42"/>
      <c r="B136" s="43"/>
      <c r="C136" s="208" t="s">
        <v>239</v>
      </c>
      <c r="D136" s="208" t="s">
        <v>148</v>
      </c>
      <c r="E136" s="209" t="s">
        <v>1765</v>
      </c>
      <c r="F136" s="210" t="s">
        <v>1766</v>
      </c>
      <c r="G136" s="211" t="s">
        <v>1723</v>
      </c>
      <c r="H136" s="212">
        <v>1</v>
      </c>
      <c r="I136" s="213"/>
      <c r="J136" s="214">
        <f>ROUND(I136*H136,2)</f>
        <v>0</v>
      </c>
      <c r="K136" s="210" t="s">
        <v>19</v>
      </c>
      <c r="L136" s="48"/>
      <c r="M136" s="215" t="s">
        <v>19</v>
      </c>
      <c r="N136" s="216" t="s">
        <v>43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441</v>
      </c>
      <c r="AT136" s="219" t="s">
        <v>148</v>
      </c>
      <c r="AU136" s="219" t="s">
        <v>153</v>
      </c>
      <c r="AY136" s="21" t="s">
        <v>146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441</v>
      </c>
      <c r="BM136" s="219" t="s">
        <v>424</v>
      </c>
    </row>
    <row r="137" s="12" customFormat="1" ht="20.88" customHeight="1">
      <c r="A137" s="12"/>
      <c r="B137" s="192"/>
      <c r="C137" s="193"/>
      <c r="D137" s="194" t="s">
        <v>71</v>
      </c>
      <c r="E137" s="206" t="s">
        <v>1767</v>
      </c>
      <c r="F137" s="206" t="s">
        <v>1768</v>
      </c>
      <c r="G137" s="193"/>
      <c r="H137" s="193"/>
      <c r="I137" s="196"/>
      <c r="J137" s="207">
        <f>BK137</f>
        <v>0</v>
      </c>
      <c r="K137" s="193"/>
      <c r="L137" s="198"/>
      <c r="M137" s="199"/>
      <c r="N137" s="200"/>
      <c r="O137" s="200"/>
      <c r="P137" s="201">
        <f>SUM(P138:P141)</f>
        <v>0</v>
      </c>
      <c r="Q137" s="200"/>
      <c r="R137" s="201">
        <f>SUM(R138:R141)</f>
        <v>0</v>
      </c>
      <c r="S137" s="200"/>
      <c r="T137" s="202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161</v>
      </c>
      <c r="AT137" s="204" t="s">
        <v>71</v>
      </c>
      <c r="AU137" s="204" t="s">
        <v>82</v>
      </c>
      <c r="AY137" s="203" t="s">
        <v>146</v>
      </c>
      <c r="BK137" s="205">
        <f>SUM(BK138:BK141)</f>
        <v>0</v>
      </c>
    </row>
    <row r="138" s="2" customFormat="1" ht="21.75" customHeight="1">
      <c r="A138" s="42"/>
      <c r="B138" s="43"/>
      <c r="C138" s="208" t="s">
        <v>245</v>
      </c>
      <c r="D138" s="208" t="s">
        <v>148</v>
      </c>
      <c r="E138" s="209" t="s">
        <v>1769</v>
      </c>
      <c r="F138" s="210" t="s">
        <v>1770</v>
      </c>
      <c r="G138" s="211" t="s">
        <v>1723</v>
      </c>
      <c r="H138" s="212">
        <v>3</v>
      </c>
      <c r="I138" s="213"/>
      <c r="J138" s="214">
        <f>ROUND(I138*H138,2)</f>
        <v>0</v>
      </c>
      <c r="K138" s="210" t="s">
        <v>19</v>
      </c>
      <c r="L138" s="48"/>
      <c r="M138" s="215" t="s">
        <v>19</v>
      </c>
      <c r="N138" s="216" t="s">
        <v>43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441</v>
      </c>
      <c r="AT138" s="219" t="s">
        <v>148</v>
      </c>
      <c r="AU138" s="219" t="s">
        <v>161</v>
      </c>
      <c r="AY138" s="21" t="s">
        <v>146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1" t="s">
        <v>80</v>
      </c>
      <c r="BK138" s="220">
        <f>ROUND(I138*H138,2)</f>
        <v>0</v>
      </c>
      <c r="BL138" s="21" t="s">
        <v>441</v>
      </c>
      <c r="BM138" s="219" t="s">
        <v>435</v>
      </c>
    </row>
    <row r="139" s="2" customFormat="1" ht="21.75" customHeight="1">
      <c r="A139" s="42"/>
      <c r="B139" s="43"/>
      <c r="C139" s="208" t="s">
        <v>251</v>
      </c>
      <c r="D139" s="208" t="s">
        <v>148</v>
      </c>
      <c r="E139" s="209" t="s">
        <v>1771</v>
      </c>
      <c r="F139" s="210" t="s">
        <v>1772</v>
      </c>
      <c r="G139" s="211" t="s">
        <v>1723</v>
      </c>
      <c r="H139" s="212">
        <v>1</v>
      </c>
      <c r="I139" s="213"/>
      <c r="J139" s="214">
        <f>ROUND(I139*H139,2)</f>
        <v>0</v>
      </c>
      <c r="K139" s="210" t="s">
        <v>19</v>
      </c>
      <c r="L139" s="48"/>
      <c r="M139" s="215" t="s">
        <v>19</v>
      </c>
      <c r="N139" s="216" t="s">
        <v>43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441</v>
      </c>
      <c r="AT139" s="219" t="s">
        <v>148</v>
      </c>
      <c r="AU139" s="219" t="s">
        <v>161</v>
      </c>
      <c r="AY139" s="21" t="s">
        <v>146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1" t="s">
        <v>80</v>
      </c>
      <c r="BK139" s="220">
        <f>ROUND(I139*H139,2)</f>
        <v>0</v>
      </c>
      <c r="BL139" s="21" t="s">
        <v>441</v>
      </c>
      <c r="BM139" s="219" t="s">
        <v>450</v>
      </c>
    </row>
    <row r="140" s="2" customFormat="1" ht="21.75" customHeight="1">
      <c r="A140" s="42"/>
      <c r="B140" s="43"/>
      <c r="C140" s="208" t="s">
        <v>257</v>
      </c>
      <c r="D140" s="208" t="s">
        <v>148</v>
      </c>
      <c r="E140" s="209" t="s">
        <v>1773</v>
      </c>
      <c r="F140" s="210" t="s">
        <v>1774</v>
      </c>
      <c r="G140" s="211" t="s">
        <v>1723</v>
      </c>
      <c r="H140" s="212">
        <v>6</v>
      </c>
      <c r="I140" s="213"/>
      <c r="J140" s="214">
        <f>ROUND(I140*H140,2)</f>
        <v>0</v>
      </c>
      <c r="K140" s="210" t="s">
        <v>19</v>
      </c>
      <c r="L140" s="48"/>
      <c r="M140" s="215" t="s">
        <v>19</v>
      </c>
      <c r="N140" s="216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441</v>
      </c>
      <c r="AT140" s="219" t="s">
        <v>148</v>
      </c>
      <c r="AU140" s="219" t="s">
        <v>161</v>
      </c>
      <c r="AY140" s="21" t="s">
        <v>146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441</v>
      </c>
      <c r="BM140" s="219" t="s">
        <v>458</v>
      </c>
    </row>
    <row r="141" s="2" customFormat="1" ht="16.5" customHeight="1">
      <c r="A141" s="42"/>
      <c r="B141" s="43"/>
      <c r="C141" s="208" t="s">
        <v>263</v>
      </c>
      <c r="D141" s="208" t="s">
        <v>148</v>
      </c>
      <c r="E141" s="209" t="s">
        <v>1775</v>
      </c>
      <c r="F141" s="210" t="s">
        <v>1776</v>
      </c>
      <c r="G141" s="211" t="s">
        <v>1723</v>
      </c>
      <c r="H141" s="212">
        <v>3</v>
      </c>
      <c r="I141" s="213"/>
      <c r="J141" s="214">
        <f>ROUND(I141*H141,2)</f>
        <v>0</v>
      </c>
      <c r="K141" s="210" t="s">
        <v>19</v>
      </c>
      <c r="L141" s="48"/>
      <c r="M141" s="215" t="s">
        <v>19</v>
      </c>
      <c r="N141" s="216" t="s">
        <v>43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441</v>
      </c>
      <c r="AT141" s="219" t="s">
        <v>148</v>
      </c>
      <c r="AU141" s="219" t="s">
        <v>161</v>
      </c>
      <c r="AY141" s="21" t="s">
        <v>146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1" t="s">
        <v>80</v>
      </c>
      <c r="BK141" s="220">
        <f>ROUND(I141*H141,2)</f>
        <v>0</v>
      </c>
      <c r="BL141" s="21" t="s">
        <v>441</v>
      </c>
      <c r="BM141" s="219" t="s">
        <v>470</v>
      </c>
    </row>
    <row r="142" s="12" customFormat="1" ht="20.88" customHeight="1">
      <c r="A142" s="12"/>
      <c r="B142" s="192"/>
      <c r="C142" s="193"/>
      <c r="D142" s="194" t="s">
        <v>71</v>
      </c>
      <c r="E142" s="206" t="s">
        <v>1777</v>
      </c>
      <c r="F142" s="206" t="s">
        <v>1778</v>
      </c>
      <c r="G142" s="193"/>
      <c r="H142" s="193"/>
      <c r="I142" s="196"/>
      <c r="J142" s="207">
        <f>BK142</f>
        <v>0</v>
      </c>
      <c r="K142" s="193"/>
      <c r="L142" s="198"/>
      <c r="M142" s="199"/>
      <c r="N142" s="200"/>
      <c r="O142" s="200"/>
      <c r="P142" s="201">
        <f>P143+P147+P150+P153</f>
        <v>0</v>
      </c>
      <c r="Q142" s="200"/>
      <c r="R142" s="201">
        <f>R143+R147+R150+R153</f>
        <v>0</v>
      </c>
      <c r="S142" s="200"/>
      <c r="T142" s="202">
        <f>T143+T147+T150+T153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161</v>
      </c>
      <c r="AT142" s="204" t="s">
        <v>71</v>
      </c>
      <c r="AU142" s="204" t="s">
        <v>82</v>
      </c>
      <c r="AY142" s="203" t="s">
        <v>146</v>
      </c>
      <c r="BK142" s="205">
        <f>BK143+BK147+BK150+BK153</f>
        <v>0</v>
      </c>
    </row>
    <row r="143" s="17" customFormat="1" ht="20.88" customHeight="1">
      <c r="A143" s="17"/>
      <c r="B143" s="288"/>
      <c r="C143" s="289"/>
      <c r="D143" s="290" t="s">
        <v>71</v>
      </c>
      <c r="E143" s="290" t="s">
        <v>1779</v>
      </c>
      <c r="F143" s="290" t="s">
        <v>1780</v>
      </c>
      <c r="G143" s="289"/>
      <c r="H143" s="289"/>
      <c r="I143" s="291"/>
      <c r="J143" s="292">
        <f>BK143</f>
        <v>0</v>
      </c>
      <c r="K143" s="289"/>
      <c r="L143" s="293"/>
      <c r="M143" s="294"/>
      <c r="N143" s="295"/>
      <c r="O143" s="295"/>
      <c r="P143" s="296">
        <f>SUM(P144:P146)</f>
        <v>0</v>
      </c>
      <c r="Q143" s="295"/>
      <c r="R143" s="296">
        <f>SUM(R144:R146)</f>
        <v>0</v>
      </c>
      <c r="S143" s="295"/>
      <c r="T143" s="297">
        <f>SUM(T144:T146)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298" t="s">
        <v>161</v>
      </c>
      <c r="AT143" s="299" t="s">
        <v>71</v>
      </c>
      <c r="AU143" s="299" t="s">
        <v>161</v>
      </c>
      <c r="AY143" s="298" t="s">
        <v>146</v>
      </c>
      <c r="BK143" s="300">
        <f>SUM(BK144:BK146)</f>
        <v>0</v>
      </c>
    </row>
    <row r="144" s="2" customFormat="1" ht="16.5" customHeight="1">
      <c r="A144" s="42"/>
      <c r="B144" s="43"/>
      <c r="C144" s="208" t="s">
        <v>7</v>
      </c>
      <c r="D144" s="208" t="s">
        <v>148</v>
      </c>
      <c r="E144" s="209" t="s">
        <v>1781</v>
      </c>
      <c r="F144" s="210" t="s">
        <v>1782</v>
      </c>
      <c r="G144" s="211" t="s">
        <v>205</v>
      </c>
      <c r="H144" s="212">
        <v>145</v>
      </c>
      <c r="I144" s="213"/>
      <c r="J144" s="214">
        <f>ROUND(I144*H144,2)</f>
        <v>0</v>
      </c>
      <c r="K144" s="210" t="s">
        <v>19</v>
      </c>
      <c r="L144" s="48"/>
      <c r="M144" s="215" t="s">
        <v>19</v>
      </c>
      <c r="N144" s="216" t="s">
        <v>43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441</v>
      </c>
      <c r="AT144" s="219" t="s">
        <v>148</v>
      </c>
      <c r="AU144" s="219" t="s">
        <v>153</v>
      </c>
      <c r="AY144" s="21" t="s">
        <v>146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441</v>
      </c>
      <c r="BM144" s="219" t="s">
        <v>485</v>
      </c>
    </row>
    <row r="145" s="2" customFormat="1" ht="16.5" customHeight="1">
      <c r="A145" s="42"/>
      <c r="B145" s="43"/>
      <c r="C145" s="208" t="s">
        <v>280</v>
      </c>
      <c r="D145" s="208" t="s">
        <v>148</v>
      </c>
      <c r="E145" s="209" t="s">
        <v>1783</v>
      </c>
      <c r="F145" s="210" t="s">
        <v>1784</v>
      </c>
      <c r="G145" s="211" t="s">
        <v>205</v>
      </c>
      <c r="H145" s="212">
        <v>105</v>
      </c>
      <c r="I145" s="213"/>
      <c r="J145" s="214">
        <f>ROUND(I145*H145,2)</f>
        <v>0</v>
      </c>
      <c r="K145" s="210" t="s">
        <v>19</v>
      </c>
      <c r="L145" s="48"/>
      <c r="M145" s="215" t="s">
        <v>19</v>
      </c>
      <c r="N145" s="216" t="s">
        <v>43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441</v>
      </c>
      <c r="AT145" s="219" t="s">
        <v>148</v>
      </c>
      <c r="AU145" s="219" t="s">
        <v>153</v>
      </c>
      <c r="AY145" s="21" t="s">
        <v>146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1" t="s">
        <v>80</v>
      </c>
      <c r="BK145" s="220">
        <f>ROUND(I145*H145,2)</f>
        <v>0</v>
      </c>
      <c r="BL145" s="21" t="s">
        <v>441</v>
      </c>
      <c r="BM145" s="219" t="s">
        <v>500</v>
      </c>
    </row>
    <row r="146" s="2" customFormat="1" ht="16.5" customHeight="1">
      <c r="A146" s="42"/>
      <c r="B146" s="43"/>
      <c r="C146" s="208" t="s">
        <v>358</v>
      </c>
      <c r="D146" s="208" t="s">
        <v>148</v>
      </c>
      <c r="E146" s="209" t="s">
        <v>1785</v>
      </c>
      <c r="F146" s="210" t="s">
        <v>1786</v>
      </c>
      <c r="G146" s="211" t="s">
        <v>205</v>
      </c>
      <c r="H146" s="212">
        <v>62</v>
      </c>
      <c r="I146" s="213"/>
      <c r="J146" s="214">
        <f>ROUND(I146*H146,2)</f>
        <v>0</v>
      </c>
      <c r="K146" s="210" t="s">
        <v>19</v>
      </c>
      <c r="L146" s="48"/>
      <c r="M146" s="215" t="s">
        <v>19</v>
      </c>
      <c r="N146" s="216" t="s">
        <v>43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441</v>
      </c>
      <c r="AT146" s="219" t="s">
        <v>148</v>
      </c>
      <c r="AU146" s="219" t="s">
        <v>153</v>
      </c>
      <c r="AY146" s="21" t="s">
        <v>146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1" t="s">
        <v>80</v>
      </c>
      <c r="BK146" s="220">
        <f>ROUND(I146*H146,2)</f>
        <v>0</v>
      </c>
      <c r="BL146" s="21" t="s">
        <v>441</v>
      </c>
      <c r="BM146" s="219" t="s">
        <v>515</v>
      </c>
    </row>
    <row r="147" s="17" customFormat="1" ht="20.88" customHeight="1">
      <c r="A147" s="17"/>
      <c r="B147" s="288"/>
      <c r="C147" s="289"/>
      <c r="D147" s="290" t="s">
        <v>71</v>
      </c>
      <c r="E147" s="290" t="s">
        <v>1787</v>
      </c>
      <c r="F147" s="290" t="s">
        <v>1788</v>
      </c>
      <c r="G147" s="289"/>
      <c r="H147" s="289"/>
      <c r="I147" s="291"/>
      <c r="J147" s="292">
        <f>BK147</f>
        <v>0</v>
      </c>
      <c r="K147" s="289"/>
      <c r="L147" s="293"/>
      <c r="M147" s="294"/>
      <c r="N147" s="295"/>
      <c r="O147" s="295"/>
      <c r="P147" s="296">
        <f>SUM(P148:P149)</f>
        <v>0</v>
      </c>
      <c r="Q147" s="295"/>
      <c r="R147" s="296">
        <f>SUM(R148:R149)</f>
        <v>0</v>
      </c>
      <c r="S147" s="295"/>
      <c r="T147" s="297">
        <f>SUM(T148:T149)</f>
        <v>0</v>
      </c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R147" s="298" t="s">
        <v>161</v>
      </c>
      <c r="AT147" s="299" t="s">
        <v>71</v>
      </c>
      <c r="AU147" s="299" t="s">
        <v>161</v>
      </c>
      <c r="AY147" s="298" t="s">
        <v>146</v>
      </c>
      <c r="BK147" s="300">
        <f>SUM(BK148:BK149)</f>
        <v>0</v>
      </c>
    </row>
    <row r="148" s="2" customFormat="1" ht="16.5" customHeight="1">
      <c r="A148" s="42"/>
      <c r="B148" s="43"/>
      <c r="C148" s="208" t="s">
        <v>361</v>
      </c>
      <c r="D148" s="208" t="s">
        <v>148</v>
      </c>
      <c r="E148" s="209" t="s">
        <v>1789</v>
      </c>
      <c r="F148" s="210" t="s">
        <v>1790</v>
      </c>
      <c r="G148" s="211" t="s">
        <v>205</v>
      </c>
      <c r="H148" s="212">
        <v>22</v>
      </c>
      <c r="I148" s="213"/>
      <c r="J148" s="214">
        <f>ROUND(I148*H148,2)</f>
        <v>0</v>
      </c>
      <c r="K148" s="210" t="s">
        <v>19</v>
      </c>
      <c r="L148" s="48"/>
      <c r="M148" s="215" t="s">
        <v>19</v>
      </c>
      <c r="N148" s="216" t="s">
        <v>43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441</v>
      </c>
      <c r="AT148" s="219" t="s">
        <v>148</v>
      </c>
      <c r="AU148" s="219" t="s">
        <v>153</v>
      </c>
      <c r="AY148" s="21" t="s">
        <v>146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1" t="s">
        <v>80</v>
      </c>
      <c r="BK148" s="220">
        <f>ROUND(I148*H148,2)</f>
        <v>0</v>
      </c>
      <c r="BL148" s="21" t="s">
        <v>441</v>
      </c>
      <c r="BM148" s="219" t="s">
        <v>527</v>
      </c>
    </row>
    <row r="149" s="2" customFormat="1" ht="16.5" customHeight="1">
      <c r="A149" s="42"/>
      <c r="B149" s="43"/>
      <c r="C149" s="208" t="s">
        <v>367</v>
      </c>
      <c r="D149" s="208" t="s">
        <v>148</v>
      </c>
      <c r="E149" s="209" t="s">
        <v>1791</v>
      </c>
      <c r="F149" s="210" t="s">
        <v>1792</v>
      </c>
      <c r="G149" s="211" t="s">
        <v>205</v>
      </c>
      <c r="H149" s="212">
        <v>7</v>
      </c>
      <c r="I149" s="213"/>
      <c r="J149" s="214">
        <f>ROUND(I149*H149,2)</f>
        <v>0</v>
      </c>
      <c r="K149" s="210" t="s">
        <v>19</v>
      </c>
      <c r="L149" s="48"/>
      <c r="M149" s="215" t="s">
        <v>19</v>
      </c>
      <c r="N149" s="216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441</v>
      </c>
      <c r="AT149" s="219" t="s">
        <v>148</v>
      </c>
      <c r="AU149" s="219" t="s">
        <v>153</v>
      </c>
      <c r="AY149" s="21" t="s">
        <v>146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441</v>
      </c>
      <c r="BM149" s="219" t="s">
        <v>539</v>
      </c>
    </row>
    <row r="150" s="17" customFormat="1" ht="20.88" customHeight="1">
      <c r="A150" s="17"/>
      <c r="B150" s="288"/>
      <c r="C150" s="289"/>
      <c r="D150" s="290" t="s">
        <v>71</v>
      </c>
      <c r="E150" s="290" t="s">
        <v>1793</v>
      </c>
      <c r="F150" s="290" t="s">
        <v>1794</v>
      </c>
      <c r="G150" s="289"/>
      <c r="H150" s="289"/>
      <c r="I150" s="291"/>
      <c r="J150" s="292">
        <f>BK150</f>
        <v>0</v>
      </c>
      <c r="K150" s="289"/>
      <c r="L150" s="293"/>
      <c r="M150" s="294"/>
      <c r="N150" s="295"/>
      <c r="O150" s="295"/>
      <c r="P150" s="296">
        <f>SUM(P151:P152)</f>
        <v>0</v>
      </c>
      <c r="Q150" s="295"/>
      <c r="R150" s="296">
        <f>SUM(R151:R152)</f>
        <v>0</v>
      </c>
      <c r="S150" s="295"/>
      <c r="T150" s="297">
        <f>SUM(T151:T152)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298" t="s">
        <v>161</v>
      </c>
      <c r="AT150" s="299" t="s">
        <v>71</v>
      </c>
      <c r="AU150" s="299" t="s">
        <v>161</v>
      </c>
      <c r="AY150" s="298" t="s">
        <v>146</v>
      </c>
      <c r="BK150" s="300">
        <f>SUM(BK151:BK152)</f>
        <v>0</v>
      </c>
    </row>
    <row r="151" s="2" customFormat="1" ht="16.5" customHeight="1">
      <c r="A151" s="42"/>
      <c r="B151" s="43"/>
      <c r="C151" s="208" t="s">
        <v>372</v>
      </c>
      <c r="D151" s="208" t="s">
        <v>148</v>
      </c>
      <c r="E151" s="209" t="s">
        <v>1795</v>
      </c>
      <c r="F151" s="210" t="s">
        <v>1796</v>
      </c>
      <c r="G151" s="211" t="s">
        <v>205</v>
      </c>
      <c r="H151" s="212">
        <v>10</v>
      </c>
      <c r="I151" s="213"/>
      <c r="J151" s="214">
        <f>ROUND(I151*H151,2)</f>
        <v>0</v>
      </c>
      <c r="K151" s="210" t="s">
        <v>19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441</v>
      </c>
      <c r="AT151" s="219" t="s">
        <v>148</v>
      </c>
      <c r="AU151" s="219" t="s">
        <v>153</v>
      </c>
      <c r="AY151" s="21" t="s">
        <v>146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441</v>
      </c>
      <c r="BM151" s="219" t="s">
        <v>551</v>
      </c>
    </row>
    <row r="152" s="2" customFormat="1" ht="16.5" customHeight="1">
      <c r="A152" s="42"/>
      <c r="B152" s="43"/>
      <c r="C152" s="208" t="s">
        <v>378</v>
      </c>
      <c r="D152" s="208" t="s">
        <v>148</v>
      </c>
      <c r="E152" s="209" t="s">
        <v>1797</v>
      </c>
      <c r="F152" s="210" t="s">
        <v>1798</v>
      </c>
      <c r="G152" s="211" t="s">
        <v>205</v>
      </c>
      <c r="H152" s="212">
        <v>19</v>
      </c>
      <c r="I152" s="213"/>
      <c r="J152" s="214">
        <f>ROUND(I152*H152,2)</f>
        <v>0</v>
      </c>
      <c r="K152" s="210" t="s">
        <v>19</v>
      </c>
      <c r="L152" s="48"/>
      <c r="M152" s="215" t="s">
        <v>19</v>
      </c>
      <c r="N152" s="216" t="s">
        <v>43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441</v>
      </c>
      <c r="AT152" s="219" t="s">
        <v>148</v>
      </c>
      <c r="AU152" s="219" t="s">
        <v>153</v>
      </c>
      <c r="AY152" s="21" t="s">
        <v>146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1" t="s">
        <v>80</v>
      </c>
      <c r="BK152" s="220">
        <f>ROUND(I152*H152,2)</f>
        <v>0</v>
      </c>
      <c r="BL152" s="21" t="s">
        <v>441</v>
      </c>
      <c r="BM152" s="219" t="s">
        <v>563</v>
      </c>
    </row>
    <row r="153" s="17" customFormat="1" ht="20.88" customHeight="1">
      <c r="A153" s="17"/>
      <c r="B153" s="288"/>
      <c r="C153" s="289"/>
      <c r="D153" s="290" t="s">
        <v>71</v>
      </c>
      <c r="E153" s="290" t="s">
        <v>1799</v>
      </c>
      <c r="F153" s="290" t="s">
        <v>1800</v>
      </c>
      <c r="G153" s="289"/>
      <c r="H153" s="289"/>
      <c r="I153" s="291"/>
      <c r="J153" s="292">
        <f>BK153</f>
        <v>0</v>
      </c>
      <c r="K153" s="289"/>
      <c r="L153" s="293"/>
      <c r="M153" s="294"/>
      <c r="N153" s="295"/>
      <c r="O153" s="295"/>
      <c r="P153" s="296">
        <f>SUM(P154:P155)</f>
        <v>0</v>
      </c>
      <c r="Q153" s="295"/>
      <c r="R153" s="296">
        <f>SUM(R154:R155)</f>
        <v>0</v>
      </c>
      <c r="S153" s="295"/>
      <c r="T153" s="297">
        <f>SUM(T154:T155)</f>
        <v>0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R153" s="298" t="s">
        <v>161</v>
      </c>
      <c r="AT153" s="299" t="s">
        <v>71</v>
      </c>
      <c r="AU153" s="299" t="s">
        <v>161</v>
      </c>
      <c r="AY153" s="298" t="s">
        <v>146</v>
      </c>
      <c r="BK153" s="300">
        <f>SUM(BK154:BK155)</f>
        <v>0</v>
      </c>
    </row>
    <row r="154" s="2" customFormat="1" ht="16.5" customHeight="1">
      <c r="A154" s="42"/>
      <c r="B154" s="43"/>
      <c r="C154" s="208" t="s">
        <v>383</v>
      </c>
      <c r="D154" s="208" t="s">
        <v>148</v>
      </c>
      <c r="E154" s="209" t="s">
        <v>1801</v>
      </c>
      <c r="F154" s="210" t="s">
        <v>1802</v>
      </c>
      <c r="G154" s="211" t="s">
        <v>1723</v>
      </c>
      <c r="H154" s="212">
        <v>28</v>
      </c>
      <c r="I154" s="213"/>
      <c r="J154" s="214">
        <f>ROUND(I154*H154,2)</f>
        <v>0</v>
      </c>
      <c r="K154" s="210" t="s">
        <v>19</v>
      </c>
      <c r="L154" s="48"/>
      <c r="M154" s="215" t="s">
        <v>19</v>
      </c>
      <c r="N154" s="216" t="s">
        <v>43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441</v>
      </c>
      <c r="AT154" s="219" t="s">
        <v>148</v>
      </c>
      <c r="AU154" s="219" t="s">
        <v>153</v>
      </c>
      <c r="AY154" s="21" t="s">
        <v>146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1" t="s">
        <v>80</v>
      </c>
      <c r="BK154" s="220">
        <f>ROUND(I154*H154,2)</f>
        <v>0</v>
      </c>
      <c r="BL154" s="21" t="s">
        <v>441</v>
      </c>
      <c r="BM154" s="219" t="s">
        <v>575</v>
      </c>
    </row>
    <row r="155" s="2" customFormat="1" ht="16.5" customHeight="1">
      <c r="A155" s="42"/>
      <c r="B155" s="43"/>
      <c r="C155" s="208" t="s">
        <v>390</v>
      </c>
      <c r="D155" s="208" t="s">
        <v>148</v>
      </c>
      <c r="E155" s="209" t="s">
        <v>1803</v>
      </c>
      <c r="F155" s="210" t="s">
        <v>1804</v>
      </c>
      <c r="G155" s="211" t="s">
        <v>1723</v>
      </c>
      <c r="H155" s="212">
        <v>1</v>
      </c>
      <c r="I155" s="213"/>
      <c r="J155" s="214">
        <f>ROUND(I155*H155,2)</f>
        <v>0</v>
      </c>
      <c r="K155" s="210" t="s">
        <v>19</v>
      </c>
      <c r="L155" s="48"/>
      <c r="M155" s="215" t="s">
        <v>19</v>
      </c>
      <c r="N155" s="216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441</v>
      </c>
      <c r="AT155" s="219" t="s">
        <v>148</v>
      </c>
      <c r="AU155" s="219" t="s">
        <v>153</v>
      </c>
      <c r="AY155" s="21" t="s">
        <v>146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441</v>
      </c>
      <c r="BM155" s="219" t="s">
        <v>587</v>
      </c>
    </row>
    <row r="156" s="12" customFormat="1" ht="20.88" customHeight="1">
      <c r="A156" s="12"/>
      <c r="B156" s="192"/>
      <c r="C156" s="193"/>
      <c r="D156" s="194" t="s">
        <v>71</v>
      </c>
      <c r="E156" s="206" t="s">
        <v>1805</v>
      </c>
      <c r="F156" s="206" t="s">
        <v>93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P157</f>
        <v>0</v>
      </c>
      <c r="Q156" s="200"/>
      <c r="R156" s="201">
        <f>R157</f>
        <v>0</v>
      </c>
      <c r="S156" s="200"/>
      <c r="T156" s="20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161</v>
      </c>
      <c r="AT156" s="204" t="s">
        <v>71</v>
      </c>
      <c r="AU156" s="204" t="s">
        <v>82</v>
      </c>
      <c r="AY156" s="203" t="s">
        <v>146</v>
      </c>
      <c r="BK156" s="205">
        <f>BK157</f>
        <v>0</v>
      </c>
    </row>
    <row r="157" s="2" customFormat="1" ht="16.5" customHeight="1">
      <c r="A157" s="42"/>
      <c r="B157" s="43"/>
      <c r="C157" s="208" t="s">
        <v>395</v>
      </c>
      <c r="D157" s="208" t="s">
        <v>148</v>
      </c>
      <c r="E157" s="209" t="s">
        <v>1806</v>
      </c>
      <c r="F157" s="210" t="s">
        <v>1807</v>
      </c>
      <c r="G157" s="211" t="s">
        <v>1720</v>
      </c>
      <c r="H157" s="212">
        <v>1</v>
      </c>
      <c r="I157" s="213"/>
      <c r="J157" s="214">
        <f>ROUND(I157*H157,2)</f>
        <v>0</v>
      </c>
      <c r="K157" s="210" t="s">
        <v>19</v>
      </c>
      <c r="L157" s="48"/>
      <c r="M157" s="215" t="s">
        <v>19</v>
      </c>
      <c r="N157" s="216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441</v>
      </c>
      <c r="AT157" s="219" t="s">
        <v>148</v>
      </c>
      <c r="AU157" s="219" t="s">
        <v>161</v>
      </c>
      <c r="AY157" s="21" t="s">
        <v>146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441</v>
      </c>
      <c r="BM157" s="219" t="s">
        <v>600</v>
      </c>
    </row>
    <row r="158" s="12" customFormat="1" ht="20.88" customHeight="1">
      <c r="A158" s="12"/>
      <c r="B158" s="192"/>
      <c r="C158" s="193"/>
      <c r="D158" s="194" t="s">
        <v>71</v>
      </c>
      <c r="E158" s="206" t="s">
        <v>1808</v>
      </c>
      <c r="F158" s="206" t="s">
        <v>84</v>
      </c>
      <c r="G158" s="193"/>
      <c r="H158" s="193"/>
      <c r="I158" s="196"/>
      <c r="J158" s="207">
        <f>BK158</f>
        <v>0</v>
      </c>
      <c r="K158" s="193"/>
      <c r="L158" s="198"/>
      <c r="M158" s="199"/>
      <c r="N158" s="200"/>
      <c r="O158" s="200"/>
      <c r="P158" s="201">
        <f>SUM(P159:P160)</f>
        <v>0</v>
      </c>
      <c r="Q158" s="200"/>
      <c r="R158" s="201">
        <f>SUM(R159:R160)</f>
        <v>0</v>
      </c>
      <c r="S158" s="200"/>
      <c r="T158" s="202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3" t="s">
        <v>161</v>
      </c>
      <c r="AT158" s="204" t="s">
        <v>71</v>
      </c>
      <c r="AU158" s="204" t="s">
        <v>82</v>
      </c>
      <c r="AY158" s="203" t="s">
        <v>146</v>
      </c>
      <c r="BK158" s="205">
        <f>SUM(BK159:BK160)</f>
        <v>0</v>
      </c>
    </row>
    <row r="159" s="2" customFormat="1" ht="16.5" customHeight="1">
      <c r="A159" s="42"/>
      <c r="B159" s="43"/>
      <c r="C159" s="208" t="s">
        <v>415</v>
      </c>
      <c r="D159" s="208" t="s">
        <v>148</v>
      </c>
      <c r="E159" s="209" t="s">
        <v>1809</v>
      </c>
      <c r="F159" s="210" t="s">
        <v>1810</v>
      </c>
      <c r="G159" s="211" t="s">
        <v>1720</v>
      </c>
      <c r="H159" s="212">
        <v>1</v>
      </c>
      <c r="I159" s="213"/>
      <c r="J159" s="214">
        <f>ROUND(I159*H159,2)</f>
        <v>0</v>
      </c>
      <c r="K159" s="210" t="s">
        <v>19</v>
      </c>
      <c r="L159" s="48"/>
      <c r="M159" s="215" t="s">
        <v>19</v>
      </c>
      <c r="N159" s="216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441</v>
      </c>
      <c r="AT159" s="219" t="s">
        <v>148</v>
      </c>
      <c r="AU159" s="219" t="s">
        <v>161</v>
      </c>
      <c r="AY159" s="21" t="s">
        <v>146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441</v>
      </c>
      <c r="BM159" s="219" t="s">
        <v>356</v>
      </c>
    </row>
    <row r="160" s="2" customFormat="1" ht="16.5" customHeight="1">
      <c r="A160" s="42"/>
      <c r="B160" s="43"/>
      <c r="C160" s="208" t="s">
        <v>424</v>
      </c>
      <c r="D160" s="208" t="s">
        <v>148</v>
      </c>
      <c r="E160" s="209" t="s">
        <v>1811</v>
      </c>
      <c r="F160" s="210" t="s">
        <v>1812</v>
      </c>
      <c r="G160" s="211" t="s">
        <v>1723</v>
      </c>
      <c r="H160" s="212">
        <v>3</v>
      </c>
      <c r="I160" s="213"/>
      <c r="J160" s="214">
        <f>ROUND(I160*H160,2)</f>
        <v>0</v>
      </c>
      <c r="K160" s="210" t="s">
        <v>19</v>
      </c>
      <c r="L160" s="48"/>
      <c r="M160" s="215" t="s">
        <v>19</v>
      </c>
      <c r="N160" s="216" t="s">
        <v>43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441</v>
      </c>
      <c r="AT160" s="219" t="s">
        <v>148</v>
      </c>
      <c r="AU160" s="219" t="s">
        <v>161</v>
      </c>
      <c r="AY160" s="21" t="s">
        <v>146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1" t="s">
        <v>80</v>
      </c>
      <c r="BK160" s="220">
        <f>ROUND(I160*H160,2)</f>
        <v>0</v>
      </c>
      <c r="BL160" s="21" t="s">
        <v>441</v>
      </c>
      <c r="BM160" s="219" t="s">
        <v>441</v>
      </c>
    </row>
    <row r="161" s="12" customFormat="1" ht="20.88" customHeight="1">
      <c r="A161" s="12"/>
      <c r="B161" s="192"/>
      <c r="C161" s="193"/>
      <c r="D161" s="194" t="s">
        <v>71</v>
      </c>
      <c r="E161" s="206" t="s">
        <v>1813</v>
      </c>
      <c r="F161" s="206" t="s">
        <v>1814</v>
      </c>
      <c r="G161" s="193"/>
      <c r="H161" s="193"/>
      <c r="I161" s="196"/>
      <c r="J161" s="207">
        <f>BK161</f>
        <v>0</v>
      </c>
      <c r="K161" s="193"/>
      <c r="L161" s="198"/>
      <c r="M161" s="199"/>
      <c r="N161" s="200"/>
      <c r="O161" s="200"/>
      <c r="P161" s="201">
        <f>P162+SUM(P163:P166)+P169</f>
        <v>0</v>
      </c>
      <c r="Q161" s="200"/>
      <c r="R161" s="201">
        <f>R162+SUM(R163:R166)+R169</f>
        <v>0</v>
      </c>
      <c r="S161" s="200"/>
      <c r="T161" s="202">
        <f>T162+SUM(T163:T166)+T169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161</v>
      </c>
      <c r="AT161" s="204" t="s">
        <v>71</v>
      </c>
      <c r="AU161" s="204" t="s">
        <v>82</v>
      </c>
      <c r="AY161" s="203" t="s">
        <v>146</v>
      </c>
      <c r="BK161" s="205">
        <f>BK162+SUM(BK163:BK166)+BK169</f>
        <v>0</v>
      </c>
    </row>
    <row r="162" s="2" customFormat="1" ht="16.5" customHeight="1">
      <c r="A162" s="42"/>
      <c r="B162" s="43"/>
      <c r="C162" s="208" t="s">
        <v>429</v>
      </c>
      <c r="D162" s="208" t="s">
        <v>148</v>
      </c>
      <c r="E162" s="209" t="s">
        <v>1815</v>
      </c>
      <c r="F162" s="210" t="s">
        <v>1816</v>
      </c>
      <c r="G162" s="211" t="s">
        <v>1723</v>
      </c>
      <c r="H162" s="212">
        <v>1</v>
      </c>
      <c r="I162" s="213"/>
      <c r="J162" s="214">
        <f>ROUND(I162*H162,2)</f>
        <v>0</v>
      </c>
      <c r="K162" s="210" t="s">
        <v>19</v>
      </c>
      <c r="L162" s="48"/>
      <c r="M162" s="215" t="s">
        <v>19</v>
      </c>
      <c r="N162" s="216" t="s">
        <v>43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441</v>
      </c>
      <c r="AT162" s="219" t="s">
        <v>148</v>
      </c>
      <c r="AU162" s="219" t="s">
        <v>161</v>
      </c>
      <c r="AY162" s="21" t="s">
        <v>146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1" t="s">
        <v>80</v>
      </c>
      <c r="BK162" s="220">
        <f>ROUND(I162*H162,2)</f>
        <v>0</v>
      </c>
      <c r="BL162" s="21" t="s">
        <v>441</v>
      </c>
      <c r="BM162" s="219" t="s">
        <v>711</v>
      </c>
    </row>
    <row r="163" s="2" customFormat="1" ht="16.5" customHeight="1">
      <c r="A163" s="42"/>
      <c r="B163" s="43"/>
      <c r="C163" s="208" t="s">
        <v>435</v>
      </c>
      <c r="D163" s="208" t="s">
        <v>148</v>
      </c>
      <c r="E163" s="209" t="s">
        <v>1817</v>
      </c>
      <c r="F163" s="210" t="s">
        <v>1818</v>
      </c>
      <c r="G163" s="211" t="s">
        <v>1723</v>
      </c>
      <c r="H163" s="212">
        <v>1</v>
      </c>
      <c r="I163" s="213"/>
      <c r="J163" s="214">
        <f>ROUND(I163*H163,2)</f>
        <v>0</v>
      </c>
      <c r="K163" s="210" t="s">
        <v>19</v>
      </c>
      <c r="L163" s="48"/>
      <c r="M163" s="215" t="s">
        <v>19</v>
      </c>
      <c r="N163" s="216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441</v>
      </c>
      <c r="AT163" s="219" t="s">
        <v>148</v>
      </c>
      <c r="AU163" s="219" t="s">
        <v>161</v>
      </c>
      <c r="AY163" s="21" t="s">
        <v>146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441</v>
      </c>
      <c r="BM163" s="219" t="s">
        <v>727</v>
      </c>
    </row>
    <row r="164" s="2" customFormat="1" ht="16.5" customHeight="1">
      <c r="A164" s="42"/>
      <c r="B164" s="43"/>
      <c r="C164" s="208" t="s">
        <v>443</v>
      </c>
      <c r="D164" s="208" t="s">
        <v>148</v>
      </c>
      <c r="E164" s="209" t="s">
        <v>1819</v>
      </c>
      <c r="F164" s="210" t="s">
        <v>1820</v>
      </c>
      <c r="G164" s="211" t="s">
        <v>1723</v>
      </c>
      <c r="H164" s="212">
        <v>1</v>
      </c>
      <c r="I164" s="213"/>
      <c r="J164" s="214">
        <f>ROUND(I164*H164,2)</f>
        <v>0</v>
      </c>
      <c r="K164" s="210" t="s">
        <v>19</v>
      </c>
      <c r="L164" s="48"/>
      <c r="M164" s="215" t="s">
        <v>19</v>
      </c>
      <c r="N164" s="216" t="s">
        <v>43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441</v>
      </c>
      <c r="AT164" s="219" t="s">
        <v>148</v>
      </c>
      <c r="AU164" s="219" t="s">
        <v>161</v>
      </c>
      <c r="AY164" s="21" t="s">
        <v>146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1" t="s">
        <v>80</v>
      </c>
      <c r="BK164" s="220">
        <f>ROUND(I164*H164,2)</f>
        <v>0</v>
      </c>
      <c r="BL164" s="21" t="s">
        <v>441</v>
      </c>
      <c r="BM164" s="219" t="s">
        <v>737</v>
      </c>
    </row>
    <row r="165" s="2" customFormat="1" ht="16.5" customHeight="1">
      <c r="A165" s="42"/>
      <c r="B165" s="43"/>
      <c r="C165" s="208" t="s">
        <v>450</v>
      </c>
      <c r="D165" s="208" t="s">
        <v>148</v>
      </c>
      <c r="E165" s="209" t="s">
        <v>1821</v>
      </c>
      <c r="F165" s="210" t="s">
        <v>1822</v>
      </c>
      <c r="G165" s="211" t="s">
        <v>1723</v>
      </c>
      <c r="H165" s="212">
        <v>1</v>
      </c>
      <c r="I165" s="213"/>
      <c r="J165" s="214">
        <f>ROUND(I165*H165,2)</f>
        <v>0</v>
      </c>
      <c r="K165" s="210" t="s">
        <v>19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441</v>
      </c>
      <c r="AT165" s="219" t="s">
        <v>148</v>
      </c>
      <c r="AU165" s="219" t="s">
        <v>161</v>
      </c>
      <c r="AY165" s="21" t="s">
        <v>146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441</v>
      </c>
      <c r="BM165" s="219" t="s">
        <v>748</v>
      </c>
    </row>
    <row r="166" s="17" customFormat="1" ht="20.88" customHeight="1">
      <c r="A166" s="17"/>
      <c r="B166" s="288"/>
      <c r="C166" s="289"/>
      <c r="D166" s="290" t="s">
        <v>71</v>
      </c>
      <c r="E166" s="290" t="s">
        <v>1823</v>
      </c>
      <c r="F166" s="290" t="s">
        <v>1824</v>
      </c>
      <c r="G166" s="289"/>
      <c r="H166" s="289"/>
      <c r="I166" s="291"/>
      <c r="J166" s="292">
        <f>BK166</f>
        <v>0</v>
      </c>
      <c r="K166" s="289"/>
      <c r="L166" s="293"/>
      <c r="M166" s="294"/>
      <c r="N166" s="295"/>
      <c r="O166" s="295"/>
      <c r="P166" s="296">
        <f>SUM(P167:P168)</f>
        <v>0</v>
      </c>
      <c r="Q166" s="295"/>
      <c r="R166" s="296">
        <f>SUM(R167:R168)</f>
        <v>0</v>
      </c>
      <c r="S166" s="295"/>
      <c r="T166" s="297">
        <f>SUM(T167:T168)</f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298" t="s">
        <v>161</v>
      </c>
      <c r="AT166" s="299" t="s">
        <v>71</v>
      </c>
      <c r="AU166" s="299" t="s">
        <v>161</v>
      </c>
      <c r="AY166" s="298" t="s">
        <v>146</v>
      </c>
      <c r="BK166" s="300">
        <f>SUM(BK167:BK168)</f>
        <v>0</v>
      </c>
    </row>
    <row r="167" s="2" customFormat="1" ht="16.5" customHeight="1">
      <c r="A167" s="42"/>
      <c r="B167" s="43"/>
      <c r="C167" s="208" t="s">
        <v>454</v>
      </c>
      <c r="D167" s="208" t="s">
        <v>148</v>
      </c>
      <c r="E167" s="209" t="s">
        <v>1825</v>
      </c>
      <c r="F167" s="210" t="s">
        <v>1826</v>
      </c>
      <c r="G167" s="211" t="s">
        <v>1723</v>
      </c>
      <c r="H167" s="212">
        <v>2</v>
      </c>
      <c r="I167" s="213"/>
      <c r="J167" s="214">
        <f>ROUND(I167*H167,2)</f>
        <v>0</v>
      </c>
      <c r="K167" s="210" t="s">
        <v>19</v>
      </c>
      <c r="L167" s="48"/>
      <c r="M167" s="215" t="s">
        <v>19</v>
      </c>
      <c r="N167" s="216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441</v>
      </c>
      <c r="AT167" s="219" t="s">
        <v>148</v>
      </c>
      <c r="AU167" s="219" t="s">
        <v>153</v>
      </c>
      <c r="AY167" s="21" t="s">
        <v>146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441</v>
      </c>
      <c r="BM167" s="219" t="s">
        <v>770</v>
      </c>
    </row>
    <row r="168" s="2" customFormat="1" ht="21.75" customHeight="1">
      <c r="A168" s="42"/>
      <c r="B168" s="43"/>
      <c r="C168" s="208" t="s">
        <v>458</v>
      </c>
      <c r="D168" s="208" t="s">
        <v>148</v>
      </c>
      <c r="E168" s="209" t="s">
        <v>1827</v>
      </c>
      <c r="F168" s="210" t="s">
        <v>1828</v>
      </c>
      <c r="G168" s="211" t="s">
        <v>1723</v>
      </c>
      <c r="H168" s="212">
        <v>1</v>
      </c>
      <c r="I168" s="213"/>
      <c r="J168" s="214">
        <f>ROUND(I168*H168,2)</f>
        <v>0</v>
      </c>
      <c r="K168" s="210" t="s">
        <v>19</v>
      </c>
      <c r="L168" s="48"/>
      <c r="M168" s="215" t="s">
        <v>19</v>
      </c>
      <c r="N168" s="216" t="s">
        <v>43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441</v>
      </c>
      <c r="AT168" s="219" t="s">
        <v>148</v>
      </c>
      <c r="AU168" s="219" t="s">
        <v>153</v>
      </c>
      <c r="AY168" s="21" t="s">
        <v>146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1" t="s">
        <v>80</v>
      </c>
      <c r="BK168" s="220">
        <f>ROUND(I168*H168,2)</f>
        <v>0</v>
      </c>
      <c r="BL168" s="21" t="s">
        <v>441</v>
      </c>
      <c r="BM168" s="219" t="s">
        <v>788</v>
      </c>
    </row>
    <row r="169" s="17" customFormat="1" ht="20.88" customHeight="1">
      <c r="A169" s="17"/>
      <c r="B169" s="288"/>
      <c r="C169" s="289"/>
      <c r="D169" s="290" t="s">
        <v>71</v>
      </c>
      <c r="E169" s="290" t="s">
        <v>1741</v>
      </c>
      <c r="F169" s="290" t="s">
        <v>1742</v>
      </c>
      <c r="G169" s="289"/>
      <c r="H169" s="289"/>
      <c r="I169" s="291"/>
      <c r="J169" s="292">
        <f>BK169</f>
        <v>0</v>
      </c>
      <c r="K169" s="289"/>
      <c r="L169" s="293"/>
      <c r="M169" s="294"/>
      <c r="N169" s="295"/>
      <c r="O169" s="295"/>
      <c r="P169" s="296">
        <f>SUM(P170:P173)</f>
        <v>0</v>
      </c>
      <c r="Q169" s="295"/>
      <c r="R169" s="296">
        <f>SUM(R170:R173)</f>
        <v>0</v>
      </c>
      <c r="S169" s="295"/>
      <c r="T169" s="297">
        <f>SUM(T170:T173)</f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298" t="s">
        <v>161</v>
      </c>
      <c r="AT169" s="299" t="s">
        <v>71</v>
      </c>
      <c r="AU169" s="299" t="s">
        <v>161</v>
      </c>
      <c r="AY169" s="298" t="s">
        <v>146</v>
      </c>
      <c r="BK169" s="300">
        <f>SUM(BK170:BK173)</f>
        <v>0</v>
      </c>
    </row>
    <row r="170" s="2" customFormat="1" ht="16.5" customHeight="1">
      <c r="A170" s="42"/>
      <c r="B170" s="43"/>
      <c r="C170" s="208" t="s">
        <v>465</v>
      </c>
      <c r="D170" s="208" t="s">
        <v>148</v>
      </c>
      <c r="E170" s="209" t="s">
        <v>1829</v>
      </c>
      <c r="F170" s="210" t="s">
        <v>1830</v>
      </c>
      <c r="G170" s="211" t="s">
        <v>1723</v>
      </c>
      <c r="H170" s="212">
        <v>4</v>
      </c>
      <c r="I170" s="213"/>
      <c r="J170" s="214">
        <f>ROUND(I170*H170,2)</f>
        <v>0</v>
      </c>
      <c r="K170" s="210" t="s">
        <v>19</v>
      </c>
      <c r="L170" s="48"/>
      <c r="M170" s="215" t="s">
        <v>19</v>
      </c>
      <c r="N170" s="216" t="s">
        <v>43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441</v>
      </c>
      <c r="AT170" s="219" t="s">
        <v>148</v>
      </c>
      <c r="AU170" s="219" t="s">
        <v>153</v>
      </c>
      <c r="AY170" s="21" t="s">
        <v>146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1" t="s">
        <v>80</v>
      </c>
      <c r="BK170" s="220">
        <f>ROUND(I170*H170,2)</f>
        <v>0</v>
      </c>
      <c r="BL170" s="21" t="s">
        <v>441</v>
      </c>
      <c r="BM170" s="219" t="s">
        <v>806</v>
      </c>
    </row>
    <row r="171" s="2" customFormat="1" ht="16.5" customHeight="1">
      <c r="A171" s="42"/>
      <c r="B171" s="43"/>
      <c r="C171" s="208" t="s">
        <v>470</v>
      </c>
      <c r="D171" s="208" t="s">
        <v>148</v>
      </c>
      <c r="E171" s="209" t="s">
        <v>1831</v>
      </c>
      <c r="F171" s="210" t="s">
        <v>1832</v>
      </c>
      <c r="G171" s="211" t="s">
        <v>205</v>
      </c>
      <c r="H171" s="212">
        <v>25</v>
      </c>
      <c r="I171" s="213"/>
      <c r="J171" s="214">
        <f>ROUND(I171*H171,2)</f>
        <v>0</v>
      </c>
      <c r="K171" s="210" t="s">
        <v>19</v>
      </c>
      <c r="L171" s="48"/>
      <c r="M171" s="215" t="s">
        <v>19</v>
      </c>
      <c r="N171" s="216" t="s">
        <v>43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441</v>
      </c>
      <c r="AT171" s="219" t="s">
        <v>148</v>
      </c>
      <c r="AU171" s="219" t="s">
        <v>153</v>
      </c>
      <c r="AY171" s="21" t="s">
        <v>146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1" t="s">
        <v>80</v>
      </c>
      <c r="BK171" s="220">
        <f>ROUND(I171*H171,2)</f>
        <v>0</v>
      </c>
      <c r="BL171" s="21" t="s">
        <v>441</v>
      </c>
      <c r="BM171" s="219" t="s">
        <v>817</v>
      </c>
    </row>
    <row r="172" s="2" customFormat="1" ht="16.5" customHeight="1">
      <c r="A172" s="42"/>
      <c r="B172" s="43"/>
      <c r="C172" s="208" t="s">
        <v>479</v>
      </c>
      <c r="D172" s="208" t="s">
        <v>148</v>
      </c>
      <c r="E172" s="209" t="s">
        <v>1833</v>
      </c>
      <c r="F172" s="210" t="s">
        <v>1834</v>
      </c>
      <c r="G172" s="211" t="s">
        <v>205</v>
      </c>
      <c r="H172" s="212">
        <v>3</v>
      </c>
      <c r="I172" s="213"/>
      <c r="J172" s="214">
        <f>ROUND(I172*H172,2)</f>
        <v>0</v>
      </c>
      <c r="K172" s="210" t="s">
        <v>19</v>
      </c>
      <c r="L172" s="48"/>
      <c r="M172" s="215" t="s">
        <v>19</v>
      </c>
      <c r="N172" s="216" t="s">
        <v>43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441</v>
      </c>
      <c r="AT172" s="219" t="s">
        <v>148</v>
      </c>
      <c r="AU172" s="219" t="s">
        <v>153</v>
      </c>
      <c r="AY172" s="21" t="s">
        <v>146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1" t="s">
        <v>80</v>
      </c>
      <c r="BK172" s="220">
        <f>ROUND(I172*H172,2)</f>
        <v>0</v>
      </c>
      <c r="BL172" s="21" t="s">
        <v>441</v>
      </c>
      <c r="BM172" s="219" t="s">
        <v>827</v>
      </c>
    </row>
    <row r="173" s="2" customFormat="1" ht="16.5" customHeight="1">
      <c r="A173" s="42"/>
      <c r="B173" s="43"/>
      <c r="C173" s="208" t="s">
        <v>485</v>
      </c>
      <c r="D173" s="208" t="s">
        <v>148</v>
      </c>
      <c r="E173" s="209" t="s">
        <v>1835</v>
      </c>
      <c r="F173" s="210" t="s">
        <v>1836</v>
      </c>
      <c r="G173" s="211" t="s">
        <v>205</v>
      </c>
      <c r="H173" s="212">
        <v>28</v>
      </c>
      <c r="I173" s="213"/>
      <c r="J173" s="214">
        <f>ROUND(I173*H173,2)</f>
        <v>0</v>
      </c>
      <c r="K173" s="210" t="s">
        <v>19</v>
      </c>
      <c r="L173" s="48"/>
      <c r="M173" s="215" t="s">
        <v>19</v>
      </c>
      <c r="N173" s="216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441</v>
      </c>
      <c r="AT173" s="219" t="s">
        <v>148</v>
      </c>
      <c r="AU173" s="219" t="s">
        <v>153</v>
      </c>
      <c r="AY173" s="21" t="s">
        <v>146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441</v>
      </c>
      <c r="BM173" s="219" t="s">
        <v>836</v>
      </c>
    </row>
    <row r="174" s="12" customFormat="1" ht="20.88" customHeight="1">
      <c r="A174" s="12"/>
      <c r="B174" s="192"/>
      <c r="C174" s="193"/>
      <c r="D174" s="194" t="s">
        <v>71</v>
      </c>
      <c r="E174" s="206" t="s">
        <v>1837</v>
      </c>
      <c r="F174" s="206" t="s">
        <v>1838</v>
      </c>
      <c r="G174" s="193"/>
      <c r="H174" s="193"/>
      <c r="I174" s="196"/>
      <c r="J174" s="207">
        <f>BK174</f>
        <v>0</v>
      </c>
      <c r="K174" s="193"/>
      <c r="L174" s="198"/>
      <c r="M174" s="199"/>
      <c r="N174" s="200"/>
      <c r="O174" s="200"/>
      <c r="P174" s="201">
        <f>P175+SUM(P176:P178)+P180+P182</f>
        <v>0</v>
      </c>
      <c r="Q174" s="200"/>
      <c r="R174" s="201">
        <f>R175+SUM(R176:R178)+R180+R182</f>
        <v>0</v>
      </c>
      <c r="S174" s="200"/>
      <c r="T174" s="202">
        <f>T175+SUM(T176:T178)+T180+T182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161</v>
      </c>
      <c r="AT174" s="204" t="s">
        <v>71</v>
      </c>
      <c r="AU174" s="204" t="s">
        <v>82</v>
      </c>
      <c r="AY174" s="203" t="s">
        <v>146</v>
      </c>
      <c r="BK174" s="205">
        <f>BK175+SUM(BK176:BK178)+BK180+BK182</f>
        <v>0</v>
      </c>
    </row>
    <row r="175" s="2" customFormat="1" ht="16.5" customHeight="1">
      <c r="A175" s="42"/>
      <c r="B175" s="43"/>
      <c r="C175" s="208" t="s">
        <v>492</v>
      </c>
      <c r="D175" s="208" t="s">
        <v>148</v>
      </c>
      <c r="E175" s="209" t="s">
        <v>1839</v>
      </c>
      <c r="F175" s="210" t="s">
        <v>1840</v>
      </c>
      <c r="G175" s="211" t="s">
        <v>1720</v>
      </c>
      <c r="H175" s="212">
        <v>1</v>
      </c>
      <c r="I175" s="213"/>
      <c r="J175" s="214">
        <f>ROUND(I175*H175,2)</f>
        <v>0</v>
      </c>
      <c r="K175" s="210" t="s">
        <v>19</v>
      </c>
      <c r="L175" s="48"/>
      <c r="M175" s="215" t="s">
        <v>19</v>
      </c>
      <c r="N175" s="216" t="s">
        <v>43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441</v>
      </c>
      <c r="AT175" s="219" t="s">
        <v>148</v>
      </c>
      <c r="AU175" s="219" t="s">
        <v>161</v>
      </c>
      <c r="AY175" s="21" t="s">
        <v>146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1" t="s">
        <v>80</v>
      </c>
      <c r="BK175" s="220">
        <f>ROUND(I175*H175,2)</f>
        <v>0</v>
      </c>
      <c r="BL175" s="21" t="s">
        <v>441</v>
      </c>
      <c r="BM175" s="219" t="s">
        <v>846</v>
      </c>
    </row>
    <row r="176" s="2" customFormat="1" ht="16.5" customHeight="1">
      <c r="A176" s="42"/>
      <c r="B176" s="43"/>
      <c r="C176" s="208" t="s">
        <v>500</v>
      </c>
      <c r="D176" s="208" t="s">
        <v>148</v>
      </c>
      <c r="E176" s="209" t="s">
        <v>1841</v>
      </c>
      <c r="F176" s="210" t="s">
        <v>1842</v>
      </c>
      <c r="G176" s="211" t="s">
        <v>1720</v>
      </c>
      <c r="H176" s="212">
        <v>1</v>
      </c>
      <c r="I176" s="213"/>
      <c r="J176" s="214">
        <f>ROUND(I176*H176,2)</f>
        <v>0</v>
      </c>
      <c r="K176" s="210" t="s">
        <v>19</v>
      </c>
      <c r="L176" s="48"/>
      <c r="M176" s="215" t="s">
        <v>19</v>
      </c>
      <c r="N176" s="216" t="s">
        <v>43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441</v>
      </c>
      <c r="AT176" s="219" t="s">
        <v>148</v>
      </c>
      <c r="AU176" s="219" t="s">
        <v>161</v>
      </c>
      <c r="AY176" s="21" t="s">
        <v>146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1" t="s">
        <v>80</v>
      </c>
      <c r="BK176" s="220">
        <f>ROUND(I176*H176,2)</f>
        <v>0</v>
      </c>
      <c r="BL176" s="21" t="s">
        <v>441</v>
      </c>
      <c r="BM176" s="219" t="s">
        <v>856</v>
      </c>
    </row>
    <row r="177" s="2" customFormat="1" ht="16.5" customHeight="1">
      <c r="A177" s="42"/>
      <c r="B177" s="43"/>
      <c r="C177" s="208" t="s">
        <v>509</v>
      </c>
      <c r="D177" s="208" t="s">
        <v>148</v>
      </c>
      <c r="E177" s="209" t="s">
        <v>1843</v>
      </c>
      <c r="F177" s="210" t="s">
        <v>1844</v>
      </c>
      <c r="G177" s="211" t="s">
        <v>1720</v>
      </c>
      <c r="H177" s="212">
        <v>1</v>
      </c>
      <c r="I177" s="213"/>
      <c r="J177" s="214">
        <f>ROUND(I177*H177,2)</f>
        <v>0</v>
      </c>
      <c r="K177" s="210" t="s">
        <v>19</v>
      </c>
      <c r="L177" s="48"/>
      <c r="M177" s="215" t="s">
        <v>19</v>
      </c>
      <c r="N177" s="216" t="s">
        <v>43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441</v>
      </c>
      <c r="AT177" s="219" t="s">
        <v>148</v>
      </c>
      <c r="AU177" s="219" t="s">
        <v>161</v>
      </c>
      <c r="AY177" s="21" t="s">
        <v>146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1" t="s">
        <v>80</v>
      </c>
      <c r="BK177" s="220">
        <f>ROUND(I177*H177,2)</f>
        <v>0</v>
      </c>
      <c r="BL177" s="21" t="s">
        <v>441</v>
      </c>
      <c r="BM177" s="219" t="s">
        <v>867</v>
      </c>
    </row>
    <row r="178" s="17" customFormat="1" ht="20.88" customHeight="1">
      <c r="A178" s="17"/>
      <c r="B178" s="288"/>
      <c r="C178" s="289"/>
      <c r="D178" s="290" t="s">
        <v>71</v>
      </c>
      <c r="E178" s="290" t="s">
        <v>1845</v>
      </c>
      <c r="F178" s="290" t="s">
        <v>1846</v>
      </c>
      <c r="G178" s="289"/>
      <c r="H178" s="289"/>
      <c r="I178" s="291"/>
      <c r="J178" s="292">
        <f>BK178</f>
        <v>0</v>
      </c>
      <c r="K178" s="289"/>
      <c r="L178" s="293"/>
      <c r="M178" s="294"/>
      <c r="N178" s="295"/>
      <c r="O178" s="295"/>
      <c r="P178" s="296">
        <f>P179</f>
        <v>0</v>
      </c>
      <c r="Q178" s="295"/>
      <c r="R178" s="296">
        <f>R179</f>
        <v>0</v>
      </c>
      <c r="S178" s="295"/>
      <c r="T178" s="297">
        <f>T179</f>
        <v>0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R178" s="298" t="s">
        <v>161</v>
      </c>
      <c r="AT178" s="299" t="s">
        <v>71</v>
      </c>
      <c r="AU178" s="299" t="s">
        <v>161</v>
      </c>
      <c r="AY178" s="298" t="s">
        <v>146</v>
      </c>
      <c r="BK178" s="300">
        <f>BK179</f>
        <v>0</v>
      </c>
    </row>
    <row r="179" s="2" customFormat="1" ht="16.5" customHeight="1">
      <c r="A179" s="42"/>
      <c r="B179" s="43"/>
      <c r="C179" s="208" t="s">
        <v>515</v>
      </c>
      <c r="D179" s="208" t="s">
        <v>148</v>
      </c>
      <c r="E179" s="209" t="s">
        <v>1847</v>
      </c>
      <c r="F179" s="210" t="s">
        <v>1848</v>
      </c>
      <c r="G179" s="211" t="s">
        <v>1720</v>
      </c>
      <c r="H179" s="212">
        <v>1</v>
      </c>
      <c r="I179" s="213"/>
      <c r="J179" s="214">
        <f>ROUND(I179*H179,2)</f>
        <v>0</v>
      </c>
      <c r="K179" s="210" t="s">
        <v>19</v>
      </c>
      <c r="L179" s="48"/>
      <c r="M179" s="215" t="s">
        <v>19</v>
      </c>
      <c r="N179" s="216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441</v>
      </c>
      <c r="AT179" s="219" t="s">
        <v>148</v>
      </c>
      <c r="AU179" s="219" t="s">
        <v>153</v>
      </c>
      <c r="AY179" s="21" t="s">
        <v>146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441</v>
      </c>
      <c r="BM179" s="219" t="s">
        <v>880</v>
      </c>
    </row>
    <row r="180" s="17" customFormat="1" ht="20.88" customHeight="1">
      <c r="A180" s="17"/>
      <c r="B180" s="288"/>
      <c r="C180" s="289"/>
      <c r="D180" s="290" t="s">
        <v>71</v>
      </c>
      <c r="E180" s="290" t="s">
        <v>1849</v>
      </c>
      <c r="F180" s="290" t="s">
        <v>1850</v>
      </c>
      <c r="G180" s="289"/>
      <c r="H180" s="289"/>
      <c r="I180" s="291"/>
      <c r="J180" s="292">
        <f>BK180</f>
        <v>0</v>
      </c>
      <c r="K180" s="289"/>
      <c r="L180" s="293"/>
      <c r="M180" s="294"/>
      <c r="N180" s="295"/>
      <c r="O180" s="295"/>
      <c r="P180" s="296">
        <f>P181</f>
        <v>0</v>
      </c>
      <c r="Q180" s="295"/>
      <c r="R180" s="296">
        <f>R181</f>
        <v>0</v>
      </c>
      <c r="S180" s="295"/>
      <c r="T180" s="297">
        <f>T181</f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298" t="s">
        <v>161</v>
      </c>
      <c r="AT180" s="299" t="s">
        <v>71</v>
      </c>
      <c r="AU180" s="299" t="s">
        <v>161</v>
      </c>
      <c r="AY180" s="298" t="s">
        <v>146</v>
      </c>
      <c r="BK180" s="300">
        <f>BK181</f>
        <v>0</v>
      </c>
    </row>
    <row r="181" s="2" customFormat="1" ht="16.5" customHeight="1">
      <c r="A181" s="42"/>
      <c r="B181" s="43"/>
      <c r="C181" s="208" t="s">
        <v>521</v>
      </c>
      <c r="D181" s="208" t="s">
        <v>148</v>
      </c>
      <c r="E181" s="209" t="s">
        <v>1851</v>
      </c>
      <c r="F181" s="210" t="s">
        <v>1852</v>
      </c>
      <c r="G181" s="211" t="s">
        <v>1720</v>
      </c>
      <c r="H181" s="212">
        <v>1</v>
      </c>
      <c r="I181" s="213"/>
      <c r="J181" s="214">
        <f>ROUND(I181*H181,2)</f>
        <v>0</v>
      </c>
      <c r="K181" s="210" t="s">
        <v>19</v>
      </c>
      <c r="L181" s="48"/>
      <c r="M181" s="215" t="s">
        <v>19</v>
      </c>
      <c r="N181" s="216" t="s">
        <v>43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441</v>
      </c>
      <c r="AT181" s="219" t="s">
        <v>148</v>
      </c>
      <c r="AU181" s="219" t="s">
        <v>153</v>
      </c>
      <c r="AY181" s="21" t="s">
        <v>146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441</v>
      </c>
      <c r="BM181" s="219" t="s">
        <v>463</v>
      </c>
    </row>
    <row r="182" s="17" customFormat="1" ht="20.88" customHeight="1">
      <c r="A182" s="17"/>
      <c r="B182" s="288"/>
      <c r="C182" s="289"/>
      <c r="D182" s="290" t="s">
        <v>71</v>
      </c>
      <c r="E182" s="290" t="s">
        <v>1853</v>
      </c>
      <c r="F182" s="290" t="s">
        <v>1854</v>
      </c>
      <c r="G182" s="289"/>
      <c r="H182" s="289"/>
      <c r="I182" s="291"/>
      <c r="J182" s="292">
        <f>BK182</f>
        <v>0</v>
      </c>
      <c r="K182" s="289"/>
      <c r="L182" s="293"/>
      <c r="M182" s="294"/>
      <c r="N182" s="295"/>
      <c r="O182" s="295"/>
      <c r="P182" s="296">
        <f>SUM(P183:P184)</f>
        <v>0</v>
      </c>
      <c r="Q182" s="295"/>
      <c r="R182" s="296">
        <f>SUM(R183:R184)</f>
        <v>0</v>
      </c>
      <c r="S182" s="295"/>
      <c r="T182" s="297">
        <f>SUM(T183:T184)</f>
        <v>0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R182" s="298" t="s">
        <v>161</v>
      </c>
      <c r="AT182" s="299" t="s">
        <v>71</v>
      </c>
      <c r="AU182" s="299" t="s">
        <v>161</v>
      </c>
      <c r="AY182" s="298" t="s">
        <v>146</v>
      </c>
      <c r="BK182" s="300">
        <f>SUM(BK183:BK184)</f>
        <v>0</v>
      </c>
    </row>
    <row r="183" s="2" customFormat="1" ht="16.5" customHeight="1">
      <c r="A183" s="42"/>
      <c r="B183" s="43"/>
      <c r="C183" s="208" t="s">
        <v>527</v>
      </c>
      <c r="D183" s="208" t="s">
        <v>148</v>
      </c>
      <c r="E183" s="209" t="s">
        <v>1855</v>
      </c>
      <c r="F183" s="210" t="s">
        <v>1856</v>
      </c>
      <c r="G183" s="211" t="s">
        <v>1263</v>
      </c>
      <c r="H183" s="212">
        <v>4</v>
      </c>
      <c r="I183" s="213"/>
      <c r="J183" s="214">
        <f>ROUND(I183*H183,2)</f>
        <v>0</v>
      </c>
      <c r="K183" s="210" t="s">
        <v>19</v>
      </c>
      <c r="L183" s="48"/>
      <c r="M183" s="215" t="s">
        <v>19</v>
      </c>
      <c r="N183" s="216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441</v>
      </c>
      <c r="AT183" s="219" t="s">
        <v>148</v>
      </c>
      <c r="AU183" s="219" t="s">
        <v>153</v>
      </c>
      <c r="AY183" s="21" t="s">
        <v>146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441</v>
      </c>
      <c r="BM183" s="219" t="s">
        <v>498</v>
      </c>
    </row>
    <row r="184" s="2" customFormat="1" ht="16.5" customHeight="1">
      <c r="A184" s="42"/>
      <c r="B184" s="43"/>
      <c r="C184" s="208" t="s">
        <v>533</v>
      </c>
      <c r="D184" s="208" t="s">
        <v>148</v>
      </c>
      <c r="E184" s="209" t="s">
        <v>1857</v>
      </c>
      <c r="F184" s="210" t="s">
        <v>1858</v>
      </c>
      <c r="G184" s="211" t="s">
        <v>1263</v>
      </c>
      <c r="H184" s="212">
        <v>1</v>
      </c>
      <c r="I184" s="213"/>
      <c r="J184" s="214">
        <f>ROUND(I184*H184,2)</f>
        <v>0</v>
      </c>
      <c r="K184" s="210" t="s">
        <v>19</v>
      </c>
      <c r="L184" s="48"/>
      <c r="M184" s="215" t="s">
        <v>19</v>
      </c>
      <c r="N184" s="216" t="s">
        <v>43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441</v>
      </c>
      <c r="AT184" s="219" t="s">
        <v>148</v>
      </c>
      <c r="AU184" s="219" t="s">
        <v>153</v>
      </c>
      <c r="AY184" s="21" t="s">
        <v>146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1" t="s">
        <v>80</v>
      </c>
      <c r="BK184" s="220">
        <f>ROUND(I184*H184,2)</f>
        <v>0</v>
      </c>
      <c r="BL184" s="21" t="s">
        <v>441</v>
      </c>
      <c r="BM184" s="219" t="s">
        <v>916</v>
      </c>
    </row>
    <row r="185" s="12" customFormat="1" ht="22.8" customHeight="1">
      <c r="A185" s="12"/>
      <c r="B185" s="192"/>
      <c r="C185" s="193"/>
      <c r="D185" s="194" t="s">
        <v>71</v>
      </c>
      <c r="E185" s="206" t="s">
        <v>1859</v>
      </c>
      <c r="F185" s="206" t="s">
        <v>1860</v>
      </c>
      <c r="G185" s="193"/>
      <c r="H185" s="193"/>
      <c r="I185" s="196"/>
      <c r="J185" s="207">
        <f>BK185</f>
        <v>0</v>
      </c>
      <c r="K185" s="193"/>
      <c r="L185" s="198"/>
      <c r="M185" s="199"/>
      <c r="N185" s="200"/>
      <c r="O185" s="200"/>
      <c r="P185" s="201">
        <f>P186</f>
        <v>0</v>
      </c>
      <c r="Q185" s="200"/>
      <c r="R185" s="201">
        <f>R186</f>
        <v>0</v>
      </c>
      <c r="S185" s="200"/>
      <c r="T185" s="20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3" t="s">
        <v>161</v>
      </c>
      <c r="AT185" s="204" t="s">
        <v>71</v>
      </c>
      <c r="AU185" s="204" t="s">
        <v>80</v>
      </c>
      <c r="AY185" s="203" t="s">
        <v>146</v>
      </c>
      <c r="BK185" s="205">
        <f>BK186</f>
        <v>0</v>
      </c>
    </row>
    <row r="186" s="12" customFormat="1" ht="20.88" customHeight="1">
      <c r="A186" s="12"/>
      <c r="B186" s="192"/>
      <c r="C186" s="193"/>
      <c r="D186" s="194" t="s">
        <v>71</v>
      </c>
      <c r="E186" s="206" t="s">
        <v>1861</v>
      </c>
      <c r="F186" s="206" t="s">
        <v>1862</v>
      </c>
      <c r="G186" s="193"/>
      <c r="H186" s="193"/>
      <c r="I186" s="196"/>
      <c r="J186" s="207">
        <f>BK186</f>
        <v>0</v>
      </c>
      <c r="K186" s="193"/>
      <c r="L186" s="198"/>
      <c r="M186" s="199"/>
      <c r="N186" s="200"/>
      <c r="O186" s="200"/>
      <c r="P186" s="201">
        <f>P187+P188+P191+P193+P195</f>
        <v>0</v>
      </c>
      <c r="Q186" s="200"/>
      <c r="R186" s="201">
        <f>R187+R188+R191+R193+R195</f>
        <v>0</v>
      </c>
      <c r="S186" s="200"/>
      <c r="T186" s="202">
        <f>T187+T188+T191+T193+T195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3" t="s">
        <v>161</v>
      </c>
      <c r="AT186" s="204" t="s">
        <v>71</v>
      </c>
      <c r="AU186" s="204" t="s">
        <v>82</v>
      </c>
      <c r="AY186" s="203" t="s">
        <v>146</v>
      </c>
      <c r="BK186" s="205">
        <f>BK187+BK188+BK191+BK193+BK195</f>
        <v>0</v>
      </c>
    </row>
    <row r="187" s="2" customFormat="1" ht="16.5" customHeight="1">
      <c r="A187" s="42"/>
      <c r="B187" s="43"/>
      <c r="C187" s="208" t="s">
        <v>539</v>
      </c>
      <c r="D187" s="208" t="s">
        <v>148</v>
      </c>
      <c r="E187" s="209" t="s">
        <v>1863</v>
      </c>
      <c r="F187" s="210" t="s">
        <v>1864</v>
      </c>
      <c r="G187" s="211" t="s">
        <v>1723</v>
      </c>
      <c r="H187" s="212">
        <v>18</v>
      </c>
      <c r="I187" s="213"/>
      <c r="J187" s="214">
        <f>ROUND(I187*H187,2)</f>
        <v>0</v>
      </c>
      <c r="K187" s="210" t="s">
        <v>19</v>
      </c>
      <c r="L187" s="48"/>
      <c r="M187" s="215" t="s">
        <v>19</v>
      </c>
      <c r="N187" s="216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441</v>
      </c>
      <c r="AT187" s="219" t="s">
        <v>148</v>
      </c>
      <c r="AU187" s="219" t="s">
        <v>161</v>
      </c>
      <c r="AY187" s="21" t="s">
        <v>146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1" t="s">
        <v>80</v>
      </c>
      <c r="BK187" s="220">
        <f>ROUND(I187*H187,2)</f>
        <v>0</v>
      </c>
      <c r="BL187" s="21" t="s">
        <v>441</v>
      </c>
      <c r="BM187" s="219" t="s">
        <v>929</v>
      </c>
    </row>
    <row r="188" s="17" customFormat="1" ht="20.88" customHeight="1">
      <c r="A188" s="17"/>
      <c r="B188" s="288"/>
      <c r="C188" s="289"/>
      <c r="D188" s="290" t="s">
        <v>71</v>
      </c>
      <c r="E188" s="290" t="s">
        <v>1865</v>
      </c>
      <c r="F188" s="290" t="s">
        <v>1866</v>
      </c>
      <c r="G188" s="289"/>
      <c r="H188" s="289"/>
      <c r="I188" s="291"/>
      <c r="J188" s="292">
        <f>BK188</f>
        <v>0</v>
      </c>
      <c r="K188" s="289"/>
      <c r="L188" s="293"/>
      <c r="M188" s="294"/>
      <c r="N188" s="295"/>
      <c r="O188" s="295"/>
      <c r="P188" s="296">
        <f>SUM(P189:P190)</f>
        <v>0</v>
      </c>
      <c r="Q188" s="295"/>
      <c r="R188" s="296">
        <f>SUM(R189:R190)</f>
        <v>0</v>
      </c>
      <c r="S188" s="295"/>
      <c r="T188" s="297">
        <f>SUM(T189:T190)</f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298" t="s">
        <v>161</v>
      </c>
      <c r="AT188" s="299" t="s">
        <v>71</v>
      </c>
      <c r="AU188" s="299" t="s">
        <v>161</v>
      </c>
      <c r="AY188" s="298" t="s">
        <v>146</v>
      </c>
      <c r="BK188" s="300">
        <f>SUM(BK189:BK190)</f>
        <v>0</v>
      </c>
    </row>
    <row r="189" s="2" customFormat="1" ht="16.5" customHeight="1">
      <c r="A189" s="42"/>
      <c r="B189" s="43"/>
      <c r="C189" s="208" t="s">
        <v>545</v>
      </c>
      <c r="D189" s="208" t="s">
        <v>148</v>
      </c>
      <c r="E189" s="209" t="s">
        <v>1867</v>
      </c>
      <c r="F189" s="210" t="s">
        <v>1868</v>
      </c>
      <c r="G189" s="211" t="s">
        <v>205</v>
      </c>
      <c r="H189" s="212">
        <v>35</v>
      </c>
      <c r="I189" s="213"/>
      <c r="J189" s="214">
        <f>ROUND(I189*H189,2)</f>
        <v>0</v>
      </c>
      <c r="K189" s="210" t="s">
        <v>19</v>
      </c>
      <c r="L189" s="48"/>
      <c r="M189" s="215" t="s">
        <v>19</v>
      </c>
      <c r="N189" s="216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441</v>
      </c>
      <c r="AT189" s="219" t="s">
        <v>148</v>
      </c>
      <c r="AU189" s="219" t="s">
        <v>153</v>
      </c>
      <c r="AY189" s="21" t="s">
        <v>146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1" t="s">
        <v>80</v>
      </c>
      <c r="BK189" s="220">
        <f>ROUND(I189*H189,2)</f>
        <v>0</v>
      </c>
      <c r="BL189" s="21" t="s">
        <v>441</v>
      </c>
      <c r="BM189" s="219" t="s">
        <v>939</v>
      </c>
    </row>
    <row r="190" s="2" customFormat="1" ht="16.5" customHeight="1">
      <c r="A190" s="42"/>
      <c r="B190" s="43"/>
      <c r="C190" s="208" t="s">
        <v>551</v>
      </c>
      <c r="D190" s="208" t="s">
        <v>148</v>
      </c>
      <c r="E190" s="209" t="s">
        <v>1869</v>
      </c>
      <c r="F190" s="210" t="s">
        <v>1870</v>
      </c>
      <c r="G190" s="211" t="s">
        <v>205</v>
      </c>
      <c r="H190" s="212">
        <v>15</v>
      </c>
      <c r="I190" s="213"/>
      <c r="J190" s="214">
        <f>ROUND(I190*H190,2)</f>
        <v>0</v>
      </c>
      <c r="K190" s="210" t="s">
        <v>19</v>
      </c>
      <c r="L190" s="48"/>
      <c r="M190" s="215" t="s">
        <v>19</v>
      </c>
      <c r="N190" s="216" t="s">
        <v>43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441</v>
      </c>
      <c r="AT190" s="219" t="s">
        <v>148</v>
      </c>
      <c r="AU190" s="219" t="s">
        <v>153</v>
      </c>
      <c r="AY190" s="21" t="s">
        <v>146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1" t="s">
        <v>80</v>
      </c>
      <c r="BK190" s="220">
        <f>ROUND(I190*H190,2)</f>
        <v>0</v>
      </c>
      <c r="BL190" s="21" t="s">
        <v>441</v>
      </c>
      <c r="BM190" s="219" t="s">
        <v>950</v>
      </c>
    </row>
    <row r="191" s="17" customFormat="1" ht="20.88" customHeight="1">
      <c r="A191" s="17"/>
      <c r="B191" s="288"/>
      <c r="C191" s="289"/>
      <c r="D191" s="290" t="s">
        <v>71</v>
      </c>
      <c r="E191" s="290" t="s">
        <v>1871</v>
      </c>
      <c r="F191" s="290" t="s">
        <v>1872</v>
      </c>
      <c r="G191" s="289"/>
      <c r="H191" s="289"/>
      <c r="I191" s="291"/>
      <c r="J191" s="292">
        <f>BK191</f>
        <v>0</v>
      </c>
      <c r="K191" s="289"/>
      <c r="L191" s="293"/>
      <c r="M191" s="294"/>
      <c r="N191" s="295"/>
      <c r="O191" s="295"/>
      <c r="P191" s="296">
        <f>P192</f>
        <v>0</v>
      </c>
      <c r="Q191" s="295"/>
      <c r="R191" s="296">
        <f>R192</f>
        <v>0</v>
      </c>
      <c r="S191" s="295"/>
      <c r="T191" s="297">
        <f>T192</f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298" t="s">
        <v>161</v>
      </c>
      <c r="AT191" s="299" t="s">
        <v>71</v>
      </c>
      <c r="AU191" s="299" t="s">
        <v>161</v>
      </c>
      <c r="AY191" s="298" t="s">
        <v>146</v>
      </c>
      <c r="BK191" s="300">
        <f>BK192</f>
        <v>0</v>
      </c>
    </row>
    <row r="192" s="2" customFormat="1" ht="16.5" customHeight="1">
      <c r="A192" s="42"/>
      <c r="B192" s="43"/>
      <c r="C192" s="208" t="s">
        <v>557</v>
      </c>
      <c r="D192" s="208" t="s">
        <v>148</v>
      </c>
      <c r="E192" s="209" t="s">
        <v>1873</v>
      </c>
      <c r="F192" s="210" t="s">
        <v>1870</v>
      </c>
      <c r="G192" s="211" t="s">
        <v>205</v>
      </c>
      <c r="H192" s="212">
        <v>15</v>
      </c>
      <c r="I192" s="213"/>
      <c r="J192" s="214">
        <f>ROUND(I192*H192,2)</f>
        <v>0</v>
      </c>
      <c r="K192" s="210" t="s">
        <v>19</v>
      </c>
      <c r="L192" s="48"/>
      <c r="M192" s="215" t="s">
        <v>19</v>
      </c>
      <c r="N192" s="216" t="s">
        <v>43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441</v>
      </c>
      <c r="AT192" s="219" t="s">
        <v>148</v>
      </c>
      <c r="AU192" s="219" t="s">
        <v>153</v>
      </c>
      <c r="AY192" s="21" t="s">
        <v>146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1" t="s">
        <v>80</v>
      </c>
      <c r="BK192" s="220">
        <f>ROUND(I192*H192,2)</f>
        <v>0</v>
      </c>
      <c r="BL192" s="21" t="s">
        <v>441</v>
      </c>
      <c r="BM192" s="219" t="s">
        <v>961</v>
      </c>
    </row>
    <row r="193" s="17" customFormat="1" ht="20.88" customHeight="1">
      <c r="A193" s="17"/>
      <c r="B193" s="288"/>
      <c r="C193" s="289"/>
      <c r="D193" s="290" t="s">
        <v>71</v>
      </c>
      <c r="E193" s="290" t="s">
        <v>1874</v>
      </c>
      <c r="F193" s="290" t="s">
        <v>1875</v>
      </c>
      <c r="G193" s="289"/>
      <c r="H193" s="289"/>
      <c r="I193" s="291"/>
      <c r="J193" s="292">
        <f>BK193</f>
        <v>0</v>
      </c>
      <c r="K193" s="289"/>
      <c r="L193" s="293"/>
      <c r="M193" s="294"/>
      <c r="N193" s="295"/>
      <c r="O193" s="295"/>
      <c r="P193" s="296">
        <f>P194</f>
        <v>0</v>
      </c>
      <c r="Q193" s="295"/>
      <c r="R193" s="296">
        <f>R194</f>
        <v>0</v>
      </c>
      <c r="S193" s="295"/>
      <c r="T193" s="297">
        <f>T194</f>
        <v>0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R193" s="298" t="s">
        <v>161</v>
      </c>
      <c r="AT193" s="299" t="s">
        <v>71</v>
      </c>
      <c r="AU193" s="299" t="s">
        <v>161</v>
      </c>
      <c r="AY193" s="298" t="s">
        <v>146</v>
      </c>
      <c r="BK193" s="300">
        <f>BK194</f>
        <v>0</v>
      </c>
    </row>
    <row r="194" s="2" customFormat="1" ht="16.5" customHeight="1">
      <c r="A194" s="42"/>
      <c r="B194" s="43"/>
      <c r="C194" s="208" t="s">
        <v>563</v>
      </c>
      <c r="D194" s="208" t="s">
        <v>148</v>
      </c>
      <c r="E194" s="209" t="s">
        <v>1876</v>
      </c>
      <c r="F194" s="210" t="s">
        <v>1877</v>
      </c>
      <c r="G194" s="211" t="s">
        <v>191</v>
      </c>
      <c r="H194" s="212">
        <v>3.1499999999999999</v>
      </c>
      <c r="I194" s="213"/>
      <c r="J194" s="214">
        <f>ROUND(I194*H194,2)</f>
        <v>0</v>
      </c>
      <c r="K194" s="210" t="s">
        <v>19</v>
      </c>
      <c r="L194" s="48"/>
      <c r="M194" s="215" t="s">
        <v>19</v>
      </c>
      <c r="N194" s="216" t="s">
        <v>43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441</v>
      </c>
      <c r="AT194" s="219" t="s">
        <v>148</v>
      </c>
      <c r="AU194" s="219" t="s">
        <v>153</v>
      </c>
      <c r="AY194" s="21" t="s">
        <v>146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441</v>
      </c>
      <c r="BM194" s="219" t="s">
        <v>1878</v>
      </c>
    </row>
    <row r="195" s="17" customFormat="1" ht="20.88" customHeight="1">
      <c r="A195" s="17"/>
      <c r="B195" s="288"/>
      <c r="C195" s="289"/>
      <c r="D195" s="290" t="s">
        <v>71</v>
      </c>
      <c r="E195" s="290" t="s">
        <v>1879</v>
      </c>
      <c r="F195" s="290" t="s">
        <v>1880</v>
      </c>
      <c r="G195" s="289"/>
      <c r="H195" s="289"/>
      <c r="I195" s="291"/>
      <c r="J195" s="292">
        <f>BK195</f>
        <v>0</v>
      </c>
      <c r="K195" s="289"/>
      <c r="L195" s="293"/>
      <c r="M195" s="294"/>
      <c r="N195" s="295"/>
      <c r="O195" s="295"/>
      <c r="P195" s="296">
        <f>P196</f>
        <v>0</v>
      </c>
      <c r="Q195" s="295"/>
      <c r="R195" s="296">
        <f>R196</f>
        <v>0</v>
      </c>
      <c r="S195" s="295"/>
      <c r="T195" s="297">
        <f>T196</f>
        <v>0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R195" s="298" t="s">
        <v>161</v>
      </c>
      <c r="AT195" s="299" t="s">
        <v>71</v>
      </c>
      <c r="AU195" s="299" t="s">
        <v>161</v>
      </c>
      <c r="AY195" s="298" t="s">
        <v>146</v>
      </c>
      <c r="BK195" s="300">
        <f>BK196</f>
        <v>0</v>
      </c>
    </row>
    <row r="196" s="2" customFormat="1" ht="16.5" customHeight="1">
      <c r="A196" s="42"/>
      <c r="B196" s="43"/>
      <c r="C196" s="208" t="s">
        <v>569</v>
      </c>
      <c r="D196" s="208" t="s">
        <v>148</v>
      </c>
      <c r="E196" s="209" t="s">
        <v>1881</v>
      </c>
      <c r="F196" s="210" t="s">
        <v>1882</v>
      </c>
      <c r="G196" s="211" t="s">
        <v>1720</v>
      </c>
      <c r="H196" s="212">
        <v>1</v>
      </c>
      <c r="I196" s="213"/>
      <c r="J196" s="214">
        <f>ROUND(I196*H196,2)</f>
        <v>0</v>
      </c>
      <c r="K196" s="210" t="s">
        <v>19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441</v>
      </c>
      <c r="AT196" s="219" t="s">
        <v>148</v>
      </c>
      <c r="AU196" s="219" t="s">
        <v>153</v>
      </c>
      <c r="AY196" s="21" t="s">
        <v>146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441</v>
      </c>
      <c r="BM196" s="219" t="s">
        <v>966</v>
      </c>
    </row>
    <row r="197" s="12" customFormat="1" ht="22.8" customHeight="1">
      <c r="A197" s="12"/>
      <c r="B197" s="192"/>
      <c r="C197" s="193"/>
      <c r="D197" s="194" t="s">
        <v>71</v>
      </c>
      <c r="E197" s="206" t="s">
        <v>1883</v>
      </c>
      <c r="F197" s="206" t="s">
        <v>1884</v>
      </c>
      <c r="G197" s="193"/>
      <c r="H197" s="193"/>
      <c r="I197" s="196"/>
      <c r="J197" s="207">
        <f>BK197</f>
        <v>0</v>
      </c>
      <c r="K197" s="193"/>
      <c r="L197" s="198"/>
      <c r="M197" s="199"/>
      <c r="N197" s="200"/>
      <c r="O197" s="200"/>
      <c r="P197" s="201">
        <f>P198</f>
        <v>0</v>
      </c>
      <c r="Q197" s="200"/>
      <c r="R197" s="201">
        <f>R198</f>
        <v>0</v>
      </c>
      <c r="S197" s="200"/>
      <c r="T197" s="20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3" t="s">
        <v>161</v>
      </c>
      <c r="AT197" s="204" t="s">
        <v>71</v>
      </c>
      <c r="AU197" s="204" t="s">
        <v>80</v>
      </c>
      <c r="AY197" s="203" t="s">
        <v>146</v>
      </c>
      <c r="BK197" s="205">
        <f>BK198</f>
        <v>0</v>
      </c>
    </row>
    <row r="198" s="2" customFormat="1" ht="16.5" customHeight="1">
      <c r="A198" s="42"/>
      <c r="B198" s="43"/>
      <c r="C198" s="208" t="s">
        <v>575</v>
      </c>
      <c r="D198" s="208" t="s">
        <v>148</v>
      </c>
      <c r="E198" s="209" t="s">
        <v>1885</v>
      </c>
      <c r="F198" s="210" t="s">
        <v>1886</v>
      </c>
      <c r="G198" s="211" t="s">
        <v>1720</v>
      </c>
      <c r="H198" s="212">
        <v>1</v>
      </c>
      <c r="I198" s="213"/>
      <c r="J198" s="214">
        <f>ROUND(I198*H198,2)</f>
        <v>0</v>
      </c>
      <c r="K198" s="210" t="s">
        <v>19</v>
      </c>
      <c r="L198" s="48"/>
      <c r="M198" s="215" t="s">
        <v>19</v>
      </c>
      <c r="N198" s="216" t="s">
        <v>43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441</v>
      </c>
      <c r="AT198" s="219" t="s">
        <v>148</v>
      </c>
      <c r="AU198" s="219" t="s">
        <v>82</v>
      </c>
      <c r="AY198" s="21" t="s">
        <v>146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1" t="s">
        <v>80</v>
      </c>
      <c r="BK198" s="220">
        <f>ROUND(I198*H198,2)</f>
        <v>0</v>
      </c>
      <c r="BL198" s="21" t="s">
        <v>441</v>
      </c>
      <c r="BM198" s="219" t="s">
        <v>979</v>
      </c>
    </row>
    <row r="199" s="12" customFormat="1" ht="22.8" customHeight="1">
      <c r="A199" s="12"/>
      <c r="B199" s="192"/>
      <c r="C199" s="193"/>
      <c r="D199" s="194" t="s">
        <v>71</v>
      </c>
      <c r="E199" s="206" t="s">
        <v>1887</v>
      </c>
      <c r="F199" s="206" t="s">
        <v>1888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SUM(P200:P203)</f>
        <v>0</v>
      </c>
      <c r="Q199" s="200"/>
      <c r="R199" s="201">
        <f>SUM(R200:R203)</f>
        <v>0</v>
      </c>
      <c r="S199" s="200"/>
      <c r="T199" s="202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3" t="s">
        <v>161</v>
      </c>
      <c r="AT199" s="204" t="s">
        <v>71</v>
      </c>
      <c r="AU199" s="204" t="s">
        <v>80</v>
      </c>
      <c r="AY199" s="203" t="s">
        <v>146</v>
      </c>
      <c r="BK199" s="205">
        <f>SUM(BK200:BK203)</f>
        <v>0</v>
      </c>
    </row>
    <row r="200" s="2" customFormat="1" ht="16.5" customHeight="1">
      <c r="A200" s="42"/>
      <c r="B200" s="43"/>
      <c r="C200" s="208" t="s">
        <v>581</v>
      </c>
      <c r="D200" s="208" t="s">
        <v>148</v>
      </c>
      <c r="E200" s="209" t="s">
        <v>1889</v>
      </c>
      <c r="F200" s="210" t="s">
        <v>1890</v>
      </c>
      <c r="G200" s="211" t="s">
        <v>1720</v>
      </c>
      <c r="H200" s="212">
        <v>1</v>
      </c>
      <c r="I200" s="213"/>
      <c r="J200" s="214">
        <f>ROUND(I200*H200,2)</f>
        <v>0</v>
      </c>
      <c r="K200" s="210" t="s">
        <v>19</v>
      </c>
      <c r="L200" s="48"/>
      <c r="M200" s="215" t="s">
        <v>19</v>
      </c>
      <c r="N200" s="216" t="s">
        <v>43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441</v>
      </c>
      <c r="AT200" s="219" t="s">
        <v>148</v>
      </c>
      <c r="AU200" s="219" t="s">
        <v>82</v>
      </c>
      <c r="AY200" s="21" t="s">
        <v>146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1" t="s">
        <v>80</v>
      </c>
      <c r="BK200" s="220">
        <f>ROUND(I200*H200,2)</f>
        <v>0</v>
      </c>
      <c r="BL200" s="21" t="s">
        <v>441</v>
      </c>
      <c r="BM200" s="219" t="s">
        <v>987</v>
      </c>
    </row>
    <row r="201" s="2" customFormat="1" ht="16.5" customHeight="1">
      <c r="A201" s="42"/>
      <c r="B201" s="43"/>
      <c r="C201" s="208" t="s">
        <v>587</v>
      </c>
      <c r="D201" s="208" t="s">
        <v>148</v>
      </c>
      <c r="E201" s="209" t="s">
        <v>1891</v>
      </c>
      <c r="F201" s="210" t="s">
        <v>1892</v>
      </c>
      <c r="G201" s="211" t="s">
        <v>1720</v>
      </c>
      <c r="H201" s="212">
        <v>1</v>
      </c>
      <c r="I201" s="213"/>
      <c r="J201" s="214">
        <f>ROUND(I201*H201,2)</f>
        <v>0</v>
      </c>
      <c r="K201" s="210" t="s">
        <v>19</v>
      </c>
      <c r="L201" s="48"/>
      <c r="M201" s="215" t="s">
        <v>19</v>
      </c>
      <c r="N201" s="216" t="s">
        <v>43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441</v>
      </c>
      <c r="AT201" s="219" t="s">
        <v>148</v>
      </c>
      <c r="AU201" s="219" t="s">
        <v>82</v>
      </c>
      <c r="AY201" s="21" t="s">
        <v>146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1" t="s">
        <v>80</v>
      </c>
      <c r="BK201" s="220">
        <f>ROUND(I201*H201,2)</f>
        <v>0</v>
      </c>
      <c r="BL201" s="21" t="s">
        <v>441</v>
      </c>
      <c r="BM201" s="219" t="s">
        <v>997</v>
      </c>
    </row>
    <row r="202" s="2" customFormat="1" ht="16.5" customHeight="1">
      <c r="A202" s="42"/>
      <c r="B202" s="43"/>
      <c r="C202" s="208" t="s">
        <v>593</v>
      </c>
      <c r="D202" s="208" t="s">
        <v>148</v>
      </c>
      <c r="E202" s="209" t="s">
        <v>1893</v>
      </c>
      <c r="F202" s="210" t="s">
        <v>1894</v>
      </c>
      <c r="G202" s="211" t="s">
        <v>1720</v>
      </c>
      <c r="H202" s="212">
        <v>1</v>
      </c>
      <c r="I202" s="213"/>
      <c r="J202" s="214">
        <f>ROUND(I202*H202,2)</f>
        <v>0</v>
      </c>
      <c r="K202" s="210" t="s">
        <v>19</v>
      </c>
      <c r="L202" s="48"/>
      <c r="M202" s="215" t="s">
        <v>19</v>
      </c>
      <c r="N202" s="216" t="s">
        <v>43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441</v>
      </c>
      <c r="AT202" s="219" t="s">
        <v>148</v>
      </c>
      <c r="AU202" s="219" t="s">
        <v>82</v>
      </c>
      <c r="AY202" s="21" t="s">
        <v>146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1" t="s">
        <v>80</v>
      </c>
      <c r="BK202" s="220">
        <f>ROUND(I202*H202,2)</f>
        <v>0</v>
      </c>
      <c r="BL202" s="21" t="s">
        <v>441</v>
      </c>
      <c r="BM202" s="219" t="s">
        <v>1008</v>
      </c>
    </row>
    <row r="203" s="2" customFormat="1" ht="16.5" customHeight="1">
      <c r="A203" s="42"/>
      <c r="B203" s="43"/>
      <c r="C203" s="208" t="s">
        <v>600</v>
      </c>
      <c r="D203" s="208" t="s">
        <v>148</v>
      </c>
      <c r="E203" s="209" t="s">
        <v>1895</v>
      </c>
      <c r="F203" s="210" t="s">
        <v>1896</v>
      </c>
      <c r="G203" s="211" t="s">
        <v>1720</v>
      </c>
      <c r="H203" s="212">
        <v>1</v>
      </c>
      <c r="I203" s="213"/>
      <c r="J203" s="214">
        <f>ROUND(I203*H203,2)</f>
        <v>0</v>
      </c>
      <c r="K203" s="210" t="s">
        <v>19</v>
      </c>
      <c r="L203" s="48"/>
      <c r="M203" s="280" t="s">
        <v>19</v>
      </c>
      <c r="N203" s="281" t="s">
        <v>43</v>
      </c>
      <c r="O203" s="282"/>
      <c r="P203" s="283">
        <f>O203*H203</f>
        <v>0</v>
      </c>
      <c r="Q203" s="283">
        <v>0</v>
      </c>
      <c r="R203" s="283">
        <f>Q203*H203</f>
        <v>0</v>
      </c>
      <c r="S203" s="283">
        <v>0</v>
      </c>
      <c r="T203" s="284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441</v>
      </c>
      <c r="AT203" s="219" t="s">
        <v>148</v>
      </c>
      <c r="AU203" s="219" t="s">
        <v>82</v>
      </c>
      <c r="AY203" s="21" t="s">
        <v>146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1" t="s">
        <v>80</v>
      </c>
      <c r="BK203" s="220">
        <f>ROUND(I203*H203,2)</f>
        <v>0</v>
      </c>
      <c r="BL203" s="21" t="s">
        <v>441</v>
      </c>
      <c r="BM203" s="219" t="s">
        <v>1020</v>
      </c>
    </row>
    <row r="204" s="2" customFormat="1" ht="6.96" customHeight="1">
      <c r="A204" s="42"/>
      <c r="B204" s="63"/>
      <c r="C204" s="64"/>
      <c r="D204" s="64"/>
      <c r="E204" s="64"/>
      <c r="F204" s="64"/>
      <c r="G204" s="64"/>
      <c r="H204" s="64"/>
      <c r="I204" s="64"/>
      <c r="J204" s="64"/>
      <c r="K204" s="64"/>
      <c r="L204" s="48"/>
      <c r="M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</row>
  </sheetData>
  <sheetProtection sheet="1" autoFilter="0" formatColumns="0" formatRows="0" objects="1" scenarios="1" spinCount="100000" saltValue="LF4+gVS6YUKjW7kFFo9l/sRC4pyg3h0RxGnCaa3DPIqgIRyUqcg8raTHh5SySALwCNVc7gWS/klP/eKjF19Fzw==" hashValue="y6MV3keFq+/B0P141bLg75QylCJJu0UNosv6SIQekgn0yZ1YHJC/uK15tbXSX+tVgTVNunenLi/e97joQeq3Lw==" algorithmName="SHA-512" password="CEE1"/>
  <autoFilter ref="C110:K203"/>
  <mergeCells count="9">
    <mergeCell ref="E7:H7"/>
    <mergeCell ref="E9:H9"/>
    <mergeCell ref="E18:H18"/>
    <mergeCell ref="E27:H27"/>
    <mergeCell ref="E48:H48"/>
    <mergeCell ref="E50:H50"/>
    <mergeCell ref="E101:H101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98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Březinovy sady 2, Jihlava - oprava soc.zař.v 1.N.P. pro kulturní zázemí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1897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16. 10. 2024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1267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ROUND((SUM(BE81:BE96)),  2)</f>
        <v>0</v>
      </c>
      <c r="G33" s="42"/>
      <c r="H33" s="42"/>
      <c r="I33" s="152">
        <v>0.20999999999999999</v>
      </c>
      <c r="J33" s="151">
        <f>ROUND(((SUM(BE81:BE96))*I33),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ROUND((SUM(BF81:BF96)),  2)</f>
        <v>0</v>
      </c>
      <c r="G34" s="42"/>
      <c r="H34" s="42"/>
      <c r="I34" s="152">
        <v>0.12</v>
      </c>
      <c r="J34" s="151">
        <f>ROUND(((SUM(BF81:BF96))*I34),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ROUND((SUM(BG81:BG96)),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ROUND((SUM(BH81:BH96)),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ROUND((SUM(BI81:BI96)),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Březinovy sady 2, Jihlava - oprava soc.zař.v 1.N.P. pro kulturní zázemí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05 - VZT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Jihlava</v>
      </c>
      <c r="G52" s="44"/>
      <c r="H52" s="44"/>
      <c r="I52" s="36" t="s">
        <v>23</v>
      </c>
      <c r="J52" s="76" t="str">
        <f>IF(J12="","",J12)</f>
        <v>16. 10. 2024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6" t="s">
        <v>25</v>
      </c>
      <c r="D54" s="44"/>
      <c r="E54" s="44"/>
      <c r="F54" s="31" t="str">
        <f>E15</f>
        <v>Statutární město Jihlava, Masarykovo náměstí 97/1</v>
      </c>
      <c r="G54" s="44"/>
      <c r="H54" s="44"/>
      <c r="I54" s="36" t="s">
        <v>31</v>
      </c>
      <c r="J54" s="40" t="str">
        <f>E21</f>
        <v>Ing.Petr Šimek, Brněnská 61, Jihlava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Ing.Lubomír Jonáš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102</v>
      </c>
      <c r="D57" s="166"/>
      <c r="E57" s="166"/>
      <c r="F57" s="166"/>
      <c r="G57" s="166"/>
      <c r="H57" s="166"/>
      <c r="I57" s="166"/>
      <c r="J57" s="167" t="s">
        <v>103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104</v>
      </c>
    </row>
    <row r="60" s="9" customFormat="1" ht="24.96" customHeight="1">
      <c r="A60" s="9"/>
      <c r="B60" s="169"/>
      <c r="C60" s="170"/>
      <c r="D60" s="171" t="s">
        <v>119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1898</v>
      </c>
      <c r="E61" s="178"/>
      <c r="F61" s="178"/>
      <c r="G61" s="178"/>
      <c r="H61" s="178"/>
      <c r="I61" s="178"/>
      <c r="J61" s="179">
        <f>J83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7" t="s">
        <v>131</v>
      </c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6" t="s">
        <v>16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6.5" customHeight="1">
      <c r="A71" s="42"/>
      <c r="B71" s="43"/>
      <c r="C71" s="44"/>
      <c r="D71" s="44"/>
      <c r="E71" s="164" t="str">
        <f>E7</f>
        <v>Březinovy sady 2, Jihlava - oprava soc.zař.v 1.N.P. pro kulturní zázemí</v>
      </c>
      <c r="F71" s="36"/>
      <c r="G71" s="36"/>
      <c r="H71" s="36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6" t="s">
        <v>99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>05 - VZT</v>
      </c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21</v>
      </c>
      <c r="D75" s="44"/>
      <c r="E75" s="44"/>
      <c r="F75" s="31" t="str">
        <f>F12</f>
        <v>Jihlava</v>
      </c>
      <c r="G75" s="44"/>
      <c r="H75" s="44"/>
      <c r="I75" s="36" t="s">
        <v>23</v>
      </c>
      <c r="J75" s="76" t="str">
        <f>IF(J12="","",J12)</f>
        <v>16. 10. 2024</v>
      </c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5.65" customHeight="1">
      <c r="A77" s="42"/>
      <c r="B77" s="43"/>
      <c r="C77" s="36" t="s">
        <v>25</v>
      </c>
      <c r="D77" s="44"/>
      <c r="E77" s="44"/>
      <c r="F77" s="31" t="str">
        <f>E15</f>
        <v>Statutární město Jihlava, Masarykovo náměstí 97/1</v>
      </c>
      <c r="G77" s="44"/>
      <c r="H77" s="44"/>
      <c r="I77" s="36" t="s">
        <v>31</v>
      </c>
      <c r="J77" s="40" t="str">
        <f>E21</f>
        <v>Ing.Petr Šimek, Brněnská 61, Jihlava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6" t="s">
        <v>29</v>
      </c>
      <c r="D78" s="44"/>
      <c r="E78" s="44"/>
      <c r="F78" s="31" t="str">
        <f>IF(E18="","",E18)</f>
        <v>Vyplň údaj</v>
      </c>
      <c r="G78" s="44"/>
      <c r="H78" s="44"/>
      <c r="I78" s="36" t="s">
        <v>34</v>
      </c>
      <c r="J78" s="40" t="str">
        <f>E24</f>
        <v>Ing.Lubomír Jonáš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81"/>
      <c r="B80" s="182"/>
      <c r="C80" s="183" t="s">
        <v>132</v>
      </c>
      <c r="D80" s="184" t="s">
        <v>57</v>
      </c>
      <c r="E80" s="184" t="s">
        <v>53</v>
      </c>
      <c r="F80" s="184" t="s">
        <v>54</v>
      </c>
      <c r="G80" s="184" t="s">
        <v>133</v>
      </c>
      <c r="H80" s="184" t="s">
        <v>134</v>
      </c>
      <c r="I80" s="184" t="s">
        <v>135</v>
      </c>
      <c r="J80" s="184" t="s">
        <v>103</v>
      </c>
      <c r="K80" s="185" t="s">
        <v>136</v>
      </c>
      <c r="L80" s="186"/>
      <c r="M80" s="96" t="s">
        <v>19</v>
      </c>
      <c r="N80" s="97" t="s">
        <v>42</v>
      </c>
      <c r="O80" s="97" t="s">
        <v>137</v>
      </c>
      <c r="P80" s="97" t="s">
        <v>138</v>
      </c>
      <c r="Q80" s="97" t="s">
        <v>139</v>
      </c>
      <c r="R80" s="97" t="s">
        <v>140</v>
      </c>
      <c r="S80" s="97" t="s">
        <v>141</v>
      </c>
      <c r="T80" s="98" t="s">
        <v>142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2"/>
      <c r="B81" s="43"/>
      <c r="C81" s="103" t="s">
        <v>143</v>
      </c>
      <c r="D81" s="44"/>
      <c r="E81" s="44"/>
      <c r="F81" s="44"/>
      <c r="G81" s="44"/>
      <c r="H81" s="44"/>
      <c r="I81" s="44"/>
      <c r="J81" s="187">
        <f>BK81</f>
        <v>0</v>
      </c>
      <c r="K81" s="44"/>
      <c r="L81" s="48"/>
      <c r="M81" s="99"/>
      <c r="N81" s="188"/>
      <c r="O81" s="100"/>
      <c r="P81" s="189">
        <f>P82</f>
        <v>0</v>
      </c>
      <c r="Q81" s="100"/>
      <c r="R81" s="189">
        <f>R82</f>
        <v>0.017010000000000001</v>
      </c>
      <c r="S81" s="100"/>
      <c r="T81" s="190">
        <f>T82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1" t="s">
        <v>71</v>
      </c>
      <c r="AU81" s="21" t="s">
        <v>104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71</v>
      </c>
      <c r="E82" s="195" t="s">
        <v>716</v>
      </c>
      <c r="F82" s="195" t="s">
        <v>717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0.017010000000000001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82</v>
      </c>
      <c r="AT82" s="204" t="s">
        <v>71</v>
      </c>
      <c r="AU82" s="204" t="s">
        <v>72</v>
      </c>
      <c r="AY82" s="203" t="s">
        <v>146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71</v>
      </c>
      <c r="E83" s="206" t="s">
        <v>1899</v>
      </c>
      <c r="F83" s="206" t="s">
        <v>1900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SUM(P84:P96)</f>
        <v>0</v>
      </c>
      <c r="Q83" s="200"/>
      <c r="R83" s="201">
        <f>SUM(R84:R96)</f>
        <v>0.017010000000000001</v>
      </c>
      <c r="S83" s="200"/>
      <c r="T83" s="202">
        <f>SUM(T84:T96)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82</v>
      </c>
      <c r="AT83" s="204" t="s">
        <v>71</v>
      </c>
      <c r="AU83" s="204" t="s">
        <v>80</v>
      </c>
      <c r="AY83" s="203" t="s">
        <v>146</v>
      </c>
      <c r="BK83" s="205">
        <f>SUM(BK84:BK96)</f>
        <v>0</v>
      </c>
    </row>
    <row r="84" s="2" customFormat="1" ht="16.5" customHeight="1">
      <c r="A84" s="42"/>
      <c r="B84" s="43"/>
      <c r="C84" s="208" t="s">
        <v>80</v>
      </c>
      <c r="D84" s="208" t="s">
        <v>148</v>
      </c>
      <c r="E84" s="209" t="s">
        <v>1901</v>
      </c>
      <c r="F84" s="210" t="s">
        <v>1902</v>
      </c>
      <c r="G84" s="211" t="s">
        <v>218</v>
      </c>
      <c r="H84" s="212">
        <v>3</v>
      </c>
      <c r="I84" s="213"/>
      <c r="J84" s="214">
        <f>ROUND(I84*H84,2)</f>
        <v>0</v>
      </c>
      <c r="K84" s="210" t="s">
        <v>152</v>
      </c>
      <c r="L84" s="48"/>
      <c r="M84" s="215" t="s">
        <v>19</v>
      </c>
      <c r="N84" s="216" t="s">
        <v>43</v>
      </c>
      <c r="O84" s="88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19" t="s">
        <v>239</v>
      </c>
      <c r="AT84" s="219" t="s">
        <v>148</v>
      </c>
      <c r="AU84" s="219" t="s">
        <v>82</v>
      </c>
      <c r="AY84" s="21" t="s">
        <v>146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1" t="s">
        <v>80</v>
      </c>
      <c r="BK84" s="220">
        <f>ROUND(I84*H84,2)</f>
        <v>0</v>
      </c>
      <c r="BL84" s="21" t="s">
        <v>239</v>
      </c>
      <c r="BM84" s="219" t="s">
        <v>1903</v>
      </c>
    </row>
    <row r="85" s="2" customFormat="1">
      <c r="A85" s="42"/>
      <c r="B85" s="43"/>
      <c r="C85" s="44"/>
      <c r="D85" s="221" t="s">
        <v>155</v>
      </c>
      <c r="E85" s="44"/>
      <c r="F85" s="222" t="s">
        <v>1904</v>
      </c>
      <c r="G85" s="44"/>
      <c r="H85" s="44"/>
      <c r="I85" s="223"/>
      <c r="J85" s="44"/>
      <c r="K85" s="44"/>
      <c r="L85" s="48"/>
      <c r="M85" s="224"/>
      <c r="N85" s="225"/>
      <c r="O85" s="88"/>
      <c r="P85" s="88"/>
      <c r="Q85" s="88"/>
      <c r="R85" s="88"/>
      <c r="S85" s="88"/>
      <c r="T85" s="89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1" t="s">
        <v>155</v>
      </c>
      <c r="AU85" s="21" t="s">
        <v>82</v>
      </c>
    </row>
    <row r="86" s="2" customFormat="1" ht="16.5" customHeight="1">
      <c r="A86" s="42"/>
      <c r="B86" s="43"/>
      <c r="C86" s="259" t="s">
        <v>82</v>
      </c>
      <c r="D86" s="259" t="s">
        <v>226</v>
      </c>
      <c r="E86" s="260" t="s">
        <v>1905</v>
      </c>
      <c r="F86" s="261" t="s">
        <v>1906</v>
      </c>
      <c r="G86" s="262" t="s">
        <v>218</v>
      </c>
      <c r="H86" s="263">
        <v>3</v>
      </c>
      <c r="I86" s="264"/>
      <c r="J86" s="265">
        <f>ROUND(I86*H86,2)</f>
        <v>0</v>
      </c>
      <c r="K86" s="261" t="s">
        <v>152</v>
      </c>
      <c r="L86" s="266"/>
      <c r="M86" s="267" t="s">
        <v>19</v>
      </c>
      <c r="N86" s="268" t="s">
        <v>43</v>
      </c>
      <c r="O86" s="88"/>
      <c r="P86" s="217">
        <f>O86*H86</f>
        <v>0</v>
      </c>
      <c r="Q86" s="217">
        <v>0.00056999999999999998</v>
      </c>
      <c r="R86" s="217">
        <f>Q86*H86</f>
        <v>0.0017099999999999999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424</v>
      </c>
      <c r="AT86" s="219" t="s">
        <v>226</v>
      </c>
      <c r="AU86" s="219" t="s">
        <v>82</v>
      </c>
      <c r="AY86" s="21" t="s">
        <v>146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1" t="s">
        <v>80</v>
      </c>
      <c r="BK86" s="220">
        <f>ROUND(I86*H86,2)</f>
        <v>0</v>
      </c>
      <c r="BL86" s="21" t="s">
        <v>239</v>
      </c>
      <c r="BM86" s="219" t="s">
        <v>1907</v>
      </c>
    </row>
    <row r="87" s="2" customFormat="1" ht="16.5" customHeight="1">
      <c r="A87" s="42"/>
      <c r="B87" s="43"/>
      <c r="C87" s="208" t="s">
        <v>161</v>
      </c>
      <c r="D87" s="208" t="s">
        <v>148</v>
      </c>
      <c r="E87" s="209" t="s">
        <v>1908</v>
      </c>
      <c r="F87" s="210" t="s">
        <v>1909</v>
      </c>
      <c r="G87" s="211" t="s">
        <v>218</v>
      </c>
      <c r="H87" s="212">
        <v>3</v>
      </c>
      <c r="I87" s="213"/>
      <c r="J87" s="214">
        <f>ROUND(I87*H87,2)</f>
        <v>0</v>
      </c>
      <c r="K87" s="210" t="s">
        <v>152</v>
      </c>
      <c r="L87" s="48"/>
      <c r="M87" s="215" t="s">
        <v>19</v>
      </c>
      <c r="N87" s="216" t="s">
        <v>43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239</v>
      </c>
      <c r="AT87" s="219" t="s">
        <v>148</v>
      </c>
      <c r="AU87" s="219" t="s">
        <v>82</v>
      </c>
      <c r="AY87" s="21" t="s">
        <v>146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1" t="s">
        <v>80</v>
      </c>
      <c r="BK87" s="220">
        <f>ROUND(I87*H87,2)</f>
        <v>0</v>
      </c>
      <c r="BL87" s="21" t="s">
        <v>239</v>
      </c>
      <c r="BM87" s="219" t="s">
        <v>1910</v>
      </c>
    </row>
    <row r="88" s="2" customFormat="1">
      <c r="A88" s="42"/>
      <c r="B88" s="43"/>
      <c r="C88" s="44"/>
      <c r="D88" s="221" t="s">
        <v>155</v>
      </c>
      <c r="E88" s="44"/>
      <c r="F88" s="222" t="s">
        <v>1911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155</v>
      </c>
      <c r="AU88" s="21" t="s">
        <v>82</v>
      </c>
    </row>
    <row r="89" s="2" customFormat="1" ht="16.5" customHeight="1">
      <c r="A89" s="42"/>
      <c r="B89" s="43"/>
      <c r="C89" s="259" t="s">
        <v>153</v>
      </c>
      <c r="D89" s="259" t="s">
        <v>226</v>
      </c>
      <c r="E89" s="260" t="s">
        <v>1912</v>
      </c>
      <c r="F89" s="261" t="s">
        <v>1913</v>
      </c>
      <c r="G89" s="262" t="s">
        <v>218</v>
      </c>
      <c r="H89" s="263">
        <v>3</v>
      </c>
      <c r="I89" s="264"/>
      <c r="J89" s="265">
        <f>ROUND(I89*H89,2)</f>
        <v>0</v>
      </c>
      <c r="K89" s="261" t="s">
        <v>152</v>
      </c>
      <c r="L89" s="266"/>
      <c r="M89" s="267" t="s">
        <v>19</v>
      </c>
      <c r="N89" s="268" t="s">
        <v>43</v>
      </c>
      <c r="O89" s="88"/>
      <c r="P89" s="217">
        <f>O89*H89</f>
        <v>0</v>
      </c>
      <c r="Q89" s="217">
        <v>0.00020000000000000001</v>
      </c>
      <c r="R89" s="217">
        <f>Q89*H89</f>
        <v>0.00060000000000000006</v>
      </c>
      <c r="S89" s="217">
        <v>0</v>
      </c>
      <c r="T89" s="218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19" t="s">
        <v>424</v>
      </c>
      <c r="AT89" s="219" t="s">
        <v>226</v>
      </c>
      <c r="AU89" s="219" t="s">
        <v>82</v>
      </c>
      <c r="AY89" s="21" t="s">
        <v>146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1" t="s">
        <v>80</v>
      </c>
      <c r="BK89" s="220">
        <f>ROUND(I89*H89,2)</f>
        <v>0</v>
      </c>
      <c r="BL89" s="21" t="s">
        <v>239</v>
      </c>
      <c r="BM89" s="219" t="s">
        <v>1914</v>
      </c>
    </row>
    <row r="90" s="2" customFormat="1" ht="21.75" customHeight="1">
      <c r="A90" s="42"/>
      <c r="B90" s="43"/>
      <c r="C90" s="208" t="s">
        <v>174</v>
      </c>
      <c r="D90" s="208" t="s">
        <v>148</v>
      </c>
      <c r="E90" s="209" t="s">
        <v>1915</v>
      </c>
      <c r="F90" s="210" t="s">
        <v>1916</v>
      </c>
      <c r="G90" s="211" t="s">
        <v>205</v>
      </c>
      <c r="H90" s="212">
        <v>9</v>
      </c>
      <c r="I90" s="213"/>
      <c r="J90" s="214">
        <f>ROUND(I90*H90,2)</f>
        <v>0</v>
      </c>
      <c r="K90" s="210" t="s">
        <v>152</v>
      </c>
      <c r="L90" s="48"/>
      <c r="M90" s="215" t="s">
        <v>19</v>
      </c>
      <c r="N90" s="216" t="s">
        <v>43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239</v>
      </c>
      <c r="AT90" s="219" t="s">
        <v>148</v>
      </c>
      <c r="AU90" s="219" t="s">
        <v>82</v>
      </c>
      <c r="AY90" s="21" t="s">
        <v>146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1" t="s">
        <v>80</v>
      </c>
      <c r="BK90" s="220">
        <f>ROUND(I90*H90,2)</f>
        <v>0</v>
      </c>
      <c r="BL90" s="21" t="s">
        <v>239</v>
      </c>
      <c r="BM90" s="219" t="s">
        <v>1917</v>
      </c>
    </row>
    <row r="91" s="2" customFormat="1">
      <c r="A91" s="42"/>
      <c r="B91" s="43"/>
      <c r="C91" s="44"/>
      <c r="D91" s="221" t="s">
        <v>155</v>
      </c>
      <c r="E91" s="44"/>
      <c r="F91" s="222" t="s">
        <v>1918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1" t="s">
        <v>155</v>
      </c>
      <c r="AU91" s="21" t="s">
        <v>82</v>
      </c>
    </row>
    <row r="92" s="2" customFormat="1" ht="16.5" customHeight="1">
      <c r="A92" s="42"/>
      <c r="B92" s="43"/>
      <c r="C92" s="259" t="s">
        <v>181</v>
      </c>
      <c r="D92" s="259" t="s">
        <v>226</v>
      </c>
      <c r="E92" s="260" t="s">
        <v>1919</v>
      </c>
      <c r="F92" s="261" t="s">
        <v>1920</v>
      </c>
      <c r="G92" s="262" t="s">
        <v>205</v>
      </c>
      <c r="H92" s="263">
        <v>9</v>
      </c>
      <c r="I92" s="264"/>
      <c r="J92" s="265">
        <f>ROUND(I92*H92,2)</f>
        <v>0</v>
      </c>
      <c r="K92" s="261" t="s">
        <v>152</v>
      </c>
      <c r="L92" s="266"/>
      <c r="M92" s="267" t="s">
        <v>19</v>
      </c>
      <c r="N92" s="268" t="s">
        <v>43</v>
      </c>
      <c r="O92" s="88"/>
      <c r="P92" s="217">
        <f>O92*H92</f>
        <v>0</v>
      </c>
      <c r="Q92" s="217">
        <v>0.0015</v>
      </c>
      <c r="R92" s="217">
        <f>Q92*H92</f>
        <v>0.0135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424</v>
      </c>
      <c r="AT92" s="219" t="s">
        <v>226</v>
      </c>
      <c r="AU92" s="219" t="s">
        <v>82</v>
      </c>
      <c r="AY92" s="21" t="s">
        <v>146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1" t="s">
        <v>80</v>
      </c>
      <c r="BK92" s="220">
        <f>ROUND(I92*H92,2)</f>
        <v>0</v>
      </c>
      <c r="BL92" s="21" t="s">
        <v>239</v>
      </c>
      <c r="BM92" s="219" t="s">
        <v>1921</v>
      </c>
    </row>
    <row r="93" s="14" customFormat="1">
      <c r="A93" s="14"/>
      <c r="B93" s="237"/>
      <c r="C93" s="238"/>
      <c r="D93" s="228" t="s">
        <v>157</v>
      </c>
      <c r="E93" s="238"/>
      <c r="F93" s="240" t="s">
        <v>1922</v>
      </c>
      <c r="G93" s="238"/>
      <c r="H93" s="241">
        <v>9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157</v>
      </c>
      <c r="AU93" s="247" t="s">
        <v>82</v>
      </c>
      <c r="AV93" s="14" t="s">
        <v>82</v>
      </c>
      <c r="AW93" s="14" t="s">
        <v>4</v>
      </c>
      <c r="AX93" s="14" t="s">
        <v>80</v>
      </c>
      <c r="AY93" s="247" t="s">
        <v>146</v>
      </c>
    </row>
    <row r="94" s="2" customFormat="1" ht="16.5" customHeight="1">
      <c r="A94" s="42"/>
      <c r="B94" s="43"/>
      <c r="C94" s="259" t="s">
        <v>188</v>
      </c>
      <c r="D94" s="259" t="s">
        <v>226</v>
      </c>
      <c r="E94" s="260" t="s">
        <v>1923</v>
      </c>
      <c r="F94" s="261" t="s">
        <v>1924</v>
      </c>
      <c r="G94" s="262" t="s">
        <v>218</v>
      </c>
      <c r="H94" s="263">
        <v>3</v>
      </c>
      <c r="I94" s="264"/>
      <c r="J94" s="265">
        <f>ROUND(I94*H94,2)</f>
        <v>0</v>
      </c>
      <c r="K94" s="261" t="s">
        <v>152</v>
      </c>
      <c r="L94" s="266"/>
      <c r="M94" s="267" t="s">
        <v>19</v>
      </c>
      <c r="N94" s="268" t="s">
        <v>43</v>
      </c>
      <c r="O94" s="88"/>
      <c r="P94" s="217">
        <f>O94*H94</f>
        <v>0</v>
      </c>
      <c r="Q94" s="217">
        <v>0.00040000000000000002</v>
      </c>
      <c r="R94" s="217">
        <f>Q94*H94</f>
        <v>0.0012000000000000001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424</v>
      </c>
      <c r="AT94" s="219" t="s">
        <v>226</v>
      </c>
      <c r="AU94" s="219" t="s">
        <v>82</v>
      </c>
      <c r="AY94" s="21" t="s">
        <v>146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1" t="s">
        <v>80</v>
      </c>
      <c r="BK94" s="220">
        <f>ROUND(I94*H94,2)</f>
        <v>0</v>
      </c>
      <c r="BL94" s="21" t="s">
        <v>239</v>
      </c>
      <c r="BM94" s="219" t="s">
        <v>1925</v>
      </c>
    </row>
    <row r="95" s="2" customFormat="1" ht="24.15" customHeight="1">
      <c r="A95" s="42"/>
      <c r="B95" s="43"/>
      <c r="C95" s="208" t="s">
        <v>196</v>
      </c>
      <c r="D95" s="208" t="s">
        <v>148</v>
      </c>
      <c r="E95" s="209" t="s">
        <v>1926</v>
      </c>
      <c r="F95" s="210" t="s">
        <v>1927</v>
      </c>
      <c r="G95" s="211" t="s">
        <v>177</v>
      </c>
      <c r="H95" s="212">
        <v>0.017000000000000001</v>
      </c>
      <c r="I95" s="213"/>
      <c r="J95" s="214">
        <f>ROUND(I95*H95,2)</f>
        <v>0</v>
      </c>
      <c r="K95" s="210" t="s">
        <v>152</v>
      </c>
      <c r="L95" s="48"/>
      <c r="M95" s="215" t="s">
        <v>19</v>
      </c>
      <c r="N95" s="216" t="s">
        <v>43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239</v>
      </c>
      <c r="AT95" s="219" t="s">
        <v>148</v>
      </c>
      <c r="AU95" s="219" t="s">
        <v>82</v>
      </c>
      <c r="AY95" s="21" t="s">
        <v>146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1" t="s">
        <v>80</v>
      </c>
      <c r="BK95" s="220">
        <f>ROUND(I95*H95,2)</f>
        <v>0</v>
      </c>
      <c r="BL95" s="21" t="s">
        <v>239</v>
      </c>
      <c r="BM95" s="219" t="s">
        <v>1928</v>
      </c>
    </row>
    <row r="96" s="2" customFormat="1">
      <c r="A96" s="42"/>
      <c r="B96" s="43"/>
      <c r="C96" s="44"/>
      <c r="D96" s="221" t="s">
        <v>155</v>
      </c>
      <c r="E96" s="44"/>
      <c r="F96" s="222" t="s">
        <v>1929</v>
      </c>
      <c r="G96" s="44"/>
      <c r="H96" s="44"/>
      <c r="I96" s="223"/>
      <c r="J96" s="44"/>
      <c r="K96" s="44"/>
      <c r="L96" s="48"/>
      <c r="M96" s="301"/>
      <c r="N96" s="302"/>
      <c r="O96" s="282"/>
      <c r="P96" s="282"/>
      <c r="Q96" s="282"/>
      <c r="R96" s="282"/>
      <c r="S96" s="282"/>
      <c r="T96" s="303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155</v>
      </c>
      <c r="AU96" s="21" t="s">
        <v>82</v>
      </c>
    </row>
    <row r="97" s="2" customFormat="1" ht="6.96" customHeight="1">
      <c r="A97" s="42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48"/>
      <c r="M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</sheetData>
  <sheetProtection sheet="1" autoFilter="0" formatColumns="0" formatRows="0" objects="1" scenarios="1" spinCount="100000" saltValue="jnOmJfhXMmEMrhrwzrIKs7+OJRiz9aonPC1IaTJRF+BXW9pDfu1Ts6tdsPi802YHqjaxTgeQnYdCe04xptBfaw==" hashValue="gsOOGHclh0ag1+maJkfEeUJCJA1MnMsUbPfTZW7njCHiRG8BtN19Qe00mN6ht+dP0IXM/rfFWB6Y7Is0tfc07w==" algorithmName="SHA-512" password="CEE1"/>
  <autoFilter ref="C80:K9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51111051"/>
    <hyperlink ref="F88" r:id="rId2" display="https://podminky.urs.cz/item/CS_URS_2024_02/751398011"/>
    <hyperlink ref="F91" r:id="rId3" display="https://podminky.urs.cz/item/CS_URS_2024_02/751511181"/>
    <hyperlink ref="F96" r:id="rId4" display="https://podminky.urs.cz/item/CS_URS_2024_02/9987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98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Březinovy sady 2, Jihlava - oprava soc.zař.v 1.N.P. pro kulturní zázemí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1930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16. 10. 2024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2"/>
      <c r="B27" s="143"/>
      <c r="C27" s="142"/>
      <c r="D27" s="142"/>
      <c r="E27" s="144" t="s">
        <v>1931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ROUND((SUM(BE80:BE86)),  2)</f>
        <v>0</v>
      </c>
      <c r="G33" s="42"/>
      <c r="H33" s="42"/>
      <c r="I33" s="152">
        <v>0.20999999999999999</v>
      </c>
      <c r="J33" s="151">
        <f>ROUND(((SUM(BE80:BE86))*I33),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ROUND((SUM(BF80:BF86)),  2)</f>
        <v>0</v>
      </c>
      <c r="G34" s="42"/>
      <c r="H34" s="42"/>
      <c r="I34" s="152">
        <v>0.12</v>
      </c>
      <c r="J34" s="151">
        <f>ROUND(((SUM(BF80:BF86))*I34),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ROUND((SUM(BG80:BG86)),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ROUND((SUM(BH80:BH86)),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ROUND((SUM(BI80:BI86)),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Březinovy sady 2, Jihlava - oprava soc.zař.v 1.N.P. pro kulturní zázemí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VON - Vedlejší a ostatní náklady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Jihlava</v>
      </c>
      <c r="G52" s="44"/>
      <c r="H52" s="44"/>
      <c r="I52" s="36" t="s">
        <v>23</v>
      </c>
      <c r="J52" s="76" t="str">
        <f>IF(J12="","",J12)</f>
        <v>16. 10. 2024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6" t="s">
        <v>25</v>
      </c>
      <c r="D54" s="44"/>
      <c r="E54" s="44"/>
      <c r="F54" s="31" t="str">
        <f>E15</f>
        <v>Statutární město Jihlava, Masarykovo náměstí 97/1</v>
      </c>
      <c r="G54" s="44"/>
      <c r="H54" s="44"/>
      <c r="I54" s="36" t="s">
        <v>31</v>
      </c>
      <c r="J54" s="40" t="str">
        <f>E21</f>
        <v>Ing.Petr Šimek, Brněnská 61, Jihlava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Fr.Neuwirth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102</v>
      </c>
      <c r="D57" s="166"/>
      <c r="E57" s="166"/>
      <c r="F57" s="166"/>
      <c r="G57" s="166"/>
      <c r="H57" s="166"/>
      <c r="I57" s="166"/>
      <c r="J57" s="167" t="s">
        <v>103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104</v>
      </c>
    </row>
    <row r="60" s="9" customFormat="1" ht="24.96" customHeight="1">
      <c r="A60" s="9"/>
      <c r="B60" s="169"/>
      <c r="C60" s="170"/>
      <c r="D60" s="171" t="s">
        <v>1932</v>
      </c>
      <c r="E60" s="172"/>
      <c r="F60" s="172"/>
      <c r="G60" s="172"/>
      <c r="H60" s="172"/>
      <c r="I60" s="172"/>
      <c r="J60" s="173">
        <f>J81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7" t="s">
        <v>131</v>
      </c>
      <c r="D67" s="44"/>
      <c r="E67" s="44"/>
      <c r="F67" s="44"/>
      <c r="G67" s="44"/>
      <c r="H67" s="44"/>
      <c r="I67" s="44"/>
      <c r="J67" s="44"/>
      <c r="K67" s="4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6" t="s">
        <v>16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6.5" customHeight="1">
      <c r="A70" s="42"/>
      <c r="B70" s="43"/>
      <c r="C70" s="44"/>
      <c r="D70" s="44"/>
      <c r="E70" s="164" t="str">
        <f>E7</f>
        <v>Březinovy sady 2, Jihlava - oprava soc.zař.v 1.N.P. pro kulturní zázemí</v>
      </c>
      <c r="F70" s="36"/>
      <c r="G70" s="36"/>
      <c r="H70" s="36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6" t="s">
        <v>99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VON - Vedlejší a ostatní náklady</v>
      </c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21</v>
      </c>
      <c r="D74" s="44"/>
      <c r="E74" s="44"/>
      <c r="F74" s="31" t="str">
        <f>F12</f>
        <v>Jihlava</v>
      </c>
      <c r="G74" s="44"/>
      <c r="H74" s="44"/>
      <c r="I74" s="36" t="s">
        <v>23</v>
      </c>
      <c r="J74" s="76" t="str">
        <f>IF(J12="","",J12)</f>
        <v>16. 10. 2024</v>
      </c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5.65" customHeight="1">
      <c r="A76" s="42"/>
      <c r="B76" s="43"/>
      <c r="C76" s="36" t="s">
        <v>25</v>
      </c>
      <c r="D76" s="44"/>
      <c r="E76" s="44"/>
      <c r="F76" s="31" t="str">
        <f>E15</f>
        <v>Statutární město Jihlava, Masarykovo náměstí 97/1</v>
      </c>
      <c r="G76" s="44"/>
      <c r="H76" s="44"/>
      <c r="I76" s="36" t="s">
        <v>31</v>
      </c>
      <c r="J76" s="40" t="str">
        <f>E21</f>
        <v>Ing.Petr Šimek, Brněnská 61, Jihlava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6" t="s">
        <v>29</v>
      </c>
      <c r="D77" s="44"/>
      <c r="E77" s="44"/>
      <c r="F77" s="31" t="str">
        <f>IF(E18="","",E18)</f>
        <v>Vyplň údaj</v>
      </c>
      <c r="G77" s="44"/>
      <c r="H77" s="44"/>
      <c r="I77" s="36" t="s">
        <v>34</v>
      </c>
      <c r="J77" s="40" t="str">
        <f>E24</f>
        <v>Fr.Neuwirth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1"/>
      <c r="B79" s="182"/>
      <c r="C79" s="183" t="s">
        <v>132</v>
      </c>
      <c r="D79" s="184" t="s">
        <v>57</v>
      </c>
      <c r="E79" s="184" t="s">
        <v>53</v>
      </c>
      <c r="F79" s="184" t="s">
        <v>54</v>
      </c>
      <c r="G79" s="184" t="s">
        <v>133</v>
      </c>
      <c r="H79" s="184" t="s">
        <v>134</v>
      </c>
      <c r="I79" s="184" t="s">
        <v>135</v>
      </c>
      <c r="J79" s="184" t="s">
        <v>103</v>
      </c>
      <c r="K79" s="185" t="s">
        <v>136</v>
      </c>
      <c r="L79" s="186"/>
      <c r="M79" s="96" t="s">
        <v>19</v>
      </c>
      <c r="N79" s="97" t="s">
        <v>42</v>
      </c>
      <c r="O79" s="97" t="s">
        <v>137</v>
      </c>
      <c r="P79" s="97" t="s">
        <v>138</v>
      </c>
      <c r="Q79" s="97" t="s">
        <v>139</v>
      </c>
      <c r="R79" s="97" t="s">
        <v>140</v>
      </c>
      <c r="S79" s="97" t="s">
        <v>141</v>
      </c>
      <c r="T79" s="98" t="s">
        <v>142</v>
      </c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</row>
    <row r="80" s="2" customFormat="1" ht="22.8" customHeight="1">
      <c r="A80" s="42"/>
      <c r="B80" s="43"/>
      <c r="C80" s="103" t="s">
        <v>143</v>
      </c>
      <c r="D80" s="44"/>
      <c r="E80" s="44"/>
      <c r="F80" s="44"/>
      <c r="G80" s="44"/>
      <c r="H80" s="44"/>
      <c r="I80" s="44"/>
      <c r="J80" s="187">
        <f>BK80</f>
        <v>0</v>
      </c>
      <c r="K80" s="44"/>
      <c r="L80" s="48"/>
      <c r="M80" s="99"/>
      <c r="N80" s="188"/>
      <c r="O80" s="100"/>
      <c r="P80" s="189">
        <f>P81</f>
        <v>0</v>
      </c>
      <c r="Q80" s="100"/>
      <c r="R80" s="189">
        <f>R81</f>
        <v>0</v>
      </c>
      <c r="S80" s="100"/>
      <c r="T80" s="190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1" t="s">
        <v>71</v>
      </c>
      <c r="AU80" s="21" t="s">
        <v>104</v>
      </c>
      <c r="BK80" s="191">
        <f>BK81</f>
        <v>0</v>
      </c>
    </row>
    <row r="81" s="12" customFormat="1" ht="25.92" customHeight="1">
      <c r="A81" s="12"/>
      <c r="B81" s="192"/>
      <c r="C81" s="193"/>
      <c r="D81" s="194" t="s">
        <v>71</v>
      </c>
      <c r="E81" s="195" t="s">
        <v>1714</v>
      </c>
      <c r="F81" s="195" t="s">
        <v>96</v>
      </c>
      <c r="G81" s="193"/>
      <c r="H81" s="193"/>
      <c r="I81" s="196"/>
      <c r="J81" s="197">
        <f>BK81</f>
        <v>0</v>
      </c>
      <c r="K81" s="193"/>
      <c r="L81" s="198"/>
      <c r="M81" s="199"/>
      <c r="N81" s="200"/>
      <c r="O81" s="200"/>
      <c r="P81" s="201">
        <f>SUM(P82:P86)</f>
        <v>0</v>
      </c>
      <c r="Q81" s="200"/>
      <c r="R81" s="201">
        <f>SUM(R82:R86)</f>
        <v>0</v>
      </c>
      <c r="S81" s="200"/>
      <c r="T81" s="202">
        <f>SUM(T82:T86)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3" t="s">
        <v>174</v>
      </c>
      <c r="AT81" s="204" t="s">
        <v>71</v>
      </c>
      <c r="AU81" s="204" t="s">
        <v>72</v>
      </c>
      <c r="AY81" s="203" t="s">
        <v>146</v>
      </c>
      <c r="BK81" s="205">
        <f>SUM(BK82:BK86)</f>
        <v>0</v>
      </c>
    </row>
    <row r="82" s="2" customFormat="1" ht="16.5" customHeight="1">
      <c r="A82" s="42"/>
      <c r="B82" s="43"/>
      <c r="C82" s="208" t="s">
        <v>80</v>
      </c>
      <c r="D82" s="208" t="s">
        <v>148</v>
      </c>
      <c r="E82" s="209" t="s">
        <v>1933</v>
      </c>
      <c r="F82" s="210" t="s">
        <v>1934</v>
      </c>
      <c r="G82" s="211" t="s">
        <v>1935</v>
      </c>
      <c r="H82" s="212">
        <v>1</v>
      </c>
      <c r="I82" s="213"/>
      <c r="J82" s="214">
        <f>ROUND(I82*H82,2)</f>
        <v>0</v>
      </c>
      <c r="K82" s="210" t="s">
        <v>1936</v>
      </c>
      <c r="L82" s="48"/>
      <c r="M82" s="215" t="s">
        <v>19</v>
      </c>
      <c r="N82" s="216" t="s">
        <v>43</v>
      </c>
      <c r="O82" s="88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19" t="s">
        <v>1937</v>
      </c>
      <c r="AT82" s="219" t="s">
        <v>148</v>
      </c>
      <c r="AU82" s="219" t="s">
        <v>80</v>
      </c>
      <c r="AY82" s="21" t="s">
        <v>146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21" t="s">
        <v>80</v>
      </c>
      <c r="BK82" s="220">
        <f>ROUND(I82*H82,2)</f>
        <v>0</v>
      </c>
      <c r="BL82" s="21" t="s">
        <v>1937</v>
      </c>
      <c r="BM82" s="219" t="s">
        <v>1938</v>
      </c>
    </row>
    <row r="83" s="2" customFormat="1" ht="24.15" customHeight="1">
      <c r="A83" s="42"/>
      <c r="B83" s="43"/>
      <c r="C83" s="208" t="s">
        <v>82</v>
      </c>
      <c r="D83" s="208" t="s">
        <v>148</v>
      </c>
      <c r="E83" s="209" t="s">
        <v>1939</v>
      </c>
      <c r="F83" s="210" t="s">
        <v>1940</v>
      </c>
      <c r="G83" s="211" t="s">
        <v>1935</v>
      </c>
      <c r="H83" s="212">
        <v>1</v>
      </c>
      <c r="I83" s="213"/>
      <c r="J83" s="214">
        <f>ROUND(I83*H83,2)</f>
        <v>0</v>
      </c>
      <c r="K83" s="210" t="s">
        <v>1936</v>
      </c>
      <c r="L83" s="48"/>
      <c r="M83" s="215" t="s">
        <v>19</v>
      </c>
      <c r="N83" s="216" t="s">
        <v>43</v>
      </c>
      <c r="O83" s="88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R83" s="219" t="s">
        <v>1937</v>
      </c>
      <c r="AT83" s="219" t="s">
        <v>148</v>
      </c>
      <c r="AU83" s="219" t="s">
        <v>80</v>
      </c>
      <c r="AY83" s="21" t="s">
        <v>146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21" t="s">
        <v>80</v>
      </c>
      <c r="BK83" s="220">
        <f>ROUND(I83*H83,2)</f>
        <v>0</v>
      </c>
      <c r="BL83" s="21" t="s">
        <v>1937</v>
      </c>
      <c r="BM83" s="219" t="s">
        <v>1941</v>
      </c>
    </row>
    <row r="84" s="2" customFormat="1" ht="44.25" customHeight="1">
      <c r="A84" s="42"/>
      <c r="B84" s="43"/>
      <c r="C84" s="208" t="s">
        <v>161</v>
      </c>
      <c r="D84" s="208" t="s">
        <v>148</v>
      </c>
      <c r="E84" s="209" t="s">
        <v>1942</v>
      </c>
      <c r="F84" s="210" t="s">
        <v>1943</v>
      </c>
      <c r="G84" s="211" t="s">
        <v>1935</v>
      </c>
      <c r="H84" s="212">
        <v>1</v>
      </c>
      <c r="I84" s="213"/>
      <c r="J84" s="214">
        <f>ROUND(I84*H84,2)</f>
        <v>0</v>
      </c>
      <c r="K84" s="210" t="s">
        <v>1936</v>
      </c>
      <c r="L84" s="48"/>
      <c r="M84" s="215" t="s">
        <v>19</v>
      </c>
      <c r="N84" s="216" t="s">
        <v>43</v>
      </c>
      <c r="O84" s="88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19" t="s">
        <v>1937</v>
      </c>
      <c r="AT84" s="219" t="s">
        <v>148</v>
      </c>
      <c r="AU84" s="219" t="s">
        <v>80</v>
      </c>
      <c r="AY84" s="21" t="s">
        <v>146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1" t="s">
        <v>80</v>
      </c>
      <c r="BK84" s="220">
        <f>ROUND(I84*H84,2)</f>
        <v>0</v>
      </c>
      <c r="BL84" s="21" t="s">
        <v>1937</v>
      </c>
      <c r="BM84" s="219" t="s">
        <v>1944</v>
      </c>
    </row>
    <row r="85" s="2" customFormat="1" ht="24.15" customHeight="1">
      <c r="A85" s="42"/>
      <c r="B85" s="43"/>
      <c r="C85" s="208" t="s">
        <v>153</v>
      </c>
      <c r="D85" s="208" t="s">
        <v>148</v>
      </c>
      <c r="E85" s="209" t="s">
        <v>1945</v>
      </c>
      <c r="F85" s="210" t="s">
        <v>1946</v>
      </c>
      <c r="G85" s="211" t="s">
        <v>1935</v>
      </c>
      <c r="H85" s="212">
        <v>1</v>
      </c>
      <c r="I85" s="213"/>
      <c r="J85" s="214">
        <f>ROUND(I85*H85,2)</f>
        <v>0</v>
      </c>
      <c r="K85" s="210" t="s">
        <v>1936</v>
      </c>
      <c r="L85" s="48"/>
      <c r="M85" s="215" t="s">
        <v>19</v>
      </c>
      <c r="N85" s="216" t="s">
        <v>43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1937</v>
      </c>
      <c r="AT85" s="219" t="s">
        <v>148</v>
      </c>
      <c r="AU85" s="219" t="s">
        <v>80</v>
      </c>
      <c r="AY85" s="21" t="s">
        <v>146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1" t="s">
        <v>80</v>
      </c>
      <c r="BK85" s="220">
        <f>ROUND(I85*H85,2)</f>
        <v>0</v>
      </c>
      <c r="BL85" s="21" t="s">
        <v>1937</v>
      </c>
      <c r="BM85" s="219" t="s">
        <v>1947</v>
      </c>
    </row>
    <row r="86" s="2" customFormat="1" ht="24.15" customHeight="1">
      <c r="A86" s="42"/>
      <c r="B86" s="43"/>
      <c r="C86" s="208" t="s">
        <v>174</v>
      </c>
      <c r="D86" s="208" t="s">
        <v>148</v>
      </c>
      <c r="E86" s="209" t="s">
        <v>1948</v>
      </c>
      <c r="F86" s="210" t="s">
        <v>1949</v>
      </c>
      <c r="G86" s="211" t="s">
        <v>1950</v>
      </c>
      <c r="H86" s="212">
        <v>1</v>
      </c>
      <c r="I86" s="213"/>
      <c r="J86" s="214">
        <f>ROUND(I86*H86,2)</f>
        <v>0</v>
      </c>
      <c r="K86" s="210" t="s">
        <v>1936</v>
      </c>
      <c r="L86" s="48"/>
      <c r="M86" s="280" t="s">
        <v>19</v>
      </c>
      <c r="N86" s="281" t="s">
        <v>43</v>
      </c>
      <c r="O86" s="282"/>
      <c r="P86" s="283">
        <f>O86*H86</f>
        <v>0</v>
      </c>
      <c r="Q86" s="283">
        <v>0</v>
      </c>
      <c r="R86" s="283">
        <f>Q86*H86</f>
        <v>0</v>
      </c>
      <c r="S86" s="283">
        <v>0</v>
      </c>
      <c r="T86" s="284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1937</v>
      </c>
      <c r="AT86" s="219" t="s">
        <v>148</v>
      </c>
      <c r="AU86" s="219" t="s">
        <v>80</v>
      </c>
      <c r="AY86" s="21" t="s">
        <v>146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1" t="s">
        <v>80</v>
      </c>
      <c r="BK86" s="220">
        <f>ROUND(I86*H86,2)</f>
        <v>0</v>
      </c>
      <c r="BL86" s="21" t="s">
        <v>1937</v>
      </c>
      <c r="BM86" s="219" t="s">
        <v>1951</v>
      </c>
    </row>
    <row r="87" s="2" customFormat="1" ht="6.96" customHeight="1">
      <c r="A87" s="42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48"/>
      <c r="M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</sheetData>
  <sheetProtection sheet="1" autoFilter="0" formatColumns="0" formatRows="0" objects="1" scenarios="1" spinCount="100000" saltValue="NoT2oiWLbOd5Ke93JWWc5uDzW+jN7oxefqJWMuZdqJXMmZ4myFTukafaQqAaYNn56CCfOEUU7R+2cR/tGEImIQ==" hashValue="YMsY0O0LD4n8t+A4vxQHaq+4tlT3LyzAKvXvTiC8DQfXrC7kLaaLRNmVkpXuu3UGWwn5lByPSGD+oOhuipHOiw==" algorithmName="SHA-512" password="CEE1"/>
  <autoFilter ref="C79:K8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8" customFormat="1" ht="45" customHeight="1">
      <c r="B3" s="308"/>
      <c r="C3" s="309" t="s">
        <v>1952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1953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1954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1955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1956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1957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1958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1959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1960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1961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1962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79</v>
      </c>
      <c r="F18" s="315" t="s">
        <v>1963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1964</v>
      </c>
      <c r="F19" s="315" t="s">
        <v>1965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1966</v>
      </c>
      <c r="F20" s="315" t="s">
        <v>1967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95</v>
      </c>
      <c r="F21" s="315" t="s">
        <v>96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1968</v>
      </c>
      <c r="F22" s="315" t="s">
        <v>1969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1970</v>
      </c>
      <c r="F23" s="315" t="s">
        <v>1971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1972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1973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1974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1975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1976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1977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1978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1979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1980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132</v>
      </c>
      <c r="F36" s="315"/>
      <c r="G36" s="315" t="s">
        <v>1981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1982</v>
      </c>
      <c r="F37" s="315"/>
      <c r="G37" s="315" t="s">
        <v>1983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53</v>
      </c>
      <c r="F38" s="315"/>
      <c r="G38" s="315" t="s">
        <v>1984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54</v>
      </c>
      <c r="F39" s="315"/>
      <c r="G39" s="315" t="s">
        <v>1985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133</v>
      </c>
      <c r="F40" s="315"/>
      <c r="G40" s="315" t="s">
        <v>1986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134</v>
      </c>
      <c r="F41" s="315"/>
      <c r="G41" s="315" t="s">
        <v>1987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1988</v>
      </c>
      <c r="F42" s="315"/>
      <c r="G42" s="315" t="s">
        <v>1989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1990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1991</v>
      </c>
      <c r="F44" s="315"/>
      <c r="G44" s="315" t="s">
        <v>1992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136</v>
      </c>
      <c r="F45" s="315"/>
      <c r="G45" s="315" t="s">
        <v>1993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1994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1995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1996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1997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1998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1999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2000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2001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2002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2003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2004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2005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2006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2007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2008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2009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2010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2011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2012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2013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2014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2015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2016</v>
      </c>
      <c r="D76" s="333"/>
      <c r="E76" s="333"/>
      <c r="F76" s="333" t="s">
        <v>2017</v>
      </c>
      <c r="G76" s="334"/>
      <c r="H76" s="333" t="s">
        <v>54</v>
      </c>
      <c r="I76" s="333" t="s">
        <v>57</v>
      </c>
      <c r="J76" s="333" t="s">
        <v>2018</v>
      </c>
      <c r="K76" s="332"/>
    </row>
    <row r="77" s="1" customFormat="1" ht="17.25" customHeight="1">
      <c r="B77" s="330"/>
      <c r="C77" s="335" t="s">
        <v>2019</v>
      </c>
      <c r="D77" s="335"/>
      <c r="E77" s="335"/>
      <c r="F77" s="336" t="s">
        <v>2020</v>
      </c>
      <c r="G77" s="337"/>
      <c r="H77" s="335"/>
      <c r="I77" s="335"/>
      <c r="J77" s="335" t="s">
        <v>2021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53</v>
      </c>
      <c r="D79" s="340"/>
      <c r="E79" s="340"/>
      <c r="F79" s="341" t="s">
        <v>2022</v>
      </c>
      <c r="G79" s="342"/>
      <c r="H79" s="318" t="s">
        <v>2023</v>
      </c>
      <c r="I79" s="318" t="s">
        <v>2024</v>
      </c>
      <c r="J79" s="318">
        <v>20</v>
      </c>
      <c r="K79" s="332"/>
    </row>
    <row r="80" s="1" customFormat="1" ht="15" customHeight="1">
      <c r="B80" s="330"/>
      <c r="C80" s="318" t="s">
        <v>2025</v>
      </c>
      <c r="D80" s="318"/>
      <c r="E80" s="318"/>
      <c r="F80" s="341" t="s">
        <v>2022</v>
      </c>
      <c r="G80" s="342"/>
      <c r="H80" s="318" t="s">
        <v>2026</v>
      </c>
      <c r="I80" s="318" t="s">
        <v>2024</v>
      </c>
      <c r="J80" s="318">
        <v>120</v>
      </c>
      <c r="K80" s="332"/>
    </row>
    <row r="81" s="1" customFormat="1" ht="15" customHeight="1">
      <c r="B81" s="343"/>
      <c r="C81" s="318" t="s">
        <v>2027</v>
      </c>
      <c r="D81" s="318"/>
      <c r="E81" s="318"/>
      <c r="F81" s="341" t="s">
        <v>2028</v>
      </c>
      <c r="G81" s="342"/>
      <c r="H81" s="318" t="s">
        <v>2029</v>
      </c>
      <c r="I81" s="318" t="s">
        <v>2024</v>
      </c>
      <c r="J81" s="318">
        <v>50</v>
      </c>
      <c r="K81" s="332"/>
    </row>
    <row r="82" s="1" customFormat="1" ht="15" customHeight="1">
      <c r="B82" s="343"/>
      <c r="C82" s="318" t="s">
        <v>2030</v>
      </c>
      <c r="D82" s="318"/>
      <c r="E82" s="318"/>
      <c r="F82" s="341" t="s">
        <v>2022</v>
      </c>
      <c r="G82" s="342"/>
      <c r="H82" s="318" t="s">
        <v>2031</v>
      </c>
      <c r="I82" s="318" t="s">
        <v>2032</v>
      </c>
      <c r="J82" s="318"/>
      <c r="K82" s="332"/>
    </row>
    <row r="83" s="1" customFormat="1" ht="15" customHeight="1">
      <c r="B83" s="343"/>
      <c r="C83" s="344" t="s">
        <v>2033</v>
      </c>
      <c r="D83" s="344"/>
      <c r="E83" s="344"/>
      <c r="F83" s="345" t="s">
        <v>2028</v>
      </c>
      <c r="G83" s="344"/>
      <c r="H83" s="344" t="s">
        <v>2034</v>
      </c>
      <c r="I83" s="344" t="s">
        <v>2024</v>
      </c>
      <c r="J83" s="344">
        <v>15</v>
      </c>
      <c r="K83" s="332"/>
    </row>
    <row r="84" s="1" customFormat="1" ht="15" customHeight="1">
      <c r="B84" s="343"/>
      <c r="C84" s="344" t="s">
        <v>2035</v>
      </c>
      <c r="D84" s="344"/>
      <c r="E84" s="344"/>
      <c r="F84" s="345" t="s">
        <v>2028</v>
      </c>
      <c r="G84" s="344"/>
      <c r="H84" s="344" t="s">
        <v>2036</v>
      </c>
      <c r="I84" s="344" t="s">
        <v>2024</v>
      </c>
      <c r="J84" s="344">
        <v>15</v>
      </c>
      <c r="K84" s="332"/>
    </row>
    <row r="85" s="1" customFormat="1" ht="15" customHeight="1">
      <c r="B85" s="343"/>
      <c r="C85" s="344" t="s">
        <v>2037</v>
      </c>
      <c r="D85" s="344"/>
      <c r="E85" s="344"/>
      <c r="F85" s="345" t="s">
        <v>2028</v>
      </c>
      <c r="G85" s="344"/>
      <c r="H85" s="344" t="s">
        <v>2038</v>
      </c>
      <c r="I85" s="344" t="s">
        <v>2024</v>
      </c>
      <c r="J85" s="344">
        <v>20</v>
      </c>
      <c r="K85" s="332"/>
    </row>
    <row r="86" s="1" customFormat="1" ht="15" customHeight="1">
      <c r="B86" s="343"/>
      <c r="C86" s="344" t="s">
        <v>2039</v>
      </c>
      <c r="D86" s="344"/>
      <c r="E86" s="344"/>
      <c r="F86" s="345" t="s">
        <v>2028</v>
      </c>
      <c r="G86" s="344"/>
      <c r="H86" s="344" t="s">
        <v>2040</v>
      </c>
      <c r="I86" s="344" t="s">
        <v>2024</v>
      </c>
      <c r="J86" s="344">
        <v>20</v>
      </c>
      <c r="K86" s="332"/>
    </row>
    <row r="87" s="1" customFormat="1" ht="15" customHeight="1">
      <c r="B87" s="343"/>
      <c r="C87" s="318" t="s">
        <v>2041</v>
      </c>
      <c r="D87" s="318"/>
      <c r="E87" s="318"/>
      <c r="F87" s="341" t="s">
        <v>2028</v>
      </c>
      <c r="G87" s="342"/>
      <c r="H87" s="318" t="s">
        <v>2042</v>
      </c>
      <c r="I87" s="318" t="s">
        <v>2024</v>
      </c>
      <c r="J87" s="318">
        <v>50</v>
      </c>
      <c r="K87" s="332"/>
    </row>
    <row r="88" s="1" customFormat="1" ht="15" customHeight="1">
      <c r="B88" s="343"/>
      <c r="C88" s="318" t="s">
        <v>2043</v>
      </c>
      <c r="D88" s="318"/>
      <c r="E88" s="318"/>
      <c r="F88" s="341" t="s">
        <v>2028</v>
      </c>
      <c r="G88" s="342"/>
      <c r="H88" s="318" t="s">
        <v>2044</v>
      </c>
      <c r="I88" s="318" t="s">
        <v>2024</v>
      </c>
      <c r="J88" s="318">
        <v>20</v>
      </c>
      <c r="K88" s="332"/>
    </row>
    <row r="89" s="1" customFormat="1" ht="15" customHeight="1">
      <c r="B89" s="343"/>
      <c r="C89" s="318" t="s">
        <v>2045</v>
      </c>
      <c r="D89" s="318"/>
      <c r="E89" s="318"/>
      <c r="F89" s="341" t="s">
        <v>2028</v>
      </c>
      <c r="G89" s="342"/>
      <c r="H89" s="318" t="s">
        <v>2046</v>
      </c>
      <c r="I89" s="318" t="s">
        <v>2024</v>
      </c>
      <c r="J89" s="318">
        <v>20</v>
      </c>
      <c r="K89" s="332"/>
    </row>
    <row r="90" s="1" customFormat="1" ht="15" customHeight="1">
      <c r="B90" s="343"/>
      <c r="C90" s="318" t="s">
        <v>2047</v>
      </c>
      <c r="D90" s="318"/>
      <c r="E90" s="318"/>
      <c r="F90" s="341" t="s">
        <v>2028</v>
      </c>
      <c r="G90" s="342"/>
      <c r="H90" s="318" t="s">
        <v>2048</v>
      </c>
      <c r="I90" s="318" t="s">
        <v>2024</v>
      </c>
      <c r="J90" s="318">
        <v>50</v>
      </c>
      <c r="K90" s="332"/>
    </row>
    <row r="91" s="1" customFormat="1" ht="15" customHeight="1">
      <c r="B91" s="343"/>
      <c r="C91" s="318" t="s">
        <v>2049</v>
      </c>
      <c r="D91" s="318"/>
      <c r="E91" s="318"/>
      <c r="F91" s="341" t="s">
        <v>2028</v>
      </c>
      <c r="G91" s="342"/>
      <c r="H91" s="318" t="s">
        <v>2049</v>
      </c>
      <c r="I91" s="318" t="s">
        <v>2024</v>
      </c>
      <c r="J91" s="318">
        <v>50</v>
      </c>
      <c r="K91" s="332"/>
    </row>
    <row r="92" s="1" customFormat="1" ht="15" customHeight="1">
      <c r="B92" s="343"/>
      <c r="C92" s="318" t="s">
        <v>2050</v>
      </c>
      <c r="D92" s="318"/>
      <c r="E92" s="318"/>
      <c r="F92" s="341" t="s">
        <v>2028</v>
      </c>
      <c r="G92" s="342"/>
      <c r="H92" s="318" t="s">
        <v>2051</v>
      </c>
      <c r="I92" s="318" t="s">
        <v>2024</v>
      </c>
      <c r="J92" s="318">
        <v>255</v>
      </c>
      <c r="K92" s="332"/>
    </row>
    <row r="93" s="1" customFormat="1" ht="15" customHeight="1">
      <c r="B93" s="343"/>
      <c r="C93" s="318" t="s">
        <v>2052</v>
      </c>
      <c r="D93" s="318"/>
      <c r="E93" s="318"/>
      <c r="F93" s="341" t="s">
        <v>2022</v>
      </c>
      <c r="G93" s="342"/>
      <c r="H93" s="318" t="s">
        <v>2053</v>
      </c>
      <c r="I93" s="318" t="s">
        <v>2054</v>
      </c>
      <c r="J93" s="318"/>
      <c r="K93" s="332"/>
    </row>
    <row r="94" s="1" customFormat="1" ht="15" customHeight="1">
      <c r="B94" s="343"/>
      <c r="C94" s="318" t="s">
        <v>2055</v>
      </c>
      <c r="D94" s="318"/>
      <c r="E94" s="318"/>
      <c r="F94" s="341" t="s">
        <v>2022</v>
      </c>
      <c r="G94" s="342"/>
      <c r="H94" s="318" t="s">
        <v>2056</v>
      </c>
      <c r="I94" s="318" t="s">
        <v>2057</v>
      </c>
      <c r="J94" s="318"/>
      <c r="K94" s="332"/>
    </row>
    <row r="95" s="1" customFormat="1" ht="15" customHeight="1">
      <c r="B95" s="343"/>
      <c r="C95" s="318" t="s">
        <v>2058</v>
      </c>
      <c r="D95" s="318"/>
      <c r="E95" s="318"/>
      <c r="F95" s="341" t="s">
        <v>2022</v>
      </c>
      <c r="G95" s="342"/>
      <c r="H95" s="318" t="s">
        <v>2058</v>
      </c>
      <c r="I95" s="318" t="s">
        <v>2057</v>
      </c>
      <c r="J95" s="318"/>
      <c r="K95" s="332"/>
    </row>
    <row r="96" s="1" customFormat="1" ht="15" customHeight="1">
      <c r="B96" s="343"/>
      <c r="C96" s="318" t="s">
        <v>38</v>
      </c>
      <c r="D96" s="318"/>
      <c r="E96" s="318"/>
      <c r="F96" s="341" t="s">
        <v>2022</v>
      </c>
      <c r="G96" s="342"/>
      <c r="H96" s="318" t="s">
        <v>2059</v>
      </c>
      <c r="I96" s="318" t="s">
        <v>2057</v>
      </c>
      <c r="J96" s="318"/>
      <c r="K96" s="332"/>
    </row>
    <row r="97" s="1" customFormat="1" ht="15" customHeight="1">
      <c r="B97" s="343"/>
      <c r="C97" s="318" t="s">
        <v>48</v>
      </c>
      <c r="D97" s="318"/>
      <c r="E97" s="318"/>
      <c r="F97" s="341" t="s">
        <v>2022</v>
      </c>
      <c r="G97" s="342"/>
      <c r="H97" s="318" t="s">
        <v>2060</v>
      </c>
      <c r="I97" s="318" t="s">
        <v>2057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2061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2016</v>
      </c>
      <c r="D103" s="333"/>
      <c r="E103" s="333"/>
      <c r="F103" s="333" t="s">
        <v>2017</v>
      </c>
      <c r="G103" s="334"/>
      <c r="H103" s="333" t="s">
        <v>54</v>
      </c>
      <c r="I103" s="333" t="s">
        <v>57</v>
      </c>
      <c r="J103" s="333" t="s">
        <v>2018</v>
      </c>
      <c r="K103" s="332"/>
    </row>
    <row r="104" s="1" customFormat="1" ht="17.25" customHeight="1">
      <c r="B104" s="330"/>
      <c r="C104" s="335" t="s">
        <v>2019</v>
      </c>
      <c r="D104" s="335"/>
      <c r="E104" s="335"/>
      <c r="F104" s="336" t="s">
        <v>2020</v>
      </c>
      <c r="G104" s="337"/>
      <c r="H104" s="335"/>
      <c r="I104" s="335"/>
      <c r="J104" s="335" t="s">
        <v>2021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53</v>
      </c>
      <c r="D106" s="340"/>
      <c r="E106" s="340"/>
      <c r="F106" s="341" t="s">
        <v>2022</v>
      </c>
      <c r="G106" s="318"/>
      <c r="H106" s="318" t="s">
        <v>2062</v>
      </c>
      <c r="I106" s="318" t="s">
        <v>2024</v>
      </c>
      <c r="J106" s="318">
        <v>20</v>
      </c>
      <c r="K106" s="332"/>
    </row>
    <row r="107" s="1" customFormat="1" ht="15" customHeight="1">
      <c r="B107" s="330"/>
      <c r="C107" s="318" t="s">
        <v>2025</v>
      </c>
      <c r="D107" s="318"/>
      <c r="E107" s="318"/>
      <c r="F107" s="341" t="s">
        <v>2022</v>
      </c>
      <c r="G107" s="318"/>
      <c r="H107" s="318" t="s">
        <v>2062</v>
      </c>
      <c r="I107" s="318" t="s">
        <v>2024</v>
      </c>
      <c r="J107" s="318">
        <v>120</v>
      </c>
      <c r="K107" s="332"/>
    </row>
    <row r="108" s="1" customFormat="1" ht="15" customHeight="1">
      <c r="B108" s="343"/>
      <c r="C108" s="318" t="s">
        <v>2027</v>
      </c>
      <c r="D108" s="318"/>
      <c r="E108" s="318"/>
      <c r="F108" s="341" t="s">
        <v>2028</v>
      </c>
      <c r="G108" s="318"/>
      <c r="H108" s="318" t="s">
        <v>2062</v>
      </c>
      <c r="I108" s="318" t="s">
        <v>2024</v>
      </c>
      <c r="J108" s="318">
        <v>50</v>
      </c>
      <c r="K108" s="332"/>
    </row>
    <row r="109" s="1" customFormat="1" ht="15" customHeight="1">
      <c r="B109" s="343"/>
      <c r="C109" s="318" t="s">
        <v>2030</v>
      </c>
      <c r="D109" s="318"/>
      <c r="E109" s="318"/>
      <c r="F109" s="341" t="s">
        <v>2022</v>
      </c>
      <c r="G109" s="318"/>
      <c r="H109" s="318" t="s">
        <v>2062</v>
      </c>
      <c r="I109" s="318" t="s">
        <v>2032</v>
      </c>
      <c r="J109" s="318"/>
      <c r="K109" s="332"/>
    </row>
    <row r="110" s="1" customFormat="1" ht="15" customHeight="1">
      <c r="B110" s="343"/>
      <c r="C110" s="318" t="s">
        <v>2041</v>
      </c>
      <c r="D110" s="318"/>
      <c r="E110" s="318"/>
      <c r="F110" s="341" t="s">
        <v>2028</v>
      </c>
      <c r="G110" s="318"/>
      <c r="H110" s="318" t="s">
        <v>2062</v>
      </c>
      <c r="I110" s="318" t="s">
        <v>2024</v>
      </c>
      <c r="J110" s="318">
        <v>50</v>
      </c>
      <c r="K110" s="332"/>
    </row>
    <row r="111" s="1" customFormat="1" ht="15" customHeight="1">
      <c r="B111" s="343"/>
      <c r="C111" s="318" t="s">
        <v>2049</v>
      </c>
      <c r="D111" s="318"/>
      <c r="E111" s="318"/>
      <c r="F111" s="341" t="s">
        <v>2028</v>
      </c>
      <c r="G111" s="318"/>
      <c r="H111" s="318" t="s">
        <v>2062</v>
      </c>
      <c r="I111" s="318" t="s">
        <v>2024</v>
      </c>
      <c r="J111" s="318">
        <v>50</v>
      </c>
      <c r="K111" s="332"/>
    </row>
    <row r="112" s="1" customFormat="1" ht="15" customHeight="1">
      <c r="B112" s="343"/>
      <c r="C112" s="318" t="s">
        <v>2047</v>
      </c>
      <c r="D112" s="318"/>
      <c r="E112" s="318"/>
      <c r="F112" s="341" t="s">
        <v>2028</v>
      </c>
      <c r="G112" s="318"/>
      <c r="H112" s="318" t="s">
        <v>2062</v>
      </c>
      <c r="I112" s="318" t="s">
        <v>2024</v>
      </c>
      <c r="J112" s="318">
        <v>50</v>
      </c>
      <c r="K112" s="332"/>
    </row>
    <row r="113" s="1" customFormat="1" ht="15" customHeight="1">
      <c r="B113" s="343"/>
      <c r="C113" s="318" t="s">
        <v>53</v>
      </c>
      <c r="D113" s="318"/>
      <c r="E113" s="318"/>
      <c r="F113" s="341" t="s">
        <v>2022</v>
      </c>
      <c r="G113" s="318"/>
      <c r="H113" s="318" t="s">
        <v>2063</v>
      </c>
      <c r="I113" s="318" t="s">
        <v>2024</v>
      </c>
      <c r="J113" s="318">
        <v>20</v>
      </c>
      <c r="K113" s="332"/>
    </row>
    <row r="114" s="1" customFormat="1" ht="15" customHeight="1">
      <c r="B114" s="343"/>
      <c r="C114" s="318" t="s">
        <v>2064</v>
      </c>
      <c r="D114" s="318"/>
      <c r="E114" s="318"/>
      <c r="F114" s="341" t="s">
        <v>2022</v>
      </c>
      <c r="G114" s="318"/>
      <c r="H114" s="318" t="s">
        <v>2065</v>
      </c>
      <c r="I114" s="318" t="s">
        <v>2024</v>
      </c>
      <c r="J114" s="318">
        <v>120</v>
      </c>
      <c r="K114" s="332"/>
    </row>
    <row r="115" s="1" customFormat="1" ht="15" customHeight="1">
      <c r="B115" s="343"/>
      <c r="C115" s="318" t="s">
        <v>38</v>
      </c>
      <c r="D115" s="318"/>
      <c r="E115" s="318"/>
      <c r="F115" s="341" t="s">
        <v>2022</v>
      </c>
      <c r="G115" s="318"/>
      <c r="H115" s="318" t="s">
        <v>2066</v>
      </c>
      <c r="I115" s="318" t="s">
        <v>2057</v>
      </c>
      <c r="J115" s="318"/>
      <c r="K115" s="332"/>
    </row>
    <row r="116" s="1" customFormat="1" ht="15" customHeight="1">
      <c r="B116" s="343"/>
      <c r="C116" s="318" t="s">
        <v>48</v>
      </c>
      <c r="D116" s="318"/>
      <c r="E116" s="318"/>
      <c r="F116" s="341" t="s">
        <v>2022</v>
      </c>
      <c r="G116" s="318"/>
      <c r="H116" s="318" t="s">
        <v>2067</v>
      </c>
      <c r="I116" s="318" t="s">
        <v>2057</v>
      </c>
      <c r="J116" s="318"/>
      <c r="K116" s="332"/>
    </row>
    <row r="117" s="1" customFormat="1" ht="15" customHeight="1">
      <c r="B117" s="343"/>
      <c r="C117" s="318" t="s">
        <v>57</v>
      </c>
      <c r="D117" s="318"/>
      <c r="E117" s="318"/>
      <c r="F117" s="341" t="s">
        <v>2022</v>
      </c>
      <c r="G117" s="318"/>
      <c r="H117" s="318" t="s">
        <v>2068</v>
      </c>
      <c r="I117" s="318" t="s">
        <v>2069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2070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2016</v>
      </c>
      <c r="D123" s="333"/>
      <c r="E123" s="333"/>
      <c r="F123" s="333" t="s">
        <v>2017</v>
      </c>
      <c r="G123" s="334"/>
      <c r="H123" s="333" t="s">
        <v>54</v>
      </c>
      <c r="I123" s="333" t="s">
        <v>57</v>
      </c>
      <c r="J123" s="333" t="s">
        <v>2018</v>
      </c>
      <c r="K123" s="362"/>
    </row>
    <row r="124" s="1" customFormat="1" ht="17.25" customHeight="1">
      <c r="B124" s="361"/>
      <c r="C124" s="335" t="s">
        <v>2019</v>
      </c>
      <c r="D124" s="335"/>
      <c r="E124" s="335"/>
      <c r="F124" s="336" t="s">
        <v>2020</v>
      </c>
      <c r="G124" s="337"/>
      <c r="H124" s="335"/>
      <c r="I124" s="335"/>
      <c r="J124" s="335" t="s">
        <v>2021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2025</v>
      </c>
      <c r="D126" s="340"/>
      <c r="E126" s="340"/>
      <c r="F126" s="341" t="s">
        <v>2022</v>
      </c>
      <c r="G126" s="318"/>
      <c r="H126" s="318" t="s">
        <v>2062</v>
      </c>
      <c r="I126" s="318" t="s">
        <v>2024</v>
      </c>
      <c r="J126" s="318">
        <v>120</v>
      </c>
      <c r="K126" s="366"/>
    </row>
    <row r="127" s="1" customFormat="1" ht="15" customHeight="1">
      <c r="B127" s="363"/>
      <c r="C127" s="318" t="s">
        <v>2071</v>
      </c>
      <c r="D127" s="318"/>
      <c r="E127" s="318"/>
      <c r="F127" s="341" t="s">
        <v>2022</v>
      </c>
      <c r="G127" s="318"/>
      <c r="H127" s="318" t="s">
        <v>2072</v>
      </c>
      <c r="I127" s="318" t="s">
        <v>2024</v>
      </c>
      <c r="J127" s="318" t="s">
        <v>2073</v>
      </c>
      <c r="K127" s="366"/>
    </row>
    <row r="128" s="1" customFormat="1" ht="15" customHeight="1">
      <c r="B128" s="363"/>
      <c r="C128" s="318" t="s">
        <v>1970</v>
      </c>
      <c r="D128" s="318"/>
      <c r="E128" s="318"/>
      <c r="F128" s="341" t="s">
        <v>2022</v>
      </c>
      <c r="G128" s="318"/>
      <c r="H128" s="318" t="s">
        <v>2074</v>
      </c>
      <c r="I128" s="318" t="s">
        <v>2024</v>
      </c>
      <c r="J128" s="318" t="s">
        <v>2073</v>
      </c>
      <c r="K128" s="366"/>
    </row>
    <row r="129" s="1" customFormat="1" ht="15" customHeight="1">
      <c r="B129" s="363"/>
      <c r="C129" s="318" t="s">
        <v>2033</v>
      </c>
      <c r="D129" s="318"/>
      <c r="E129" s="318"/>
      <c r="F129" s="341" t="s">
        <v>2028</v>
      </c>
      <c r="G129" s="318"/>
      <c r="H129" s="318" t="s">
        <v>2034</v>
      </c>
      <c r="I129" s="318" t="s">
        <v>2024</v>
      </c>
      <c r="J129" s="318">
        <v>15</v>
      </c>
      <c r="K129" s="366"/>
    </row>
    <row r="130" s="1" customFormat="1" ht="15" customHeight="1">
      <c r="B130" s="363"/>
      <c r="C130" s="344" t="s">
        <v>2035</v>
      </c>
      <c r="D130" s="344"/>
      <c r="E130" s="344"/>
      <c r="F130" s="345" t="s">
        <v>2028</v>
      </c>
      <c r="G130" s="344"/>
      <c r="H130" s="344" t="s">
        <v>2036</v>
      </c>
      <c r="I130" s="344" t="s">
        <v>2024</v>
      </c>
      <c r="J130" s="344">
        <v>15</v>
      </c>
      <c r="K130" s="366"/>
    </row>
    <row r="131" s="1" customFormat="1" ht="15" customHeight="1">
      <c r="B131" s="363"/>
      <c r="C131" s="344" t="s">
        <v>2037</v>
      </c>
      <c r="D131" s="344"/>
      <c r="E131" s="344"/>
      <c r="F131" s="345" t="s">
        <v>2028</v>
      </c>
      <c r="G131" s="344"/>
      <c r="H131" s="344" t="s">
        <v>2038</v>
      </c>
      <c r="I131" s="344" t="s">
        <v>2024</v>
      </c>
      <c r="J131" s="344">
        <v>20</v>
      </c>
      <c r="K131" s="366"/>
    </row>
    <row r="132" s="1" customFormat="1" ht="15" customHeight="1">
      <c r="B132" s="363"/>
      <c r="C132" s="344" t="s">
        <v>2039</v>
      </c>
      <c r="D132" s="344"/>
      <c r="E132" s="344"/>
      <c r="F132" s="345" t="s">
        <v>2028</v>
      </c>
      <c r="G132" s="344"/>
      <c r="H132" s="344" t="s">
        <v>2040</v>
      </c>
      <c r="I132" s="344" t="s">
        <v>2024</v>
      </c>
      <c r="J132" s="344">
        <v>20</v>
      </c>
      <c r="K132" s="366"/>
    </row>
    <row r="133" s="1" customFormat="1" ht="15" customHeight="1">
      <c r="B133" s="363"/>
      <c r="C133" s="318" t="s">
        <v>2027</v>
      </c>
      <c r="D133" s="318"/>
      <c r="E133" s="318"/>
      <c r="F133" s="341" t="s">
        <v>2028</v>
      </c>
      <c r="G133" s="318"/>
      <c r="H133" s="318" t="s">
        <v>2062</v>
      </c>
      <c r="I133" s="318" t="s">
        <v>2024</v>
      </c>
      <c r="J133" s="318">
        <v>50</v>
      </c>
      <c r="K133" s="366"/>
    </row>
    <row r="134" s="1" customFormat="1" ht="15" customHeight="1">
      <c r="B134" s="363"/>
      <c r="C134" s="318" t="s">
        <v>2041</v>
      </c>
      <c r="D134" s="318"/>
      <c r="E134" s="318"/>
      <c r="F134" s="341" t="s">
        <v>2028</v>
      </c>
      <c r="G134" s="318"/>
      <c r="H134" s="318" t="s">
        <v>2062</v>
      </c>
      <c r="I134" s="318" t="s">
        <v>2024</v>
      </c>
      <c r="J134" s="318">
        <v>50</v>
      </c>
      <c r="K134" s="366"/>
    </row>
    <row r="135" s="1" customFormat="1" ht="15" customHeight="1">
      <c r="B135" s="363"/>
      <c r="C135" s="318" t="s">
        <v>2047</v>
      </c>
      <c r="D135" s="318"/>
      <c r="E135" s="318"/>
      <c r="F135" s="341" t="s">
        <v>2028</v>
      </c>
      <c r="G135" s="318"/>
      <c r="H135" s="318" t="s">
        <v>2062</v>
      </c>
      <c r="I135" s="318" t="s">
        <v>2024</v>
      </c>
      <c r="J135" s="318">
        <v>50</v>
      </c>
      <c r="K135" s="366"/>
    </row>
    <row r="136" s="1" customFormat="1" ht="15" customHeight="1">
      <c r="B136" s="363"/>
      <c r="C136" s="318" t="s">
        <v>2049</v>
      </c>
      <c r="D136" s="318"/>
      <c r="E136" s="318"/>
      <c r="F136" s="341" t="s">
        <v>2028</v>
      </c>
      <c r="G136" s="318"/>
      <c r="H136" s="318" t="s">
        <v>2062</v>
      </c>
      <c r="I136" s="318" t="s">
        <v>2024</v>
      </c>
      <c r="J136" s="318">
        <v>50</v>
      </c>
      <c r="K136" s="366"/>
    </row>
    <row r="137" s="1" customFormat="1" ht="15" customHeight="1">
      <c r="B137" s="363"/>
      <c r="C137" s="318" t="s">
        <v>2050</v>
      </c>
      <c r="D137" s="318"/>
      <c r="E137" s="318"/>
      <c r="F137" s="341" t="s">
        <v>2028</v>
      </c>
      <c r="G137" s="318"/>
      <c r="H137" s="318" t="s">
        <v>2075</v>
      </c>
      <c r="I137" s="318" t="s">
        <v>2024</v>
      </c>
      <c r="J137" s="318">
        <v>255</v>
      </c>
      <c r="K137" s="366"/>
    </row>
    <row r="138" s="1" customFormat="1" ht="15" customHeight="1">
      <c r="B138" s="363"/>
      <c r="C138" s="318" t="s">
        <v>2052</v>
      </c>
      <c r="D138" s="318"/>
      <c r="E138" s="318"/>
      <c r="F138" s="341" t="s">
        <v>2022</v>
      </c>
      <c r="G138" s="318"/>
      <c r="H138" s="318" t="s">
        <v>2076</v>
      </c>
      <c r="I138" s="318" t="s">
        <v>2054</v>
      </c>
      <c r="J138" s="318"/>
      <c r="K138" s="366"/>
    </row>
    <row r="139" s="1" customFormat="1" ht="15" customHeight="1">
      <c r="B139" s="363"/>
      <c r="C139" s="318" t="s">
        <v>2055</v>
      </c>
      <c r="D139" s="318"/>
      <c r="E139" s="318"/>
      <c r="F139" s="341" t="s">
        <v>2022</v>
      </c>
      <c r="G139" s="318"/>
      <c r="H139" s="318" t="s">
        <v>2077</v>
      </c>
      <c r="I139" s="318" t="s">
        <v>2057</v>
      </c>
      <c r="J139" s="318"/>
      <c r="K139" s="366"/>
    </row>
    <row r="140" s="1" customFormat="1" ht="15" customHeight="1">
      <c r="B140" s="363"/>
      <c r="C140" s="318" t="s">
        <v>2058</v>
      </c>
      <c r="D140" s="318"/>
      <c r="E140" s="318"/>
      <c r="F140" s="341" t="s">
        <v>2022</v>
      </c>
      <c r="G140" s="318"/>
      <c r="H140" s="318" t="s">
        <v>2058</v>
      </c>
      <c r="I140" s="318" t="s">
        <v>2057</v>
      </c>
      <c r="J140" s="318"/>
      <c r="K140" s="366"/>
    </row>
    <row r="141" s="1" customFormat="1" ht="15" customHeight="1">
      <c r="B141" s="363"/>
      <c r="C141" s="318" t="s">
        <v>38</v>
      </c>
      <c r="D141" s="318"/>
      <c r="E141" s="318"/>
      <c r="F141" s="341" t="s">
        <v>2022</v>
      </c>
      <c r="G141" s="318"/>
      <c r="H141" s="318" t="s">
        <v>2078</v>
      </c>
      <c r="I141" s="318" t="s">
        <v>2057</v>
      </c>
      <c r="J141" s="318"/>
      <c r="K141" s="366"/>
    </row>
    <row r="142" s="1" customFormat="1" ht="15" customHeight="1">
      <c r="B142" s="363"/>
      <c r="C142" s="318" t="s">
        <v>2079</v>
      </c>
      <c r="D142" s="318"/>
      <c r="E142" s="318"/>
      <c r="F142" s="341" t="s">
        <v>2022</v>
      </c>
      <c r="G142" s="318"/>
      <c r="H142" s="318" t="s">
        <v>2080</v>
      </c>
      <c r="I142" s="318" t="s">
        <v>2057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2081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2016</v>
      </c>
      <c r="D148" s="333"/>
      <c r="E148" s="333"/>
      <c r="F148" s="333" t="s">
        <v>2017</v>
      </c>
      <c r="G148" s="334"/>
      <c r="H148" s="333" t="s">
        <v>54</v>
      </c>
      <c r="I148" s="333" t="s">
        <v>57</v>
      </c>
      <c r="J148" s="333" t="s">
        <v>2018</v>
      </c>
      <c r="K148" s="332"/>
    </row>
    <row r="149" s="1" customFormat="1" ht="17.25" customHeight="1">
      <c r="B149" s="330"/>
      <c r="C149" s="335" t="s">
        <v>2019</v>
      </c>
      <c r="D149" s="335"/>
      <c r="E149" s="335"/>
      <c r="F149" s="336" t="s">
        <v>2020</v>
      </c>
      <c r="G149" s="337"/>
      <c r="H149" s="335"/>
      <c r="I149" s="335"/>
      <c r="J149" s="335" t="s">
        <v>2021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2025</v>
      </c>
      <c r="D151" s="318"/>
      <c r="E151" s="318"/>
      <c r="F151" s="371" t="s">
        <v>2022</v>
      </c>
      <c r="G151" s="318"/>
      <c r="H151" s="370" t="s">
        <v>2062</v>
      </c>
      <c r="I151" s="370" t="s">
        <v>2024</v>
      </c>
      <c r="J151" s="370">
        <v>120</v>
      </c>
      <c r="K151" s="366"/>
    </row>
    <row r="152" s="1" customFormat="1" ht="15" customHeight="1">
      <c r="B152" s="343"/>
      <c r="C152" s="370" t="s">
        <v>2071</v>
      </c>
      <c r="D152" s="318"/>
      <c r="E152" s="318"/>
      <c r="F152" s="371" t="s">
        <v>2022</v>
      </c>
      <c r="G152" s="318"/>
      <c r="H152" s="370" t="s">
        <v>2082</v>
      </c>
      <c r="I152" s="370" t="s">
        <v>2024</v>
      </c>
      <c r="J152" s="370" t="s">
        <v>2073</v>
      </c>
      <c r="K152" s="366"/>
    </row>
    <row r="153" s="1" customFormat="1" ht="15" customHeight="1">
      <c r="B153" s="343"/>
      <c r="C153" s="370" t="s">
        <v>1970</v>
      </c>
      <c r="D153" s="318"/>
      <c r="E153" s="318"/>
      <c r="F153" s="371" t="s">
        <v>2022</v>
      </c>
      <c r="G153" s="318"/>
      <c r="H153" s="370" t="s">
        <v>2083</v>
      </c>
      <c r="I153" s="370" t="s">
        <v>2024</v>
      </c>
      <c r="J153" s="370" t="s">
        <v>2073</v>
      </c>
      <c r="K153" s="366"/>
    </row>
    <row r="154" s="1" customFormat="1" ht="15" customHeight="1">
      <c r="B154" s="343"/>
      <c r="C154" s="370" t="s">
        <v>2027</v>
      </c>
      <c r="D154" s="318"/>
      <c r="E154" s="318"/>
      <c r="F154" s="371" t="s">
        <v>2028</v>
      </c>
      <c r="G154" s="318"/>
      <c r="H154" s="370" t="s">
        <v>2062</v>
      </c>
      <c r="I154" s="370" t="s">
        <v>2024</v>
      </c>
      <c r="J154" s="370">
        <v>50</v>
      </c>
      <c r="K154" s="366"/>
    </row>
    <row r="155" s="1" customFormat="1" ht="15" customHeight="1">
      <c r="B155" s="343"/>
      <c r="C155" s="370" t="s">
        <v>2030</v>
      </c>
      <c r="D155" s="318"/>
      <c r="E155" s="318"/>
      <c r="F155" s="371" t="s">
        <v>2022</v>
      </c>
      <c r="G155" s="318"/>
      <c r="H155" s="370" t="s">
        <v>2062</v>
      </c>
      <c r="I155" s="370" t="s">
        <v>2032</v>
      </c>
      <c r="J155" s="370"/>
      <c r="K155" s="366"/>
    </row>
    <row r="156" s="1" customFormat="1" ht="15" customHeight="1">
      <c r="B156" s="343"/>
      <c r="C156" s="370" t="s">
        <v>2041</v>
      </c>
      <c r="D156" s="318"/>
      <c r="E156" s="318"/>
      <c r="F156" s="371" t="s">
        <v>2028</v>
      </c>
      <c r="G156" s="318"/>
      <c r="H156" s="370" t="s">
        <v>2062</v>
      </c>
      <c r="I156" s="370" t="s">
        <v>2024</v>
      </c>
      <c r="J156" s="370">
        <v>50</v>
      </c>
      <c r="K156" s="366"/>
    </row>
    <row r="157" s="1" customFormat="1" ht="15" customHeight="1">
      <c r="B157" s="343"/>
      <c r="C157" s="370" t="s">
        <v>2049</v>
      </c>
      <c r="D157" s="318"/>
      <c r="E157" s="318"/>
      <c r="F157" s="371" t="s">
        <v>2028</v>
      </c>
      <c r="G157" s="318"/>
      <c r="H157" s="370" t="s">
        <v>2062</v>
      </c>
      <c r="I157" s="370" t="s">
        <v>2024</v>
      </c>
      <c r="J157" s="370">
        <v>50</v>
      </c>
      <c r="K157" s="366"/>
    </row>
    <row r="158" s="1" customFormat="1" ht="15" customHeight="1">
      <c r="B158" s="343"/>
      <c r="C158" s="370" t="s">
        <v>2047</v>
      </c>
      <c r="D158" s="318"/>
      <c r="E158" s="318"/>
      <c r="F158" s="371" t="s">
        <v>2028</v>
      </c>
      <c r="G158" s="318"/>
      <c r="H158" s="370" t="s">
        <v>2062</v>
      </c>
      <c r="I158" s="370" t="s">
        <v>2024</v>
      </c>
      <c r="J158" s="370">
        <v>50</v>
      </c>
      <c r="K158" s="366"/>
    </row>
    <row r="159" s="1" customFormat="1" ht="15" customHeight="1">
      <c r="B159" s="343"/>
      <c r="C159" s="370" t="s">
        <v>102</v>
      </c>
      <c r="D159" s="318"/>
      <c r="E159" s="318"/>
      <c r="F159" s="371" t="s">
        <v>2022</v>
      </c>
      <c r="G159" s="318"/>
      <c r="H159" s="370" t="s">
        <v>2084</v>
      </c>
      <c r="I159" s="370" t="s">
        <v>2024</v>
      </c>
      <c r="J159" s="370" t="s">
        <v>2085</v>
      </c>
      <c r="K159" s="366"/>
    </row>
    <row r="160" s="1" customFormat="1" ht="15" customHeight="1">
      <c r="B160" s="343"/>
      <c r="C160" s="370" t="s">
        <v>2086</v>
      </c>
      <c r="D160" s="318"/>
      <c r="E160" s="318"/>
      <c r="F160" s="371" t="s">
        <v>2022</v>
      </c>
      <c r="G160" s="318"/>
      <c r="H160" s="370" t="s">
        <v>2087</v>
      </c>
      <c r="I160" s="370" t="s">
        <v>2057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2088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2016</v>
      </c>
      <c r="D166" s="333"/>
      <c r="E166" s="333"/>
      <c r="F166" s="333" t="s">
        <v>2017</v>
      </c>
      <c r="G166" s="375"/>
      <c r="H166" s="376" t="s">
        <v>54</v>
      </c>
      <c r="I166" s="376" t="s">
        <v>57</v>
      </c>
      <c r="J166" s="333" t="s">
        <v>2018</v>
      </c>
      <c r="K166" s="310"/>
    </row>
    <row r="167" s="1" customFormat="1" ht="17.25" customHeight="1">
      <c r="B167" s="311"/>
      <c r="C167" s="335" t="s">
        <v>2019</v>
      </c>
      <c r="D167" s="335"/>
      <c r="E167" s="335"/>
      <c r="F167" s="336" t="s">
        <v>2020</v>
      </c>
      <c r="G167" s="377"/>
      <c r="H167" s="378"/>
      <c r="I167" s="378"/>
      <c r="J167" s="335" t="s">
        <v>2021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2025</v>
      </c>
      <c r="D169" s="318"/>
      <c r="E169" s="318"/>
      <c r="F169" s="341" t="s">
        <v>2022</v>
      </c>
      <c r="G169" s="318"/>
      <c r="H169" s="318" t="s">
        <v>2062</v>
      </c>
      <c r="I169" s="318" t="s">
        <v>2024</v>
      </c>
      <c r="J169" s="318">
        <v>120</v>
      </c>
      <c r="K169" s="366"/>
    </row>
    <row r="170" s="1" customFormat="1" ht="15" customHeight="1">
      <c r="B170" s="343"/>
      <c r="C170" s="318" t="s">
        <v>2071</v>
      </c>
      <c r="D170" s="318"/>
      <c r="E170" s="318"/>
      <c r="F170" s="341" t="s">
        <v>2022</v>
      </c>
      <c r="G170" s="318"/>
      <c r="H170" s="318" t="s">
        <v>2072</v>
      </c>
      <c r="I170" s="318" t="s">
        <v>2024</v>
      </c>
      <c r="J170" s="318" t="s">
        <v>2073</v>
      </c>
      <c r="K170" s="366"/>
    </row>
    <row r="171" s="1" customFormat="1" ht="15" customHeight="1">
      <c r="B171" s="343"/>
      <c r="C171" s="318" t="s">
        <v>1970</v>
      </c>
      <c r="D171" s="318"/>
      <c r="E171" s="318"/>
      <c r="F171" s="341" t="s">
        <v>2022</v>
      </c>
      <c r="G171" s="318"/>
      <c r="H171" s="318" t="s">
        <v>2089</v>
      </c>
      <c r="I171" s="318" t="s">
        <v>2024</v>
      </c>
      <c r="J171" s="318" t="s">
        <v>2073</v>
      </c>
      <c r="K171" s="366"/>
    </row>
    <row r="172" s="1" customFormat="1" ht="15" customHeight="1">
      <c r="B172" s="343"/>
      <c r="C172" s="318" t="s">
        <v>2027</v>
      </c>
      <c r="D172" s="318"/>
      <c r="E172" s="318"/>
      <c r="F172" s="341" t="s">
        <v>2028</v>
      </c>
      <c r="G172" s="318"/>
      <c r="H172" s="318" t="s">
        <v>2089</v>
      </c>
      <c r="I172" s="318" t="s">
        <v>2024</v>
      </c>
      <c r="J172" s="318">
        <v>50</v>
      </c>
      <c r="K172" s="366"/>
    </row>
    <row r="173" s="1" customFormat="1" ht="15" customHeight="1">
      <c r="B173" s="343"/>
      <c r="C173" s="318" t="s">
        <v>2030</v>
      </c>
      <c r="D173" s="318"/>
      <c r="E173" s="318"/>
      <c r="F173" s="341" t="s">
        <v>2022</v>
      </c>
      <c r="G173" s="318"/>
      <c r="H173" s="318" t="s">
        <v>2089</v>
      </c>
      <c r="I173" s="318" t="s">
        <v>2032</v>
      </c>
      <c r="J173" s="318"/>
      <c r="K173" s="366"/>
    </row>
    <row r="174" s="1" customFormat="1" ht="15" customHeight="1">
      <c r="B174" s="343"/>
      <c r="C174" s="318" t="s">
        <v>2041</v>
      </c>
      <c r="D174" s="318"/>
      <c r="E174" s="318"/>
      <c r="F174" s="341" t="s">
        <v>2028</v>
      </c>
      <c r="G174" s="318"/>
      <c r="H174" s="318" t="s">
        <v>2089</v>
      </c>
      <c r="I174" s="318" t="s">
        <v>2024</v>
      </c>
      <c r="J174" s="318">
        <v>50</v>
      </c>
      <c r="K174" s="366"/>
    </row>
    <row r="175" s="1" customFormat="1" ht="15" customHeight="1">
      <c r="B175" s="343"/>
      <c r="C175" s="318" t="s">
        <v>2049</v>
      </c>
      <c r="D175" s="318"/>
      <c r="E175" s="318"/>
      <c r="F175" s="341" t="s">
        <v>2028</v>
      </c>
      <c r="G175" s="318"/>
      <c r="H175" s="318" t="s">
        <v>2089</v>
      </c>
      <c r="I175" s="318" t="s">
        <v>2024</v>
      </c>
      <c r="J175" s="318">
        <v>50</v>
      </c>
      <c r="K175" s="366"/>
    </row>
    <row r="176" s="1" customFormat="1" ht="15" customHeight="1">
      <c r="B176" s="343"/>
      <c r="C176" s="318" t="s">
        <v>2047</v>
      </c>
      <c r="D176" s="318"/>
      <c r="E176" s="318"/>
      <c r="F176" s="341" t="s">
        <v>2028</v>
      </c>
      <c r="G176" s="318"/>
      <c r="H176" s="318" t="s">
        <v>2089</v>
      </c>
      <c r="I176" s="318" t="s">
        <v>2024</v>
      </c>
      <c r="J176" s="318">
        <v>50</v>
      </c>
      <c r="K176" s="366"/>
    </row>
    <row r="177" s="1" customFormat="1" ht="15" customHeight="1">
      <c r="B177" s="343"/>
      <c r="C177" s="318" t="s">
        <v>132</v>
      </c>
      <c r="D177" s="318"/>
      <c r="E177" s="318"/>
      <c r="F177" s="341" t="s">
        <v>2022</v>
      </c>
      <c r="G177" s="318"/>
      <c r="H177" s="318" t="s">
        <v>2090</v>
      </c>
      <c r="I177" s="318" t="s">
        <v>2091</v>
      </c>
      <c r="J177" s="318"/>
      <c r="K177" s="366"/>
    </row>
    <row r="178" s="1" customFormat="1" ht="15" customHeight="1">
      <c r="B178" s="343"/>
      <c r="C178" s="318" t="s">
        <v>57</v>
      </c>
      <c r="D178" s="318"/>
      <c r="E178" s="318"/>
      <c r="F178" s="341" t="s">
        <v>2022</v>
      </c>
      <c r="G178" s="318"/>
      <c r="H178" s="318" t="s">
        <v>2092</v>
      </c>
      <c r="I178" s="318" t="s">
        <v>2093</v>
      </c>
      <c r="J178" s="318">
        <v>1</v>
      </c>
      <c r="K178" s="366"/>
    </row>
    <row r="179" s="1" customFormat="1" ht="15" customHeight="1">
      <c r="B179" s="343"/>
      <c r="C179" s="318" t="s">
        <v>53</v>
      </c>
      <c r="D179" s="318"/>
      <c r="E179" s="318"/>
      <c r="F179" s="341" t="s">
        <v>2022</v>
      </c>
      <c r="G179" s="318"/>
      <c r="H179" s="318" t="s">
        <v>2094</v>
      </c>
      <c r="I179" s="318" t="s">
        <v>2024</v>
      </c>
      <c r="J179" s="318">
        <v>20</v>
      </c>
      <c r="K179" s="366"/>
    </row>
    <row r="180" s="1" customFormat="1" ht="15" customHeight="1">
      <c r="B180" s="343"/>
      <c r="C180" s="318" t="s">
        <v>54</v>
      </c>
      <c r="D180" s="318"/>
      <c r="E180" s="318"/>
      <c r="F180" s="341" t="s">
        <v>2022</v>
      </c>
      <c r="G180" s="318"/>
      <c r="H180" s="318" t="s">
        <v>2095</v>
      </c>
      <c r="I180" s="318" t="s">
        <v>2024</v>
      </c>
      <c r="J180" s="318">
        <v>255</v>
      </c>
      <c r="K180" s="366"/>
    </row>
    <row r="181" s="1" customFormat="1" ht="15" customHeight="1">
      <c r="B181" s="343"/>
      <c r="C181" s="318" t="s">
        <v>133</v>
      </c>
      <c r="D181" s="318"/>
      <c r="E181" s="318"/>
      <c r="F181" s="341" t="s">
        <v>2022</v>
      </c>
      <c r="G181" s="318"/>
      <c r="H181" s="318" t="s">
        <v>1986</v>
      </c>
      <c r="I181" s="318" t="s">
        <v>2024</v>
      </c>
      <c r="J181" s="318">
        <v>10</v>
      </c>
      <c r="K181" s="366"/>
    </row>
    <row r="182" s="1" customFormat="1" ht="15" customHeight="1">
      <c r="B182" s="343"/>
      <c r="C182" s="318" t="s">
        <v>134</v>
      </c>
      <c r="D182" s="318"/>
      <c r="E182" s="318"/>
      <c r="F182" s="341" t="s">
        <v>2022</v>
      </c>
      <c r="G182" s="318"/>
      <c r="H182" s="318" t="s">
        <v>2096</v>
      </c>
      <c r="I182" s="318" t="s">
        <v>2057</v>
      </c>
      <c r="J182" s="318"/>
      <c r="K182" s="366"/>
    </row>
    <row r="183" s="1" customFormat="1" ht="15" customHeight="1">
      <c r="B183" s="343"/>
      <c r="C183" s="318" t="s">
        <v>2097</v>
      </c>
      <c r="D183" s="318"/>
      <c r="E183" s="318"/>
      <c r="F183" s="341" t="s">
        <v>2022</v>
      </c>
      <c r="G183" s="318"/>
      <c r="H183" s="318" t="s">
        <v>2098</v>
      </c>
      <c r="I183" s="318" t="s">
        <v>2057</v>
      </c>
      <c r="J183" s="318"/>
      <c r="K183" s="366"/>
    </row>
    <row r="184" s="1" customFormat="1" ht="15" customHeight="1">
      <c r="B184" s="343"/>
      <c r="C184" s="318" t="s">
        <v>2086</v>
      </c>
      <c r="D184" s="318"/>
      <c r="E184" s="318"/>
      <c r="F184" s="341" t="s">
        <v>2022</v>
      </c>
      <c r="G184" s="318"/>
      <c r="H184" s="318" t="s">
        <v>2099</v>
      </c>
      <c r="I184" s="318" t="s">
        <v>2057</v>
      </c>
      <c r="J184" s="318"/>
      <c r="K184" s="366"/>
    </row>
    <row r="185" s="1" customFormat="1" ht="15" customHeight="1">
      <c r="B185" s="343"/>
      <c r="C185" s="318" t="s">
        <v>136</v>
      </c>
      <c r="D185" s="318"/>
      <c r="E185" s="318"/>
      <c r="F185" s="341" t="s">
        <v>2028</v>
      </c>
      <c r="G185" s="318"/>
      <c r="H185" s="318" t="s">
        <v>2100</v>
      </c>
      <c r="I185" s="318" t="s">
        <v>2024</v>
      </c>
      <c r="J185" s="318">
        <v>50</v>
      </c>
      <c r="K185" s="366"/>
    </row>
    <row r="186" s="1" customFormat="1" ht="15" customHeight="1">
      <c r="B186" s="343"/>
      <c r="C186" s="318" t="s">
        <v>2101</v>
      </c>
      <c r="D186" s="318"/>
      <c r="E186" s="318"/>
      <c r="F186" s="341" t="s">
        <v>2028</v>
      </c>
      <c r="G186" s="318"/>
      <c r="H186" s="318" t="s">
        <v>2102</v>
      </c>
      <c r="I186" s="318" t="s">
        <v>2103</v>
      </c>
      <c r="J186" s="318"/>
      <c r="K186" s="366"/>
    </row>
    <row r="187" s="1" customFormat="1" ht="15" customHeight="1">
      <c r="B187" s="343"/>
      <c r="C187" s="318" t="s">
        <v>2104</v>
      </c>
      <c r="D187" s="318"/>
      <c r="E187" s="318"/>
      <c r="F187" s="341" t="s">
        <v>2028</v>
      </c>
      <c r="G187" s="318"/>
      <c r="H187" s="318" t="s">
        <v>2105</v>
      </c>
      <c r="I187" s="318" t="s">
        <v>2103</v>
      </c>
      <c r="J187" s="318"/>
      <c r="K187" s="366"/>
    </row>
    <row r="188" s="1" customFormat="1" ht="15" customHeight="1">
      <c r="B188" s="343"/>
      <c r="C188" s="318" t="s">
        <v>2106</v>
      </c>
      <c r="D188" s="318"/>
      <c r="E188" s="318"/>
      <c r="F188" s="341" t="s">
        <v>2028</v>
      </c>
      <c r="G188" s="318"/>
      <c r="H188" s="318" t="s">
        <v>2107</v>
      </c>
      <c r="I188" s="318" t="s">
        <v>2103</v>
      </c>
      <c r="J188" s="318"/>
      <c r="K188" s="366"/>
    </row>
    <row r="189" s="1" customFormat="1" ht="15" customHeight="1">
      <c r="B189" s="343"/>
      <c r="C189" s="379" t="s">
        <v>2108</v>
      </c>
      <c r="D189" s="318"/>
      <c r="E189" s="318"/>
      <c r="F189" s="341" t="s">
        <v>2028</v>
      </c>
      <c r="G189" s="318"/>
      <c r="H189" s="318" t="s">
        <v>2109</v>
      </c>
      <c r="I189" s="318" t="s">
        <v>2110</v>
      </c>
      <c r="J189" s="380" t="s">
        <v>2111</v>
      </c>
      <c r="K189" s="366"/>
    </row>
    <row r="190" s="19" customFormat="1" ht="15" customHeight="1">
      <c r="B190" s="381"/>
      <c r="C190" s="382" t="s">
        <v>2112</v>
      </c>
      <c r="D190" s="383"/>
      <c r="E190" s="383"/>
      <c r="F190" s="384" t="s">
        <v>2028</v>
      </c>
      <c r="G190" s="383"/>
      <c r="H190" s="383" t="s">
        <v>2113</v>
      </c>
      <c r="I190" s="383" t="s">
        <v>2110</v>
      </c>
      <c r="J190" s="385" t="s">
        <v>2111</v>
      </c>
      <c r="K190" s="386"/>
    </row>
    <row r="191" s="1" customFormat="1" ht="15" customHeight="1">
      <c r="B191" s="343"/>
      <c r="C191" s="379" t="s">
        <v>42</v>
      </c>
      <c r="D191" s="318"/>
      <c r="E191" s="318"/>
      <c r="F191" s="341" t="s">
        <v>2022</v>
      </c>
      <c r="G191" s="318"/>
      <c r="H191" s="315" t="s">
        <v>2114</v>
      </c>
      <c r="I191" s="318" t="s">
        <v>2115</v>
      </c>
      <c r="J191" s="318"/>
      <c r="K191" s="366"/>
    </row>
    <row r="192" s="1" customFormat="1" ht="15" customHeight="1">
      <c r="B192" s="343"/>
      <c r="C192" s="379" t="s">
        <v>2116</v>
      </c>
      <c r="D192" s="318"/>
      <c r="E192" s="318"/>
      <c r="F192" s="341" t="s">
        <v>2022</v>
      </c>
      <c r="G192" s="318"/>
      <c r="H192" s="318" t="s">
        <v>2117</v>
      </c>
      <c r="I192" s="318" t="s">
        <v>2057</v>
      </c>
      <c r="J192" s="318"/>
      <c r="K192" s="366"/>
    </row>
    <row r="193" s="1" customFormat="1" ht="15" customHeight="1">
      <c r="B193" s="343"/>
      <c r="C193" s="379" t="s">
        <v>2118</v>
      </c>
      <c r="D193" s="318"/>
      <c r="E193" s="318"/>
      <c r="F193" s="341" t="s">
        <v>2022</v>
      </c>
      <c r="G193" s="318"/>
      <c r="H193" s="318" t="s">
        <v>2119</v>
      </c>
      <c r="I193" s="318" t="s">
        <v>2057</v>
      </c>
      <c r="J193" s="318"/>
      <c r="K193" s="366"/>
    </row>
    <row r="194" s="1" customFormat="1" ht="15" customHeight="1">
      <c r="B194" s="343"/>
      <c r="C194" s="379" t="s">
        <v>2120</v>
      </c>
      <c r="D194" s="318"/>
      <c r="E194" s="318"/>
      <c r="F194" s="341" t="s">
        <v>2028</v>
      </c>
      <c r="G194" s="318"/>
      <c r="H194" s="318" t="s">
        <v>2121</v>
      </c>
      <c r="I194" s="318" t="s">
        <v>2057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2122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2123</v>
      </c>
      <c r="D201" s="388"/>
      <c r="E201" s="388"/>
      <c r="F201" s="388" t="s">
        <v>2124</v>
      </c>
      <c r="G201" s="389"/>
      <c r="H201" s="388" t="s">
        <v>2125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2115</v>
      </c>
      <c r="D203" s="318"/>
      <c r="E203" s="318"/>
      <c r="F203" s="341" t="s">
        <v>43</v>
      </c>
      <c r="G203" s="318"/>
      <c r="H203" s="318" t="s">
        <v>2126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44</v>
      </c>
      <c r="G204" s="318"/>
      <c r="H204" s="318" t="s">
        <v>2127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47</v>
      </c>
      <c r="G205" s="318"/>
      <c r="H205" s="318" t="s">
        <v>2128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45</v>
      </c>
      <c r="G206" s="318"/>
      <c r="H206" s="318" t="s">
        <v>2129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46</v>
      </c>
      <c r="G207" s="318"/>
      <c r="H207" s="318" t="s">
        <v>2130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2069</v>
      </c>
      <c r="D209" s="318"/>
      <c r="E209" s="318"/>
      <c r="F209" s="341" t="s">
        <v>79</v>
      </c>
      <c r="G209" s="318"/>
      <c r="H209" s="318" t="s">
        <v>2131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1966</v>
      </c>
      <c r="G210" s="318"/>
      <c r="H210" s="318" t="s">
        <v>1967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1964</v>
      </c>
      <c r="G211" s="318"/>
      <c r="H211" s="318" t="s">
        <v>2132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95</v>
      </c>
      <c r="G212" s="379"/>
      <c r="H212" s="370" t="s">
        <v>96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1968</v>
      </c>
      <c r="G213" s="379"/>
      <c r="H213" s="370" t="s">
        <v>1888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2093</v>
      </c>
      <c r="D215" s="318"/>
      <c r="E215" s="318"/>
      <c r="F215" s="341">
        <v>1</v>
      </c>
      <c r="G215" s="379"/>
      <c r="H215" s="370" t="s">
        <v>2133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2134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2135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2136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NEUWIRTH\Uzivatel</dc:creator>
  <cp:lastModifiedBy>NEUWIRTH\Uzivatel</cp:lastModifiedBy>
  <dcterms:created xsi:type="dcterms:W3CDTF">2024-10-18T09:01:18Z</dcterms:created>
  <dcterms:modified xsi:type="dcterms:W3CDTF">2024-10-18T09:01:29Z</dcterms:modified>
</cp:coreProperties>
</file>