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trial\Documents\EVA\Rozpočty 2024\FINAL - Hluboká Ji\Hluboká 3 - 1. NP interier\"/>
    </mc:Choice>
  </mc:AlternateContent>
  <bookViews>
    <workbookView xWindow="0" yWindow="0" windowWidth="0" windowHeight="0"/>
  </bookViews>
  <sheets>
    <sheet name="Rekapitulace stavby" sheetId="1" r:id="rId1"/>
    <sheet name="FINAL-00301 - D.1.9. - pr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'FINAL-00301 - D.1.9. - pr...'!$C$81:$K$182</definedName>
    <definedName name="_xlnm.Print_Area" localSheetId="1">'FINAL-00301 - D.1.9. - pr...'!$C$4:$J$39,'FINAL-00301 - D.1.9. - pr...'!$C$45:$J$63,'FINAL-00301 - D.1.9. - pr...'!$C$69:$K$182</definedName>
    <definedName name="_xlnm.Print_Titles" localSheetId="1">'FINAL-00301 - D.1.9. - pr...'!$81:$81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8"/>
  <c r="F78"/>
  <c r="F76"/>
  <c r="E74"/>
  <c r="J54"/>
  <c r="F54"/>
  <c r="F52"/>
  <c r="E50"/>
  <c r="J24"/>
  <c r="E24"/>
  <c r="J55"/>
  <c r="J23"/>
  <c r="J18"/>
  <c r="E18"/>
  <c r="F79"/>
  <c r="J17"/>
  <c r="J12"/>
  <c r="J52"/>
  <c r="E7"/>
  <c r="E48"/>
  <c i="1" r="L50"/>
  <c r="AM50"/>
  <c r="AM49"/>
  <c r="L49"/>
  <c r="AM47"/>
  <c r="L47"/>
  <c r="L45"/>
  <c r="L44"/>
  <c i="2" r="J157"/>
  <c r="BK113"/>
  <c r="J101"/>
  <c r="BK85"/>
  <c r="BK89"/>
  <c r="BK109"/>
  <c r="J175"/>
  <c r="BK101"/>
  <c r="BK181"/>
  <c r="J129"/>
  <c r="J133"/>
  <c r="BK157"/>
  <c r="J178"/>
  <c r="J181"/>
  <c r="BK165"/>
  <c r="J153"/>
  <c r="BK153"/>
  <c r="BK178"/>
  <c r="J161"/>
  <c r="J105"/>
  <c r="BK133"/>
  <c r="BK149"/>
  <c r="J172"/>
  <c r="BK97"/>
  <c r="BK105"/>
  <c r="J113"/>
  <c r="BK121"/>
  <c r="J137"/>
  <c r="J121"/>
  <c r="BK161"/>
  <c r="J125"/>
  <c r="BK137"/>
  <c r="J85"/>
  <c r="BK145"/>
  <c i="1" r="AS54"/>
  <c i="2" r="J89"/>
  <c r="BK172"/>
  <c r="J93"/>
  <c r="BK93"/>
  <c r="J149"/>
  <c r="J97"/>
  <c r="J169"/>
  <c r="J145"/>
  <c r="J109"/>
  <c r="BK129"/>
  <c r="J141"/>
  <c r="J165"/>
  <c r="J117"/>
  <c r="BK117"/>
  <c r="BK125"/>
  <c r="BK141"/>
  <c r="BK169"/>
  <c r="BK175"/>
  <c l="1" r="P84"/>
  <c r="R84"/>
  <c r="T84"/>
  <c r="BK84"/>
  <c r="J84"/>
  <c r="J61"/>
  <c r="BK168"/>
  <c r="J168"/>
  <c r="J62"/>
  <c r="P168"/>
  <c r="R168"/>
  <c r="T168"/>
  <c r="BE137"/>
  <c r="E72"/>
  <c r="J76"/>
  <c r="BE97"/>
  <c r="BE105"/>
  <c r="BE121"/>
  <c r="BE141"/>
  <c r="BE145"/>
  <c r="BE153"/>
  <c r="BE172"/>
  <c r="F55"/>
  <c r="J79"/>
  <c r="BE85"/>
  <c r="BE101"/>
  <c r="BE109"/>
  <c r="BE125"/>
  <c r="BE157"/>
  <c r="BE161"/>
  <c r="BE175"/>
  <c r="BE89"/>
  <c r="BE93"/>
  <c r="BE113"/>
  <c r="BE117"/>
  <c r="BE129"/>
  <c r="BE133"/>
  <c r="BE149"/>
  <c r="BE165"/>
  <c r="BE169"/>
  <c r="BE178"/>
  <c r="BE181"/>
  <c r="J34"/>
  <c i="1" r="AW55"/>
  <c i="2" r="F35"/>
  <c i="1" r="BB55"/>
  <c r="BB54"/>
  <c r="W31"/>
  <c i="2" r="F37"/>
  <c i="1" r="BD55"/>
  <c r="BD54"/>
  <c r="W33"/>
  <c i="2" r="F34"/>
  <c i="1" r="BA55"/>
  <c r="BA54"/>
  <c r="AW54"/>
  <c r="AK30"/>
  <c i="2" r="F36"/>
  <c i="1" r="BC55"/>
  <c r="BC54"/>
  <c r="W32"/>
  <c i="2" l="1" r="T83"/>
  <c r="T82"/>
  <c r="R83"/>
  <c r="R82"/>
  <c r="P83"/>
  <c r="P82"/>
  <c i="1" r="AU55"/>
  <c i="2" r="BK83"/>
  <c r="J83"/>
  <c r="J60"/>
  <c i="1" r="AU54"/>
  <c r="AX54"/>
  <c r="AY54"/>
  <c i="2" r="F33"/>
  <c i="1" r="AZ55"/>
  <c r="AZ54"/>
  <c r="AV54"/>
  <c r="AK29"/>
  <c r="W30"/>
  <c i="2" r="J33"/>
  <c i="1" r="AV55"/>
  <c r="AT55"/>
  <c i="2" l="1" r="BK82"/>
  <c r="J82"/>
  <c i="1" r="W29"/>
  <c r="AT54"/>
  <c i="2" r="J30"/>
  <c i="1" r="AG55"/>
  <c r="AG54"/>
  <c r="AK26"/>
  <c r="AK35"/>
  <c i="2" l="1" r="J39"/>
  <c r="J59"/>
  <c i="1" r="AN54"/>
  <c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<sst xmlns="http://schemas.openxmlformats.org/spreadsheetml/2006/main">
  <si>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</si>
  <si>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</si>
  <si>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</si>
  <si>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</si>
  <si>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</si>
  <si>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{64f4ae2a-1fc9-4656-9b44-27b723c05d42}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</si>
  <si>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</si>
  <si>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</si>
  <si>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</si>
  <si>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</si>
  <si>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</si>
  <si>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</si>
  <si>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</si>
  <si>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</si>
  <si>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FINAL-003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</si>
  <si>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</si>
  <si>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</si>
  <si>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bytu 2+1 na kanceláře Hluboká 3, Jihlava - interiér</t>
  </si>
  <si>
    <t>KSO:</t>
  </si>
  <si>
    <t>8016112</t>
  </si>
  <si>
    <t>CC-CZ:</t>
  </si>
  <si>
    <t>12201</t>
  </si>
  <si>
    <t>Místo:</t>
  </si>
  <si>
    <t>část objektu Hluboká 3, Jihlava</t>
  </si>
  <si>
    <t>Datum:</t>
  </si>
  <si>
    <t>11. 2. 2024</t>
  </si>
  <si>
    <t>Zadavatel:</t>
  </si>
  <si>
    <t>IČ:</t>
  </si>
  <si>
    <t/>
  </si>
  <si>
    <t>Statutární město Jihlava</t>
  </si>
  <si>
    <t>DIČ:</t>
  </si>
  <si>
    <t>Uchazeč:</t>
  </si>
  <si>
    <t>Vyplň údaj</t>
  </si>
  <si>
    <t>Projektant:</t>
  </si>
  <si>
    <t>Ing. Pavel Vláčil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</si>
  <si>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</si>
  <si>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</si>
  <si>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</si>
  <si>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</si>
  <si>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</si>
  <si>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</si>
  <si>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</si>
  <si>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</si>
  <si>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</si>
  <si>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</si>
  <si>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</si>
  <si>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</si>
  <si>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</si>
  <si>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</si>
  <si>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</si>
  <si>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</si>
  <si>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</si>
  <si>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</si>
  <si>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</si>
  <si>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</si>
  <si>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</si>
  <si>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</si>
  <si>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</si>
  <si>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</si>
  <si>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</si>
  <si>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</si>
  <si>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</si>
  <si>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</si>
  <si>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</si>
  <si>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</si>
  <si>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</si>
  <si>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</si>
  <si>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</si>
  <si>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</si>
  <si>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</si>
  <si>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</si>
  <si>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</si>
  <si>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</si>
  <si>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</si>
  <si>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</si>
  <si>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</si>
  <si>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</si>
  <si>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</si>
  <si>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</si>
  <si>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FINAL-00301</t>
  </si>
  <si>
    <t>D.1.9. - projekt vybavení interiéru nábytkem</t>
  </si>
  <si>
    <t>STA</t>
  </si>
  <si>
    <t>1</t>
  </si>
  <si>
    <t>{d46d0547-b5e5-4bc1-b6e1-2ec3ed4a763e}</t>
  </si>
  <si>
    <t>2</t>
  </si>
  <si>
    <t>KRYCÍ LIST SOUPISU PRACÍ</t>
  </si>
  <si>
    <t>Objekt:</t>
  </si>
  <si>
    <t>FINAL-00301 - D.1.9. - projekt vybavení interiéru nábytkem</t>
  </si>
  <si>
    <t xml:space="preserve">- VŠECHNY POUŽITÉ MATERIÁLY MUSÍ ODPOVÍDAT PŘEDEPSANÝM TECHNICKÝM  SPECIFIKACÍM DLE PD   - U veškerých dodávek výrobků bude do ceny zahrnuta jejich montáž vč. dodávky potřebného kotvení, doplňkového materiálu, staveništní a mimostaveništní dopravy v případě, že tyto činosti nejsou oceněny v samostatných položkách jednotlivých částí soupisu prací. -  U vybraných výrobků je nutné do ceny díla zahrnout zpracování dodavatelské, případně dílenské dokumentace, dále výrobu prototypů, provádění barevného a materiálového vzorkování apod. - Položky jsou sestaveny za pomocí Cenové soustavy ÚRS nebo pomocí položek vlastních. Pro všechny položky platí, že do ceny je nutno zahrnout náklady spojené s koordinací, s pokyny vyplývajícími z RDP, zejména TZ. - Uchazeč o veřejnou zakázku je povinen při oceňování soutěžního SOUPISU PRACÍ provést kontrolu funkce aritmetických vzorců jednotlivých položkových soupisů ve vazbě na jednotlivé oddíly, rekapitulace a krycí listy. - Kde není výslovně uvedeno, bude pracovní postup a technologie provádění stanovena oprávněnou osobou zhotovitele. - Provedení detailů konstrukcí musí odpovídat technologiím výrobců. - Provední konstrukcí musí odpovídat požadavkům autora návrhu nebo doporučení specialisty technologie.  - Výkaz výměr je nutno číst společně s výkresy, tech. zprávou a specifikacemi.  - Veškeré rozměry budou upřesněny po odkrytí a prozkoumání jednotlivých prvků.  - Za správnost provedení odpovídá dodavatel. 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</si>
  <si>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</si>
  <si>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</si>
  <si>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</si>
  <si>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</si>
  <si>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</si>
  <si>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</si>
  <si>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</si>
  <si>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</si>
  <si>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</si>
  <si>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</si>
  <si>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</si>
  <si>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</si>
  <si>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</si>
  <si>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</si>
  <si>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</si>
  <si>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</si>
  <si>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</si>
  <si>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</si>
  <si>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</si>
  <si>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</si>
  <si>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</si>
  <si>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</si>
  <si>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</si>
  <si>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766</t>
  </si>
  <si>
    <t>Konstrukce truhlářské</t>
  </si>
  <si>
    <t>K</t>
  </si>
  <si>
    <t>766998R201</t>
  </si>
  <si>
    <t xml:space="preserve">policová skříň 800 x 1920 x 400 mm, s plnými dveřmi ozn. 01 D+M </t>
  </si>
  <si>
    <t>ks</t>
  </si>
  <si>
    <t>16</t>
  </si>
  <si>
    <t>-341380960</t>
  </si>
  <si>
    <t>VV</t>
  </si>
  <si>
    <t>"vč. D.1.9.-02 - rozměrová schémata nábytku - skříně a skříňky, TZ"</t>
  </si>
  <si>
    <t>"viz. legenda provedení vč. všech doplňků mimo ocelových rámů s nohami ozn. OR"</t>
  </si>
  <si>
    <t>8</t>
  </si>
  <si>
    <t>766998R202</t>
  </si>
  <si>
    <t xml:space="preserve">policová skříň 800 x 1920 x 400 mm, s plnými dveřmi na 3/5 výšky ozn. 02 D+M </t>
  </si>
  <si>
    <t>682527570</t>
  </si>
  <si>
    <t>5</t>
  </si>
  <si>
    <t>3</t>
  </si>
  <si>
    <t>766998R203</t>
  </si>
  <si>
    <t xml:space="preserve">šatní skříň 800 x 1920 x 400 mm, s plnými dveřmi ozn. 03 D+M </t>
  </si>
  <si>
    <t>340824913</t>
  </si>
  <si>
    <t>4</t>
  </si>
  <si>
    <t>766998R204</t>
  </si>
  <si>
    <t xml:space="preserve">nízká skříňka 800 x 1162 x 400 mm, s plnými dveřmi na 2/3 výšky ozn. 04 D+M </t>
  </si>
  <si>
    <t>558869701</t>
  </si>
  <si>
    <t>766998R205</t>
  </si>
  <si>
    <t xml:space="preserve">šatnová skříňka 800 x 600 x 1920 mm, s plnými dveřmi ozn. 05 D+M </t>
  </si>
  <si>
    <t>-1530920201</t>
  </si>
  <si>
    <t>6</t>
  </si>
  <si>
    <t>766998R206</t>
  </si>
  <si>
    <t xml:space="preserve">skříňka pod víceúčelovou tiskárnu 600 x 600 x 820 mm ozn. 06 D+M </t>
  </si>
  <si>
    <t>414873556</t>
  </si>
  <si>
    <t>7</t>
  </si>
  <si>
    <t>766998R207</t>
  </si>
  <si>
    <t xml:space="preserve">pracovní stůl 1800 x 1200 x 755 mm, pravý ozn. 07 D+M </t>
  </si>
  <si>
    <t>900249906</t>
  </si>
  <si>
    <t>"vč. D.1.9.-03 - rozměrová schémata nábytku - stoly, kontajnery a židle, TZ"</t>
  </si>
  <si>
    <t>766998R208</t>
  </si>
  <si>
    <t xml:space="preserve">pracovní stůl 1800 x 1200 x 755 mm, levý ozn. 08 D+M </t>
  </si>
  <si>
    <t>-506264263</t>
  </si>
  <si>
    <t>9</t>
  </si>
  <si>
    <t>766998R209</t>
  </si>
  <si>
    <t xml:space="preserve">pracovní stůl 1400 x 800 x 755 mm ozn. 09 D+M </t>
  </si>
  <si>
    <t>1714518983</t>
  </si>
  <si>
    <t>10</t>
  </si>
  <si>
    <t>766998R210</t>
  </si>
  <si>
    <t xml:space="preserve">přídavný stůl 800 x 500 x 755 mm, levý ozn. 10 D+M </t>
  </si>
  <si>
    <t>1673771254</t>
  </si>
  <si>
    <t>11</t>
  </si>
  <si>
    <t>766998R211</t>
  </si>
  <si>
    <t xml:space="preserve">přídavný stůl 800 x 500 x 755 mm, pravý ozn. 11 D+M </t>
  </si>
  <si>
    <t>-1159040804</t>
  </si>
  <si>
    <t>766998R212</t>
  </si>
  <si>
    <t xml:space="preserve">přídavný stůl 1450 x 600 x 755 mm, pravý ozn. 12 D+M </t>
  </si>
  <si>
    <t>-1246499691</t>
  </si>
  <si>
    <t>13</t>
  </si>
  <si>
    <t>766998R213</t>
  </si>
  <si>
    <t xml:space="preserve">přídavný stůl 700 x 700 x 755 mm, pravý ozn. 13 D+M </t>
  </si>
  <si>
    <t>306002697</t>
  </si>
  <si>
    <t>14</t>
  </si>
  <si>
    <t>766998R214</t>
  </si>
  <si>
    <t xml:space="preserve">přídavný zásuvkový kontajner 400 x 600 x 755 mm ozn. 14 D+M </t>
  </si>
  <si>
    <t>-261597510</t>
  </si>
  <si>
    <t>15</t>
  </si>
  <si>
    <t>766998R215</t>
  </si>
  <si>
    <t xml:space="preserve">přídavný zásuvkový kontajner 400 x 600 (800) x 755 mm ozn. 15 D+M </t>
  </si>
  <si>
    <t>706712041</t>
  </si>
  <si>
    <t>766998R216</t>
  </si>
  <si>
    <t xml:space="preserve">skříňka policová ke stolu 400 x 600 x 755 mm ozn. 16 D+M </t>
  </si>
  <si>
    <t>219902358</t>
  </si>
  <si>
    <t>17</t>
  </si>
  <si>
    <t>766998R217</t>
  </si>
  <si>
    <t xml:space="preserve">kancelářská židle ozn. 17 D+M </t>
  </si>
  <si>
    <t>-1227363439</t>
  </si>
  <si>
    <t>18</t>
  </si>
  <si>
    <t>766998R218</t>
  </si>
  <si>
    <t xml:space="preserve"> židle pro klienty ozn. 18 D+M </t>
  </si>
  <si>
    <t>65906660</t>
  </si>
  <si>
    <t>19</t>
  </si>
  <si>
    <t>766998R219</t>
  </si>
  <si>
    <t xml:space="preserve">židle do čekárny ozn. 19 D+M </t>
  </si>
  <si>
    <t>1200855738</t>
  </si>
  <si>
    <t>20</t>
  </si>
  <si>
    <t>766998R220</t>
  </si>
  <si>
    <t xml:space="preserve">věšáková stěna ozn. 20 D+M </t>
  </si>
  <si>
    <t>-148961837</t>
  </si>
  <si>
    <t>766998R221</t>
  </si>
  <si>
    <t xml:space="preserve">přestěhování 8 ks stávajících plechových zásuvkových skříní 420 x 620 x 1500 mm vč. obsahu z ulice Čajkovského č. 5 a osazení skříní s vyrovnáním na místo D+M </t>
  </si>
  <si>
    <t>-508937835</t>
  </si>
  <si>
    <t>"vč. D.1.9.-01 - půdorys vybavení interieru nábytkem, TZ"</t>
  </si>
  <si>
    <t>767</t>
  </si>
  <si>
    <t>Konstrukce zámečnické</t>
  </si>
  <si>
    <t>22</t>
  </si>
  <si>
    <t>767998R201</t>
  </si>
  <si>
    <t xml:space="preserve">ocelový rám - ocelový uzavřený profil JEKL 15 x 15 x 2 mm - 796 x 376 mm ozn. OR (1) vč. povrchové úpravy D+zámeč. montáž+ M </t>
  </si>
  <si>
    <t>-697503729</t>
  </si>
  <si>
    <t>23</t>
  </si>
  <si>
    <t>767998R202</t>
  </si>
  <si>
    <t xml:space="preserve">ocelový rám - ocelový uzavřený profil JEKL 15 x 15 x 2 mm - 396 x 576 mm ozn. OR (2) vč. povrchové úpravy D+zámeč. montáž+ M </t>
  </si>
  <si>
    <t>1448807695</t>
  </si>
  <si>
    <t>24</t>
  </si>
  <si>
    <t>767998R203</t>
  </si>
  <si>
    <t xml:space="preserve">ocelový rám - ocelový uzavřený profil JEKL 15 x 15 x 2 mm - 465 x 615 mm ozn. OR (3) vč. povrchové úpravy D+zámeč. montáž+ M </t>
  </si>
  <si>
    <t>873177160</t>
  </si>
  <si>
    <t>25</t>
  </si>
  <si>
    <t>767998R204</t>
  </si>
  <si>
    <t xml:space="preserve">ocelový rám - ocelový uzavřený profil JEKL 15 x 15 x 2 mm - 595 x 576 mm ozn. OR (4) vč. povrchové úpravy D+zámeč. montáž+ M </t>
  </si>
  <si>
    <t>1331750707</t>
  </si>
  <si>
    <t>26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</si>
  <si>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</si>
  <si>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</si>
  <si>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t</t>
  </si>
  <si>
    <t>CS ÚRS 2024 01</t>
  </si>
  <si>
    <t>1594293918</t>
  </si>
  <si>
    <t>Online PSC</t>
  </si>
  <si>
    <t>https://podminky.urs.cz/item/CS_URS_2024_01/998767121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</si>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</sst>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98767121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21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22</v>
      </c>
      <c r="E8" s="23"/>
      <c r="F8" s="23"/>
      <c r="G8" s="23"/>
      <c r="H8" s="23"/>
      <c r="I8" s="23"/>
      <c r="J8" s="23"/>
      <c r="K8" s="28" t="s">
        <v>23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24</v>
      </c>
      <c r="AL8" s="23"/>
      <c r="AM8" s="23"/>
      <c r="AN8" s="34" t="s">
        <v>25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26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27</v>
      </c>
      <c r="AL10" s="23"/>
      <c r="AM10" s="23"/>
      <c r="AN10" s="28" t="s">
        <v>28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29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30</v>
      </c>
      <c r="AL11" s="23"/>
      <c r="AM11" s="23"/>
      <c r="AN11" s="28" t="s">
        <v>28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27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30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27</v>
      </c>
      <c r="AL16" s="23"/>
      <c r="AM16" s="23"/>
      <c r="AN16" s="28" t="s">
        <v>28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30</v>
      </c>
      <c r="AL17" s="23"/>
      <c r="AM17" s="23"/>
      <c r="AN17" s="28" t="s">
        <v>28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27</v>
      </c>
      <c r="AL19" s="23"/>
      <c r="AM19" s="23"/>
      <c r="AN19" s="28" t="s">
        <v>28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30</v>
      </c>
      <c r="AL20" s="23"/>
      <c r="AM20" s="23"/>
      <c r="AN20" s="28" t="s">
        <v>28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FINAL-003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bytu 2+1 na kanceláře Hluboká 3, Jihlava - interiér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část objektu Hluboká 3, Jihlava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24</v>
      </c>
      <c r="AJ47" s="41"/>
      <c r="AK47" s="41"/>
      <c r="AL47" s="41"/>
      <c r="AM47" s="73" t="str">
        <f>IF(AN8= "","",AN8)</f>
        <v>11. 2. 2024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26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Statutární město Jihlava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>Ing. Pavel Vláčil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28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'FINAL-00301 - D.1.9. - pr...'!J30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'FINAL-00301 - D.1.9. - pr...'!P82</f>
        <v>0</v>
      </c>
      <c r="AV55" s="121">
        <f>'FINAL-00301 - D.1.9. - pr...'!J33</f>
        <v>0</v>
      </c>
      <c r="AW55" s="121">
        <f>'FINAL-00301 - D.1.9. - pr...'!J34</f>
        <v>0</v>
      </c>
      <c r="AX55" s="121">
        <f>'FINAL-00301 - D.1.9. - pr...'!J35</f>
        <v>0</v>
      </c>
      <c r="AY55" s="121">
        <f>'FINAL-00301 - D.1.9. - pr...'!J36</f>
        <v>0</v>
      </c>
      <c r="AZ55" s="121">
        <f>'FINAL-00301 - D.1.9. - pr...'!F33</f>
        <v>0</v>
      </c>
      <c r="BA55" s="121">
        <f>'FINAL-00301 - D.1.9. - pr...'!F34</f>
        <v>0</v>
      </c>
      <c r="BB55" s="121">
        <f>'FINAL-00301 - D.1.9. - pr...'!F35</f>
        <v>0</v>
      </c>
      <c r="BC55" s="121">
        <f>'FINAL-00301 - D.1.9. - pr...'!F36</f>
        <v>0</v>
      </c>
      <c r="BD55" s="123">
        <f>'FINAL-00301 - D.1.9. - pr...'!F37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19</v>
      </c>
      <c r="CM55" s="124" t="s">
        <v>84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pH94ueNRIOOgbdVmQAEFodJaUYkzPS2ho58sXJzRLZTyN8t96gnNXDPYv7uglc9qUl8++gyPDO8O3zBG1S9Plw==" hashValue="m3t6HH+OFAd6I744EFgw8ljsp8eYNPDaEsOw1hUNdi+MLDrNeZKETxlJ130lZevWvIse9sEkz44WTLsL0IxI1w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FINAL-00301 - D.1.9. - p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25"/>
      <c r="C3" s="126"/>
      <c r="D3" s="126"/>
      <c r="E3" s="126"/>
      <c r="F3" s="126"/>
      <c r="G3" s="126"/>
      <c r="H3" s="126"/>
      <c r="I3" s="126"/>
      <c r="J3" s="126"/>
      <c r="K3" s="126"/>
      <c r="L3" s="21"/>
      <c r="AT3" s="18" t="s">
        <v>84</v>
      </c>
    </row>
    <row r="4" s="1" customFormat="1" ht="24.96" customHeight="1">
      <c r="B4" s="21"/>
      <c r="D4" s="127" t="s">
        <v>85</v>
      </c>
      <c r="L4" s="21"/>
      <c r="M4" s="12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29" t="s">
        <v>16</v>
      </c>
      <c r="L6" s="21"/>
    </row>
    <row r="7" s="1" customFormat="1" ht="16.5" customHeight="1">
      <c r="B7" s="21"/>
      <c r="E7" s="130" t="str">
        <f>'Rekapitulace stavby'!K6</f>
        <v>Rekonstrukce bytu 2+1 na kanceláře Hluboká 3, Jihlava - interiér</v>
      </c>
      <c r="F7" s="129"/>
      <c r="G7" s="129"/>
      <c r="H7" s="129"/>
      <c r="L7" s="21"/>
    </row>
    <row r="8" s="2" customFormat="1" ht="12" customHeight="1">
      <c r="A8" s="39"/>
      <c r="B8" s="45"/>
      <c r="C8" s="39"/>
      <c r="D8" s="129" t="s">
        <v>86</v>
      </c>
      <c r="E8" s="39"/>
      <c r="F8" s="39"/>
      <c r="G8" s="39"/>
      <c r="H8" s="39"/>
      <c r="I8" s="39"/>
      <c r="J8" s="39"/>
      <c r="K8" s="39"/>
      <c r="L8" s="131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2" t="s">
        <v>87</v>
      </c>
      <c r="F9" s="39"/>
      <c r="G9" s="39"/>
      <c r="H9" s="39"/>
      <c r="I9" s="39"/>
      <c r="J9" s="39"/>
      <c r="K9" s="39"/>
      <c r="L9" s="13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29" t="s">
        <v>18</v>
      </c>
      <c r="E11" s="39"/>
      <c r="F11" s="133" t="s">
        <v>19</v>
      </c>
      <c r="G11" s="39"/>
      <c r="H11" s="39"/>
      <c r="I11" s="129" t="s">
        <v>20</v>
      </c>
      <c r="J11" s="133" t="s">
        <v>28</v>
      </c>
      <c r="K11" s="39"/>
      <c r="L11" s="13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9" t="s">
        <v>22</v>
      </c>
      <c r="E12" s="39"/>
      <c r="F12" s="133" t="s">
        <v>23</v>
      </c>
      <c r="G12" s="39"/>
      <c r="H12" s="39"/>
      <c r="I12" s="129" t="s">
        <v>24</v>
      </c>
      <c r="J12" s="134" t="str">
        <f>'Rekapitulace stavby'!AN8</f>
        <v>11. 2. 2024</v>
      </c>
      <c r="K12" s="39"/>
      <c r="L12" s="13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29" t="s">
        <v>26</v>
      </c>
      <c r="E14" s="39"/>
      <c r="F14" s="39"/>
      <c r="G14" s="39"/>
      <c r="H14" s="39"/>
      <c r="I14" s="129" t="s">
        <v>27</v>
      </c>
      <c r="J14" s="133" t="s">
        <v>28</v>
      </c>
      <c r="K14" s="39"/>
      <c r="L14" s="13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3" t="s">
        <v>29</v>
      </c>
      <c r="F15" s="39"/>
      <c r="G15" s="39"/>
      <c r="H15" s="39"/>
      <c r="I15" s="129" t="s">
        <v>30</v>
      </c>
      <c r="J15" s="133" t="s">
        <v>28</v>
      </c>
      <c r="K15" s="39"/>
      <c r="L15" s="13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29" t="s">
        <v>31</v>
      </c>
      <c r="E17" s="39"/>
      <c r="F17" s="39"/>
      <c r="G17" s="39"/>
      <c r="H17" s="39"/>
      <c r="I17" s="129" t="s">
        <v>27</v>
      </c>
      <c r="J17" s="34" t="str">
        <f>'Rekapitulace stavby'!AN13</f>
        <v>Vyplň údaj</v>
      </c>
      <c r="K17" s="39"/>
      <c r="L17" s="13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3"/>
      <c r="G18" s="133"/>
      <c r="H18" s="133"/>
      <c r="I18" s="129" t="s">
        <v>30</v>
      </c>
      <c r="J18" s="34" t="str">
        <f>'Rekapitulace stavby'!AN14</f>
        <v>Vyplň údaj</v>
      </c>
      <c r="K18" s="39"/>
      <c r="L18" s="13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29" t="s">
        <v>33</v>
      </c>
      <c r="E20" s="39"/>
      <c r="F20" s="39"/>
      <c r="G20" s="39"/>
      <c r="H20" s="39"/>
      <c r="I20" s="129" t="s">
        <v>27</v>
      </c>
      <c r="J20" s="133" t="s">
        <v>28</v>
      </c>
      <c r="K20" s="39"/>
      <c r="L20" s="13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3" t="s">
        <v>34</v>
      </c>
      <c r="F21" s="39"/>
      <c r="G21" s="39"/>
      <c r="H21" s="39"/>
      <c r="I21" s="129" t="s">
        <v>30</v>
      </c>
      <c r="J21" s="133" t="s">
        <v>28</v>
      </c>
      <c r="K21" s="39"/>
      <c r="L21" s="13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29" t="s">
        <v>36</v>
      </c>
      <c r="E23" s="39"/>
      <c r="F23" s="39"/>
      <c r="G23" s="39"/>
      <c r="H23" s="39"/>
      <c r="I23" s="129" t="s">
        <v>27</v>
      </c>
      <c r="J23" s="133" t="str">
        <f>IF('Rekapitulace stavby'!AN19="","",'Rekapitulace stavby'!AN19)</f>
        <v/>
      </c>
      <c r="K23" s="39"/>
      <c r="L23" s="13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3" t="str">
        <f>IF('Rekapitulace stavby'!E20="","",'Rekapitulace stavby'!E20)</f>
        <v xml:space="preserve"> </v>
      </c>
      <c r="F24" s="39"/>
      <c r="G24" s="39"/>
      <c r="H24" s="39"/>
      <c r="I24" s="129" t="s">
        <v>30</v>
      </c>
      <c r="J24" s="133" t="str">
        <f>IF('Rekapitulace stavby'!AN20="","",'Rekapitulace stavby'!AN20)</f>
        <v/>
      </c>
      <c r="K24" s="39"/>
      <c r="L24" s="13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29" t="s">
        <v>38</v>
      </c>
      <c r="E26" s="39"/>
      <c r="F26" s="39"/>
      <c r="G26" s="39"/>
      <c r="H26" s="39"/>
      <c r="I26" s="39"/>
      <c r="J26" s="39"/>
      <c r="K26" s="39"/>
      <c r="L26" s="13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250.5" customHeight="1">
      <c r="A27" s="135"/>
      <c r="B27" s="136"/>
      <c r="C27" s="135"/>
      <c r="D27" s="135"/>
      <c r="E27" s="137" t="s">
        <v>88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9"/>
      <c r="E29" s="139"/>
      <c r="F29" s="139"/>
      <c r="G29" s="139"/>
      <c r="H29" s="139"/>
      <c r="I29" s="139"/>
      <c r="J29" s="139"/>
      <c r="K29" s="139"/>
      <c r="L29" s="131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0" t="s">
        <v>40</v>
      </c>
      <c r="E30" s="39"/>
      <c r="F30" s="39"/>
      <c r="G30" s="39"/>
      <c r="H30" s="39"/>
      <c r="I30" s="39"/>
      <c r="J30" s="141">
        <f>ROUND(J82, 2)</f>
        <v>0</v>
      </c>
      <c r="K30" s="39"/>
      <c r="L30" s="13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39"/>
      <c r="E31" s="139"/>
      <c r="F31" s="139"/>
      <c r="G31" s="139"/>
      <c r="H31" s="139"/>
      <c r="I31" s="139"/>
      <c r="J31" s="139"/>
      <c r="K31" s="139"/>
      <c r="L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2" t="s">
        <v>42</v>
      </c>
      <c r="G32" s="39"/>
      <c r="H32" s="39"/>
      <c r="I32" s="142" t="s">
        <v>41</v>
      </c>
      <c r="J32" s="142" t="s">
        <v>43</v>
      </c>
      <c r="K32" s="39"/>
      <c r="L32" s="13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3" t="s">
        <v>44</v>
      </c>
      <c r="E33" s="129" t="s">
        <v>45</v>
      </c>
      <c r="F33" s="144">
        <f>ROUND((SUM(BE82:BE182)),  2)</f>
        <v>0</v>
      </c>
      <c r="G33" s="39"/>
      <c r="H33" s="39"/>
      <c r="I33" s="145">
        <v>0.20999999999999999</v>
      </c>
      <c r="J33" s="144">
        <f>ROUND(((SUM(BE82:BE182))*I33),  2)</f>
        <v>0</v>
      </c>
      <c r="K33" s="39"/>
      <c r="L33" s="13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29" t="s">
        <v>46</v>
      </c>
      <c r="F34" s="144">
        <f>ROUND((SUM(BF82:BF182)),  2)</f>
        <v>0</v>
      </c>
      <c r="G34" s="39"/>
      <c r="H34" s="39"/>
      <c r="I34" s="145">
        <v>0.12</v>
      </c>
      <c r="J34" s="144">
        <f>ROUND(((SUM(BF82:BF182))*I34),  2)</f>
        <v>0</v>
      </c>
      <c r="K34" s="39"/>
      <c r="L34" s="13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9" t="s">
        <v>47</v>
      </c>
      <c r="F35" s="144">
        <f>ROUND((SUM(BG82:BG182)),  2)</f>
        <v>0</v>
      </c>
      <c r="G35" s="39"/>
      <c r="H35" s="39"/>
      <c r="I35" s="145">
        <v>0.20999999999999999</v>
      </c>
      <c r="J35" s="144">
        <f>0</f>
        <v>0</v>
      </c>
      <c r="K35" s="39"/>
      <c r="L35" s="13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29" t="s">
        <v>48</v>
      </c>
      <c r="F36" s="144">
        <f>ROUND((SUM(BH82:BH182)),  2)</f>
        <v>0</v>
      </c>
      <c r="G36" s="39"/>
      <c r="H36" s="39"/>
      <c r="I36" s="145">
        <v>0.12</v>
      </c>
      <c r="J36" s="144">
        <f>0</f>
        <v>0</v>
      </c>
      <c r="K36" s="39"/>
      <c r="L36" s="13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29" t="s">
        <v>49</v>
      </c>
      <c r="F37" s="144">
        <f>ROUND((SUM(BI82:BI182)),  2)</f>
        <v>0</v>
      </c>
      <c r="G37" s="39"/>
      <c r="H37" s="39"/>
      <c r="I37" s="145">
        <v>0</v>
      </c>
      <c r="J37" s="144">
        <f>0</f>
        <v>0</v>
      </c>
      <c r="K37" s="39"/>
      <c r="L37" s="13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46"/>
      <c r="D39" s="147" t="s">
        <v>50</v>
      </c>
      <c r="E39" s="148"/>
      <c r="F39" s="148"/>
      <c r="G39" s="149" t="s">
        <v>51</v>
      </c>
      <c r="H39" s="150" t="s">
        <v>52</v>
      </c>
      <c r="I39" s="148"/>
      <c r="J39" s="151">
        <f>SUM(J30:J37)</f>
        <v>0</v>
      </c>
      <c r="K39" s="152"/>
      <c r="L39" s="13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3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31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1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57" t="str">
        <f>E7</f>
        <v>Rekonstrukce bytu 2+1 na kanceláře Hluboká 3, Jihlava - interiér</v>
      </c>
      <c r="F48" s="33"/>
      <c r="G48" s="33"/>
      <c r="H48" s="33"/>
      <c r="I48" s="41"/>
      <c r="J48" s="41"/>
      <c r="K48" s="41"/>
      <c r="L48" s="13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86</v>
      </c>
      <c r="D49" s="41"/>
      <c r="E49" s="41"/>
      <c r="F49" s="41"/>
      <c r="G49" s="41"/>
      <c r="H49" s="41"/>
      <c r="I49" s="41"/>
      <c r="J49" s="41"/>
      <c r="K49" s="41"/>
      <c r="L49" s="13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FINAL-00301 - D.1.9. - projekt vybavení interiéru nábytkem</v>
      </c>
      <c r="F50" s="41"/>
      <c r="G50" s="41"/>
      <c r="H50" s="41"/>
      <c r="I50" s="41"/>
      <c r="J50" s="41"/>
      <c r="K50" s="41"/>
      <c r="L50" s="13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1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22</v>
      </c>
      <c r="D52" s="41"/>
      <c r="E52" s="41"/>
      <c r="F52" s="28" t="str">
        <f>F12</f>
        <v>část objektu Hluboká 3, Jihlava</v>
      </c>
      <c r="G52" s="41"/>
      <c r="H52" s="41"/>
      <c r="I52" s="33" t="s">
        <v>24</v>
      </c>
      <c r="J52" s="73" t="str">
        <f>IF(J12="","",J12)</f>
        <v>11. 2. 2024</v>
      </c>
      <c r="K52" s="41"/>
      <c r="L52" s="13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26</v>
      </c>
      <c r="D54" s="41"/>
      <c r="E54" s="41"/>
      <c r="F54" s="28" t="str">
        <f>E15</f>
        <v>Statutární město Jihlava</v>
      </c>
      <c r="G54" s="41"/>
      <c r="H54" s="41"/>
      <c r="I54" s="33" t="s">
        <v>33</v>
      </c>
      <c r="J54" s="37" t="str">
        <f>E21</f>
        <v>Ing. Pavel Vláčil</v>
      </c>
      <c r="K54" s="41"/>
      <c r="L54" s="13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36</v>
      </c>
      <c r="J55" s="37" t="str">
        <f>E24</f>
        <v xml:space="preserve"> </v>
      </c>
      <c r="K55" s="41"/>
      <c r="L55" s="13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58" t="s">
        <v>90</v>
      </c>
      <c r="D57" s="159"/>
      <c r="E57" s="159"/>
      <c r="F57" s="159"/>
      <c r="G57" s="159"/>
      <c r="H57" s="159"/>
      <c r="I57" s="159"/>
      <c r="J57" s="160" t="s">
        <v>91</v>
      </c>
      <c r="K57" s="159"/>
      <c r="L57" s="13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1" t="s">
        <v>72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2"/>
      <c r="C60" s="163"/>
      <c r="D60" s="164" t="s">
        <v>93</v>
      </c>
      <c r="E60" s="165"/>
      <c r="F60" s="165"/>
      <c r="G60" s="165"/>
      <c r="H60" s="165"/>
      <c r="I60" s="165"/>
      <c r="J60" s="166">
        <f>J83</f>
        <v>0</v>
      </c>
      <c r="K60" s="163"/>
      <c r="L60" s="16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68"/>
      <c r="C61" s="169"/>
      <c r="D61" s="170" t="s">
        <v>94</v>
      </c>
      <c r="E61" s="171"/>
      <c r="F61" s="171"/>
      <c r="G61" s="171"/>
      <c r="H61" s="171"/>
      <c r="I61" s="171"/>
      <c r="J61" s="172">
        <f>J84</f>
        <v>0</v>
      </c>
      <c r="K61" s="169"/>
      <c r="L61" s="17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68"/>
      <c r="C62" s="169"/>
      <c r="D62" s="170" t="s">
        <v>95</v>
      </c>
      <c r="E62" s="171"/>
      <c r="F62" s="171"/>
      <c r="G62" s="171"/>
      <c r="H62" s="171"/>
      <c r="I62" s="171"/>
      <c r="J62" s="172">
        <f>J168</f>
        <v>0</v>
      </c>
      <c r="K62" s="169"/>
      <c r="L62" s="17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1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1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1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96</v>
      </c>
      <c r="D69" s="41"/>
      <c r="E69" s="41"/>
      <c r="F69" s="41"/>
      <c r="G69" s="41"/>
      <c r="H69" s="41"/>
      <c r="I69" s="41"/>
      <c r="J69" s="41"/>
      <c r="K69" s="41"/>
      <c r="L69" s="131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16</v>
      </c>
      <c r="D71" s="41"/>
      <c r="E71" s="41"/>
      <c r="F71" s="41"/>
      <c r="G71" s="41"/>
      <c r="H71" s="41"/>
      <c r="I71" s="41"/>
      <c r="J71" s="41"/>
      <c r="K71" s="41"/>
      <c r="L71" s="131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57" t="str">
        <f>E7</f>
        <v>Rekonstrukce bytu 2+1 na kanceláře Hluboká 3, Jihlava - interiér</v>
      </c>
      <c r="F72" s="33"/>
      <c r="G72" s="33"/>
      <c r="H72" s="33"/>
      <c r="I72" s="41"/>
      <c r="J72" s="41"/>
      <c r="K72" s="41"/>
      <c r="L72" s="131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86</v>
      </c>
      <c r="D73" s="41"/>
      <c r="E73" s="41"/>
      <c r="F73" s="41"/>
      <c r="G73" s="41"/>
      <c r="H73" s="41"/>
      <c r="I73" s="41"/>
      <c r="J73" s="41"/>
      <c r="K73" s="41"/>
      <c r="L73" s="131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FINAL-00301 - D.1.9. - projekt vybavení interiéru nábytkem</v>
      </c>
      <c r="F74" s="41"/>
      <c r="G74" s="41"/>
      <c r="H74" s="41"/>
      <c r="I74" s="41"/>
      <c r="J74" s="41"/>
      <c r="K74" s="41"/>
      <c r="L74" s="13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22</v>
      </c>
      <c r="D76" s="41"/>
      <c r="E76" s="41"/>
      <c r="F76" s="28" t="str">
        <f>F12</f>
        <v>část objektu Hluboká 3, Jihlava</v>
      </c>
      <c r="G76" s="41"/>
      <c r="H76" s="41"/>
      <c r="I76" s="33" t="s">
        <v>24</v>
      </c>
      <c r="J76" s="73" t="str">
        <f>IF(J12="","",J12)</f>
        <v>11. 2. 2024</v>
      </c>
      <c r="K76" s="41"/>
      <c r="L76" s="13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26</v>
      </c>
      <c r="D78" s="41"/>
      <c r="E78" s="41"/>
      <c r="F78" s="28" t="str">
        <f>E15</f>
        <v>Statutární město Jihlava</v>
      </c>
      <c r="G78" s="41"/>
      <c r="H78" s="41"/>
      <c r="I78" s="33" t="s">
        <v>33</v>
      </c>
      <c r="J78" s="37" t="str">
        <f>E21</f>
        <v>Ing. Pavel Vláčil</v>
      </c>
      <c r="K78" s="41"/>
      <c r="L78" s="13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31</v>
      </c>
      <c r="D79" s="41"/>
      <c r="E79" s="41"/>
      <c r="F79" s="28" t="str">
        <f>IF(E18="","",E18)</f>
        <v>Vyplň údaj</v>
      </c>
      <c r="G79" s="41"/>
      <c r="H79" s="41"/>
      <c r="I79" s="33" t="s">
        <v>36</v>
      </c>
      <c r="J79" s="37" t="str">
        <f>E24</f>
        <v xml:space="preserve"> </v>
      </c>
      <c r="K79" s="41"/>
      <c r="L79" s="131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74"/>
      <c r="B81" s="175"/>
      <c r="C81" s="176" t="s">
        <v>97</v>
      </c>
      <c r="D81" s="177" t="s">
        <v>59</v>
      </c>
      <c r="E81" s="177" t="s">
        <v>55</v>
      </c>
      <c r="F81" s="177" t="s">
        <v>56</v>
      </c>
      <c r="G81" s="177" t="s">
        <v>98</v>
      </c>
      <c r="H81" s="177" t="s">
        <v>99</v>
      </c>
      <c r="I81" s="177" t="s">
        <v>100</v>
      </c>
      <c r="J81" s="177" t="s">
        <v>91</v>
      </c>
      <c r="K81" s="178" t="s">
        <v>101</v>
      </c>
      <c r="L81" s="179"/>
      <c r="M81" s="93" t="s">
        <v>28</v>
      </c>
      <c r="N81" s="94" t="s">
        <v>44</v>
      </c>
      <c r="O81" s="94" t="s">
        <v>102</v>
      </c>
      <c r="P81" s="94" t="s">
        <v>103</v>
      </c>
      <c r="Q81" s="94" t="s">
        <v>104</v>
      </c>
      <c r="R81" s="94" t="s">
        <v>105</v>
      </c>
      <c r="S81" s="94" t="s">
        <v>106</v>
      </c>
      <c r="T81" s="95" t="s">
        <v>107</v>
      </c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</row>
    <row r="82" s="2" customFormat="1" ht="22.8" customHeight="1">
      <c r="A82" s="39"/>
      <c r="B82" s="40"/>
      <c r="C82" s="100" t="s">
        <v>108</v>
      </c>
      <c r="D82" s="41"/>
      <c r="E82" s="41"/>
      <c r="F82" s="41"/>
      <c r="G82" s="41"/>
      <c r="H82" s="41"/>
      <c r="I82" s="41"/>
      <c r="J82" s="180">
        <f>BK82</f>
        <v>0</v>
      </c>
      <c r="K82" s="41"/>
      <c r="L82" s="45"/>
      <c r="M82" s="96"/>
      <c r="N82" s="181"/>
      <c r="O82" s="97"/>
      <c r="P82" s="182">
        <f>P83</f>
        <v>0</v>
      </c>
      <c r="Q82" s="97"/>
      <c r="R82" s="182">
        <f>R83</f>
        <v>0.086400000000000018</v>
      </c>
      <c r="S82" s="97"/>
      <c r="T82" s="183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8" t="s">
        <v>73</v>
      </c>
      <c r="AU82" s="18" t="s">
        <v>92</v>
      </c>
      <c r="BK82" s="184">
        <f>BK83</f>
        <v>0</v>
      </c>
    </row>
    <row r="83" s="12" customFormat="1" ht="25.92" customHeight="1">
      <c r="A83" s="12"/>
      <c r="B83" s="185"/>
      <c r="C83" s="186"/>
      <c r="D83" s="187" t="s">
        <v>73</v>
      </c>
      <c r="E83" s="188" t="s">
        <v>109</v>
      </c>
      <c r="F83" s="188" t="s">
        <v>110</v>
      </c>
      <c r="G83" s="186"/>
      <c r="H83" s="186"/>
      <c r="I83" s="189"/>
      <c r="J83" s="190">
        <f>BK83</f>
        <v>0</v>
      </c>
      <c r="K83" s="186"/>
      <c r="L83" s="191"/>
      <c r="M83" s="192"/>
      <c r="N83" s="193"/>
      <c r="O83" s="193"/>
      <c r="P83" s="194">
        <f>P84+P168</f>
        <v>0</v>
      </c>
      <c r="Q83" s="193"/>
      <c r="R83" s="194">
        <f>R84+R168</f>
        <v>0.086400000000000018</v>
      </c>
      <c r="S83" s="193"/>
      <c r="T83" s="195">
        <f>T84+T168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6" t="s">
        <v>84</v>
      </c>
      <c r="AT83" s="197" t="s">
        <v>73</v>
      </c>
      <c r="AU83" s="197" t="s">
        <v>74</v>
      </c>
      <c r="AY83" s="196" t="s">
        <v>111</v>
      </c>
      <c r="BK83" s="198">
        <f>BK84+BK168</f>
        <v>0</v>
      </c>
    </row>
    <row r="84" s="12" customFormat="1" ht="22.8" customHeight="1">
      <c r="A84" s="12"/>
      <c r="B84" s="185"/>
      <c r="C84" s="186"/>
      <c r="D84" s="187" t="s">
        <v>73</v>
      </c>
      <c r="E84" s="199" t="s">
        <v>112</v>
      </c>
      <c r="F84" s="199" t="s">
        <v>113</v>
      </c>
      <c r="G84" s="186"/>
      <c r="H84" s="186"/>
      <c r="I84" s="189"/>
      <c r="J84" s="200">
        <f>BK84</f>
        <v>0</v>
      </c>
      <c r="K84" s="186"/>
      <c r="L84" s="191"/>
      <c r="M84" s="192"/>
      <c r="N84" s="193"/>
      <c r="O84" s="193"/>
      <c r="P84" s="194">
        <f>SUM(P85:P167)</f>
        <v>0</v>
      </c>
      <c r="Q84" s="193"/>
      <c r="R84" s="194">
        <f>SUM(R85:R167)</f>
        <v>0</v>
      </c>
      <c r="S84" s="193"/>
      <c r="T84" s="195">
        <f>SUM(T85:T167)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6" t="s">
        <v>84</v>
      </c>
      <c r="AT84" s="197" t="s">
        <v>73</v>
      </c>
      <c r="AU84" s="197" t="s">
        <v>82</v>
      </c>
      <c r="AY84" s="196" t="s">
        <v>111</v>
      </c>
      <c r="BK84" s="198">
        <f>SUM(BK85:BK167)</f>
        <v>0</v>
      </c>
    </row>
    <row r="85" s="2" customFormat="1" ht="24.15" customHeight="1">
      <c r="A85" s="39"/>
      <c r="B85" s="40"/>
      <c r="C85" s="201" t="s">
        <v>82</v>
      </c>
      <c r="D85" s="201" t="s">
        <v>114</v>
      </c>
      <c r="E85" s="202" t="s">
        <v>115</v>
      </c>
      <c r="F85" s="203" t="s">
        <v>116</v>
      </c>
      <c r="G85" s="204" t="s">
        <v>117</v>
      </c>
      <c r="H85" s="205">
        <v>8</v>
      </c>
      <c r="I85" s="206"/>
      <c r="J85" s="207">
        <f>ROUND(I85*H85,2)</f>
        <v>0</v>
      </c>
      <c r="K85" s="203" t="s">
        <v>28</v>
      </c>
      <c r="L85" s="45"/>
      <c r="M85" s="208" t="s">
        <v>28</v>
      </c>
      <c r="N85" s="209" t="s">
        <v>45</v>
      </c>
      <c r="O85" s="85"/>
      <c r="P85" s="210">
        <f>O85*H85</f>
        <v>0</v>
      </c>
      <c r="Q85" s="210">
        <v>0</v>
      </c>
      <c r="R85" s="210">
        <f>Q85*H85</f>
        <v>0</v>
      </c>
      <c r="S85" s="210">
        <v>0</v>
      </c>
      <c r="T85" s="211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2" t="s">
        <v>118</v>
      </c>
      <c r="AT85" s="212" t="s">
        <v>114</v>
      </c>
      <c r="AU85" s="212" t="s">
        <v>84</v>
      </c>
      <c r="AY85" s="18" t="s">
        <v>111</v>
      </c>
      <c r="BE85" s="213">
        <f>IF(N85="základní",J85,0)</f>
        <v>0</v>
      </c>
      <c r="BF85" s="213">
        <f>IF(N85="snížená",J85,0)</f>
        <v>0</v>
      </c>
      <c r="BG85" s="213">
        <f>IF(N85="zákl. přenesená",J85,0)</f>
        <v>0</v>
      </c>
      <c r="BH85" s="213">
        <f>IF(N85="sníž. přenesená",J85,0)</f>
        <v>0</v>
      </c>
      <c r="BI85" s="213">
        <f>IF(N85="nulová",J85,0)</f>
        <v>0</v>
      </c>
      <c r="BJ85" s="18" t="s">
        <v>82</v>
      </c>
      <c r="BK85" s="213">
        <f>ROUND(I85*H85,2)</f>
        <v>0</v>
      </c>
      <c r="BL85" s="18" t="s">
        <v>118</v>
      </c>
      <c r="BM85" s="212" t="s">
        <v>119</v>
      </c>
    </row>
    <row r="86" s="13" customFormat="1">
      <c r="A86" s="13"/>
      <c r="B86" s="214"/>
      <c r="C86" s="215"/>
      <c r="D86" s="216" t="s">
        <v>120</v>
      </c>
      <c r="E86" s="217" t="s">
        <v>28</v>
      </c>
      <c r="F86" s="218" t="s">
        <v>121</v>
      </c>
      <c r="G86" s="215"/>
      <c r="H86" s="217" t="s">
        <v>28</v>
      </c>
      <c r="I86" s="219"/>
      <c r="J86" s="215"/>
      <c r="K86" s="215"/>
      <c r="L86" s="220"/>
      <c r="M86" s="221"/>
      <c r="N86" s="222"/>
      <c r="O86" s="222"/>
      <c r="P86" s="222"/>
      <c r="Q86" s="222"/>
      <c r="R86" s="222"/>
      <c r="S86" s="222"/>
      <c r="T86" s="22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4" t="s">
        <v>120</v>
      </c>
      <c r="AU86" s="224" t="s">
        <v>84</v>
      </c>
      <c r="AV86" s="13" t="s">
        <v>82</v>
      </c>
      <c r="AW86" s="13" t="s">
        <v>35</v>
      </c>
      <c r="AX86" s="13" t="s">
        <v>74</v>
      </c>
      <c r="AY86" s="224" t="s">
        <v>111</v>
      </c>
    </row>
    <row r="87" s="13" customFormat="1">
      <c r="A87" s="13"/>
      <c r="B87" s="214"/>
      <c r="C87" s="215"/>
      <c r="D87" s="216" t="s">
        <v>120</v>
      </c>
      <c r="E87" s="217" t="s">
        <v>28</v>
      </c>
      <c r="F87" s="218" t="s">
        <v>122</v>
      </c>
      <c r="G87" s="215"/>
      <c r="H87" s="217" t="s">
        <v>28</v>
      </c>
      <c r="I87" s="219"/>
      <c r="J87" s="215"/>
      <c r="K87" s="215"/>
      <c r="L87" s="220"/>
      <c r="M87" s="221"/>
      <c r="N87" s="222"/>
      <c r="O87" s="222"/>
      <c r="P87" s="222"/>
      <c r="Q87" s="222"/>
      <c r="R87" s="222"/>
      <c r="S87" s="222"/>
      <c r="T87" s="22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24" t="s">
        <v>120</v>
      </c>
      <c r="AU87" s="224" t="s">
        <v>84</v>
      </c>
      <c r="AV87" s="13" t="s">
        <v>82</v>
      </c>
      <c r="AW87" s="13" t="s">
        <v>35</v>
      </c>
      <c r="AX87" s="13" t="s">
        <v>74</v>
      </c>
      <c r="AY87" s="224" t="s">
        <v>111</v>
      </c>
    </row>
    <row r="88" s="14" customFormat="1">
      <c r="A88" s="14"/>
      <c r="B88" s="225"/>
      <c r="C88" s="226"/>
      <c r="D88" s="216" t="s">
        <v>120</v>
      </c>
      <c r="E88" s="227" t="s">
        <v>28</v>
      </c>
      <c r="F88" s="228" t="s">
        <v>123</v>
      </c>
      <c r="G88" s="226"/>
      <c r="H88" s="229">
        <v>8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35" t="s">
        <v>120</v>
      </c>
      <c r="AU88" s="235" t="s">
        <v>84</v>
      </c>
      <c r="AV88" s="14" t="s">
        <v>84</v>
      </c>
      <c r="AW88" s="14" t="s">
        <v>35</v>
      </c>
      <c r="AX88" s="14" t="s">
        <v>82</v>
      </c>
      <c r="AY88" s="235" t="s">
        <v>111</v>
      </c>
    </row>
    <row r="89" s="2" customFormat="1" ht="24.15" customHeight="1">
      <c r="A89" s="39"/>
      <c r="B89" s="40"/>
      <c r="C89" s="201" t="s">
        <v>84</v>
      </c>
      <c r="D89" s="201" t="s">
        <v>114</v>
      </c>
      <c r="E89" s="202" t="s">
        <v>124</v>
      </c>
      <c r="F89" s="203" t="s">
        <v>125</v>
      </c>
      <c r="G89" s="204" t="s">
        <v>117</v>
      </c>
      <c r="H89" s="205">
        <v>5</v>
      </c>
      <c r="I89" s="206"/>
      <c r="J89" s="207">
        <f>ROUND(I89*H89,2)</f>
        <v>0</v>
      </c>
      <c r="K89" s="203" t="s">
        <v>28</v>
      </c>
      <c r="L89" s="45"/>
      <c r="M89" s="208" t="s">
        <v>28</v>
      </c>
      <c r="N89" s="209" t="s">
        <v>45</v>
      </c>
      <c r="O89" s="85"/>
      <c r="P89" s="210">
        <f>O89*H89</f>
        <v>0</v>
      </c>
      <c r="Q89" s="210">
        <v>0</v>
      </c>
      <c r="R89" s="210">
        <f>Q89*H89</f>
        <v>0</v>
      </c>
      <c r="S89" s="210">
        <v>0</v>
      </c>
      <c r="T89" s="211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2" t="s">
        <v>118</v>
      </c>
      <c r="AT89" s="212" t="s">
        <v>114</v>
      </c>
      <c r="AU89" s="212" t="s">
        <v>84</v>
      </c>
      <c r="AY89" s="18" t="s">
        <v>111</v>
      </c>
      <c r="BE89" s="213">
        <f>IF(N89="základní",J89,0)</f>
        <v>0</v>
      </c>
      <c r="BF89" s="213">
        <f>IF(N89="snížená",J89,0)</f>
        <v>0</v>
      </c>
      <c r="BG89" s="213">
        <f>IF(N89="zákl. přenesená",J89,0)</f>
        <v>0</v>
      </c>
      <c r="BH89" s="213">
        <f>IF(N89="sníž. přenesená",J89,0)</f>
        <v>0</v>
      </c>
      <c r="BI89" s="213">
        <f>IF(N89="nulová",J89,0)</f>
        <v>0</v>
      </c>
      <c r="BJ89" s="18" t="s">
        <v>82</v>
      </c>
      <c r="BK89" s="213">
        <f>ROUND(I89*H89,2)</f>
        <v>0</v>
      </c>
      <c r="BL89" s="18" t="s">
        <v>118</v>
      </c>
      <c r="BM89" s="212" t="s">
        <v>126</v>
      </c>
    </row>
    <row r="90" s="13" customFormat="1">
      <c r="A90" s="13"/>
      <c r="B90" s="214"/>
      <c r="C90" s="215"/>
      <c r="D90" s="216" t="s">
        <v>120</v>
      </c>
      <c r="E90" s="217" t="s">
        <v>28</v>
      </c>
      <c r="F90" s="218" t="s">
        <v>121</v>
      </c>
      <c r="G90" s="215"/>
      <c r="H90" s="217" t="s">
        <v>28</v>
      </c>
      <c r="I90" s="219"/>
      <c r="J90" s="215"/>
      <c r="K90" s="215"/>
      <c r="L90" s="220"/>
      <c r="M90" s="221"/>
      <c r="N90" s="222"/>
      <c r="O90" s="222"/>
      <c r="P90" s="222"/>
      <c r="Q90" s="222"/>
      <c r="R90" s="222"/>
      <c r="S90" s="222"/>
      <c r="T90" s="22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4" t="s">
        <v>120</v>
      </c>
      <c r="AU90" s="224" t="s">
        <v>84</v>
      </c>
      <c r="AV90" s="13" t="s">
        <v>82</v>
      </c>
      <c r="AW90" s="13" t="s">
        <v>35</v>
      </c>
      <c r="AX90" s="13" t="s">
        <v>74</v>
      </c>
      <c r="AY90" s="224" t="s">
        <v>111</v>
      </c>
    </row>
    <row r="91" s="13" customFormat="1">
      <c r="A91" s="13"/>
      <c r="B91" s="214"/>
      <c r="C91" s="215"/>
      <c r="D91" s="216" t="s">
        <v>120</v>
      </c>
      <c r="E91" s="217" t="s">
        <v>28</v>
      </c>
      <c r="F91" s="218" t="s">
        <v>122</v>
      </c>
      <c r="G91" s="215"/>
      <c r="H91" s="217" t="s">
        <v>28</v>
      </c>
      <c r="I91" s="219"/>
      <c r="J91" s="215"/>
      <c r="K91" s="215"/>
      <c r="L91" s="220"/>
      <c r="M91" s="221"/>
      <c r="N91" s="222"/>
      <c r="O91" s="222"/>
      <c r="P91" s="222"/>
      <c r="Q91" s="222"/>
      <c r="R91" s="222"/>
      <c r="S91" s="222"/>
      <c r="T91" s="22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4" t="s">
        <v>120</v>
      </c>
      <c r="AU91" s="224" t="s">
        <v>84</v>
      </c>
      <c r="AV91" s="13" t="s">
        <v>82</v>
      </c>
      <c r="AW91" s="13" t="s">
        <v>35</v>
      </c>
      <c r="AX91" s="13" t="s">
        <v>74</v>
      </c>
      <c r="AY91" s="224" t="s">
        <v>111</v>
      </c>
    </row>
    <row r="92" s="14" customFormat="1">
      <c r="A92" s="14"/>
      <c r="B92" s="225"/>
      <c r="C92" s="226"/>
      <c r="D92" s="216" t="s">
        <v>120</v>
      </c>
      <c r="E92" s="227" t="s">
        <v>28</v>
      </c>
      <c r="F92" s="228" t="s">
        <v>127</v>
      </c>
      <c r="G92" s="226"/>
      <c r="H92" s="229">
        <v>5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35" t="s">
        <v>120</v>
      </c>
      <c r="AU92" s="235" t="s">
        <v>84</v>
      </c>
      <c r="AV92" s="14" t="s">
        <v>84</v>
      </c>
      <c r="AW92" s="14" t="s">
        <v>35</v>
      </c>
      <c r="AX92" s="14" t="s">
        <v>82</v>
      </c>
      <c r="AY92" s="235" t="s">
        <v>111</v>
      </c>
    </row>
    <row r="93" s="2" customFormat="1" ht="24.15" customHeight="1">
      <c r="A93" s="39"/>
      <c r="B93" s="40"/>
      <c r="C93" s="201" t="s">
        <v>128</v>
      </c>
      <c r="D93" s="201" t="s">
        <v>114</v>
      </c>
      <c r="E93" s="202" t="s">
        <v>129</v>
      </c>
      <c r="F93" s="203" t="s">
        <v>130</v>
      </c>
      <c r="G93" s="204" t="s">
        <v>117</v>
      </c>
      <c r="H93" s="205">
        <v>4</v>
      </c>
      <c r="I93" s="206"/>
      <c r="J93" s="207">
        <f>ROUND(I93*H93,2)</f>
        <v>0</v>
      </c>
      <c r="K93" s="203" t="s">
        <v>28</v>
      </c>
      <c r="L93" s="45"/>
      <c r="M93" s="208" t="s">
        <v>28</v>
      </c>
      <c r="N93" s="209" t="s">
        <v>45</v>
      </c>
      <c r="O93" s="85"/>
      <c r="P93" s="210">
        <f>O93*H93</f>
        <v>0</v>
      </c>
      <c r="Q93" s="210">
        <v>0</v>
      </c>
      <c r="R93" s="210">
        <f>Q93*H93</f>
        <v>0</v>
      </c>
      <c r="S93" s="210">
        <v>0</v>
      </c>
      <c r="T93" s="211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2" t="s">
        <v>118</v>
      </c>
      <c r="AT93" s="212" t="s">
        <v>114</v>
      </c>
      <c r="AU93" s="212" t="s">
        <v>84</v>
      </c>
      <c r="AY93" s="18" t="s">
        <v>111</v>
      </c>
      <c r="BE93" s="213">
        <f>IF(N93="základní",J93,0)</f>
        <v>0</v>
      </c>
      <c r="BF93" s="213">
        <f>IF(N93="snížená",J93,0)</f>
        <v>0</v>
      </c>
      <c r="BG93" s="213">
        <f>IF(N93="zákl. přenesená",J93,0)</f>
        <v>0</v>
      </c>
      <c r="BH93" s="213">
        <f>IF(N93="sníž. přenesená",J93,0)</f>
        <v>0</v>
      </c>
      <c r="BI93" s="213">
        <f>IF(N93="nulová",J93,0)</f>
        <v>0</v>
      </c>
      <c r="BJ93" s="18" t="s">
        <v>82</v>
      </c>
      <c r="BK93" s="213">
        <f>ROUND(I93*H93,2)</f>
        <v>0</v>
      </c>
      <c r="BL93" s="18" t="s">
        <v>118</v>
      </c>
      <c r="BM93" s="212" t="s">
        <v>131</v>
      </c>
    </row>
    <row r="94" s="13" customFormat="1">
      <c r="A94" s="13"/>
      <c r="B94" s="214"/>
      <c r="C94" s="215"/>
      <c r="D94" s="216" t="s">
        <v>120</v>
      </c>
      <c r="E94" s="217" t="s">
        <v>28</v>
      </c>
      <c r="F94" s="218" t="s">
        <v>121</v>
      </c>
      <c r="G94" s="215"/>
      <c r="H94" s="217" t="s">
        <v>28</v>
      </c>
      <c r="I94" s="219"/>
      <c r="J94" s="215"/>
      <c r="K94" s="215"/>
      <c r="L94" s="220"/>
      <c r="M94" s="221"/>
      <c r="N94" s="222"/>
      <c r="O94" s="222"/>
      <c r="P94" s="222"/>
      <c r="Q94" s="222"/>
      <c r="R94" s="222"/>
      <c r="S94" s="222"/>
      <c r="T94" s="22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4" t="s">
        <v>120</v>
      </c>
      <c r="AU94" s="224" t="s">
        <v>84</v>
      </c>
      <c r="AV94" s="13" t="s">
        <v>82</v>
      </c>
      <c r="AW94" s="13" t="s">
        <v>35</v>
      </c>
      <c r="AX94" s="13" t="s">
        <v>74</v>
      </c>
      <c r="AY94" s="224" t="s">
        <v>111</v>
      </c>
    </row>
    <row r="95" s="13" customFormat="1">
      <c r="A95" s="13"/>
      <c r="B95" s="214"/>
      <c r="C95" s="215"/>
      <c r="D95" s="216" t="s">
        <v>120</v>
      </c>
      <c r="E95" s="217" t="s">
        <v>28</v>
      </c>
      <c r="F95" s="218" t="s">
        <v>122</v>
      </c>
      <c r="G95" s="215"/>
      <c r="H95" s="217" t="s">
        <v>28</v>
      </c>
      <c r="I95" s="219"/>
      <c r="J95" s="215"/>
      <c r="K95" s="215"/>
      <c r="L95" s="220"/>
      <c r="M95" s="221"/>
      <c r="N95" s="222"/>
      <c r="O95" s="222"/>
      <c r="P95" s="222"/>
      <c r="Q95" s="222"/>
      <c r="R95" s="222"/>
      <c r="S95" s="222"/>
      <c r="T95" s="22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24" t="s">
        <v>120</v>
      </c>
      <c r="AU95" s="224" t="s">
        <v>84</v>
      </c>
      <c r="AV95" s="13" t="s">
        <v>82</v>
      </c>
      <c r="AW95" s="13" t="s">
        <v>35</v>
      </c>
      <c r="AX95" s="13" t="s">
        <v>74</v>
      </c>
      <c r="AY95" s="224" t="s">
        <v>111</v>
      </c>
    </row>
    <row r="96" s="14" customFormat="1">
      <c r="A96" s="14"/>
      <c r="B96" s="225"/>
      <c r="C96" s="226"/>
      <c r="D96" s="216" t="s">
        <v>120</v>
      </c>
      <c r="E96" s="227" t="s">
        <v>28</v>
      </c>
      <c r="F96" s="228" t="s">
        <v>132</v>
      </c>
      <c r="G96" s="226"/>
      <c r="H96" s="229">
        <v>4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35" t="s">
        <v>120</v>
      </c>
      <c r="AU96" s="235" t="s">
        <v>84</v>
      </c>
      <c r="AV96" s="14" t="s">
        <v>84</v>
      </c>
      <c r="AW96" s="14" t="s">
        <v>35</v>
      </c>
      <c r="AX96" s="14" t="s">
        <v>82</v>
      </c>
      <c r="AY96" s="235" t="s">
        <v>111</v>
      </c>
    </row>
    <row r="97" s="2" customFormat="1" ht="24.15" customHeight="1">
      <c r="A97" s="39"/>
      <c r="B97" s="40"/>
      <c r="C97" s="201" t="s">
        <v>132</v>
      </c>
      <c r="D97" s="201" t="s">
        <v>114</v>
      </c>
      <c r="E97" s="202" t="s">
        <v>133</v>
      </c>
      <c r="F97" s="203" t="s">
        <v>134</v>
      </c>
      <c r="G97" s="204" t="s">
        <v>117</v>
      </c>
      <c r="H97" s="205">
        <v>3</v>
      </c>
      <c r="I97" s="206"/>
      <c r="J97" s="207">
        <f>ROUND(I97*H97,2)</f>
        <v>0</v>
      </c>
      <c r="K97" s="203" t="s">
        <v>28</v>
      </c>
      <c r="L97" s="45"/>
      <c r="M97" s="208" t="s">
        <v>28</v>
      </c>
      <c r="N97" s="209" t="s">
        <v>45</v>
      </c>
      <c r="O97" s="85"/>
      <c r="P97" s="210">
        <f>O97*H97</f>
        <v>0</v>
      </c>
      <c r="Q97" s="210">
        <v>0</v>
      </c>
      <c r="R97" s="210">
        <f>Q97*H97</f>
        <v>0</v>
      </c>
      <c r="S97" s="210">
        <v>0</v>
      </c>
      <c r="T97" s="211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2" t="s">
        <v>118</v>
      </c>
      <c r="AT97" s="212" t="s">
        <v>114</v>
      </c>
      <c r="AU97" s="212" t="s">
        <v>84</v>
      </c>
      <c r="AY97" s="18" t="s">
        <v>111</v>
      </c>
      <c r="BE97" s="213">
        <f>IF(N97="základní",J97,0)</f>
        <v>0</v>
      </c>
      <c r="BF97" s="213">
        <f>IF(N97="snížená",J97,0)</f>
        <v>0</v>
      </c>
      <c r="BG97" s="213">
        <f>IF(N97="zákl. přenesená",J97,0)</f>
        <v>0</v>
      </c>
      <c r="BH97" s="213">
        <f>IF(N97="sníž. přenesená",J97,0)</f>
        <v>0</v>
      </c>
      <c r="BI97" s="213">
        <f>IF(N97="nulová",J97,0)</f>
        <v>0</v>
      </c>
      <c r="BJ97" s="18" t="s">
        <v>82</v>
      </c>
      <c r="BK97" s="213">
        <f>ROUND(I97*H97,2)</f>
        <v>0</v>
      </c>
      <c r="BL97" s="18" t="s">
        <v>118</v>
      </c>
      <c r="BM97" s="212" t="s">
        <v>135</v>
      </c>
    </row>
    <row r="98" s="13" customFormat="1">
      <c r="A98" s="13"/>
      <c r="B98" s="214"/>
      <c r="C98" s="215"/>
      <c r="D98" s="216" t="s">
        <v>120</v>
      </c>
      <c r="E98" s="217" t="s">
        <v>28</v>
      </c>
      <c r="F98" s="218" t="s">
        <v>121</v>
      </c>
      <c r="G98" s="215"/>
      <c r="H98" s="217" t="s">
        <v>28</v>
      </c>
      <c r="I98" s="219"/>
      <c r="J98" s="215"/>
      <c r="K98" s="215"/>
      <c r="L98" s="220"/>
      <c r="M98" s="221"/>
      <c r="N98" s="222"/>
      <c r="O98" s="222"/>
      <c r="P98" s="222"/>
      <c r="Q98" s="222"/>
      <c r="R98" s="222"/>
      <c r="S98" s="222"/>
      <c r="T98" s="22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4" t="s">
        <v>120</v>
      </c>
      <c r="AU98" s="224" t="s">
        <v>84</v>
      </c>
      <c r="AV98" s="13" t="s">
        <v>82</v>
      </c>
      <c r="AW98" s="13" t="s">
        <v>35</v>
      </c>
      <c r="AX98" s="13" t="s">
        <v>74</v>
      </c>
      <c r="AY98" s="224" t="s">
        <v>111</v>
      </c>
    </row>
    <row r="99" s="13" customFormat="1">
      <c r="A99" s="13"/>
      <c r="B99" s="214"/>
      <c r="C99" s="215"/>
      <c r="D99" s="216" t="s">
        <v>120</v>
      </c>
      <c r="E99" s="217" t="s">
        <v>28</v>
      </c>
      <c r="F99" s="218" t="s">
        <v>122</v>
      </c>
      <c r="G99" s="215"/>
      <c r="H99" s="217" t="s">
        <v>28</v>
      </c>
      <c r="I99" s="219"/>
      <c r="J99" s="215"/>
      <c r="K99" s="215"/>
      <c r="L99" s="220"/>
      <c r="M99" s="221"/>
      <c r="N99" s="222"/>
      <c r="O99" s="222"/>
      <c r="P99" s="222"/>
      <c r="Q99" s="222"/>
      <c r="R99" s="222"/>
      <c r="S99" s="222"/>
      <c r="T99" s="22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4" t="s">
        <v>120</v>
      </c>
      <c r="AU99" s="224" t="s">
        <v>84</v>
      </c>
      <c r="AV99" s="13" t="s">
        <v>82</v>
      </c>
      <c r="AW99" s="13" t="s">
        <v>35</v>
      </c>
      <c r="AX99" s="13" t="s">
        <v>74</v>
      </c>
      <c r="AY99" s="224" t="s">
        <v>111</v>
      </c>
    </row>
    <row r="100" s="14" customFormat="1">
      <c r="A100" s="14"/>
      <c r="B100" s="225"/>
      <c r="C100" s="226"/>
      <c r="D100" s="216" t="s">
        <v>120</v>
      </c>
      <c r="E100" s="227" t="s">
        <v>28</v>
      </c>
      <c r="F100" s="228" t="s">
        <v>128</v>
      </c>
      <c r="G100" s="226"/>
      <c r="H100" s="229">
        <v>3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5" t="s">
        <v>120</v>
      </c>
      <c r="AU100" s="235" t="s">
        <v>84</v>
      </c>
      <c r="AV100" s="14" t="s">
        <v>84</v>
      </c>
      <c r="AW100" s="14" t="s">
        <v>35</v>
      </c>
      <c r="AX100" s="14" t="s">
        <v>82</v>
      </c>
      <c r="AY100" s="235" t="s">
        <v>111</v>
      </c>
    </row>
    <row r="101" s="2" customFormat="1" ht="24.15" customHeight="1">
      <c r="A101" s="39"/>
      <c r="B101" s="40"/>
      <c r="C101" s="201" t="s">
        <v>127</v>
      </c>
      <c r="D101" s="201" t="s">
        <v>114</v>
      </c>
      <c r="E101" s="202" t="s">
        <v>136</v>
      </c>
      <c r="F101" s="203" t="s">
        <v>137</v>
      </c>
      <c r="G101" s="204" t="s">
        <v>117</v>
      </c>
      <c r="H101" s="205">
        <v>2</v>
      </c>
      <c r="I101" s="206"/>
      <c r="J101" s="207">
        <f>ROUND(I101*H101,2)</f>
        <v>0</v>
      </c>
      <c r="K101" s="203" t="s">
        <v>28</v>
      </c>
      <c r="L101" s="45"/>
      <c r="M101" s="208" t="s">
        <v>28</v>
      </c>
      <c r="N101" s="209" t="s">
        <v>45</v>
      </c>
      <c r="O101" s="85"/>
      <c r="P101" s="210">
        <f>O101*H101</f>
        <v>0</v>
      </c>
      <c r="Q101" s="210">
        <v>0</v>
      </c>
      <c r="R101" s="210">
        <f>Q101*H101</f>
        <v>0</v>
      </c>
      <c r="S101" s="210">
        <v>0</v>
      </c>
      <c r="T101" s="211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2" t="s">
        <v>118</v>
      </c>
      <c r="AT101" s="212" t="s">
        <v>114</v>
      </c>
      <c r="AU101" s="212" t="s">
        <v>84</v>
      </c>
      <c r="AY101" s="18" t="s">
        <v>111</v>
      </c>
      <c r="BE101" s="213">
        <f>IF(N101="základní",J101,0)</f>
        <v>0</v>
      </c>
      <c r="BF101" s="213">
        <f>IF(N101="snížená",J101,0)</f>
        <v>0</v>
      </c>
      <c r="BG101" s="213">
        <f>IF(N101="zákl. přenesená",J101,0)</f>
        <v>0</v>
      </c>
      <c r="BH101" s="213">
        <f>IF(N101="sníž. přenesená",J101,0)</f>
        <v>0</v>
      </c>
      <c r="BI101" s="213">
        <f>IF(N101="nulová",J101,0)</f>
        <v>0</v>
      </c>
      <c r="BJ101" s="18" t="s">
        <v>82</v>
      </c>
      <c r="BK101" s="213">
        <f>ROUND(I101*H101,2)</f>
        <v>0</v>
      </c>
      <c r="BL101" s="18" t="s">
        <v>118</v>
      </c>
      <c r="BM101" s="212" t="s">
        <v>138</v>
      </c>
    </row>
    <row r="102" s="13" customFormat="1">
      <c r="A102" s="13"/>
      <c r="B102" s="214"/>
      <c r="C102" s="215"/>
      <c r="D102" s="216" t="s">
        <v>120</v>
      </c>
      <c r="E102" s="217" t="s">
        <v>28</v>
      </c>
      <c r="F102" s="218" t="s">
        <v>121</v>
      </c>
      <c r="G102" s="215"/>
      <c r="H102" s="217" t="s">
        <v>28</v>
      </c>
      <c r="I102" s="219"/>
      <c r="J102" s="215"/>
      <c r="K102" s="215"/>
      <c r="L102" s="220"/>
      <c r="M102" s="221"/>
      <c r="N102" s="222"/>
      <c r="O102" s="222"/>
      <c r="P102" s="222"/>
      <c r="Q102" s="222"/>
      <c r="R102" s="222"/>
      <c r="S102" s="222"/>
      <c r="T102" s="22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4" t="s">
        <v>120</v>
      </c>
      <c r="AU102" s="224" t="s">
        <v>84</v>
      </c>
      <c r="AV102" s="13" t="s">
        <v>82</v>
      </c>
      <c r="AW102" s="13" t="s">
        <v>35</v>
      </c>
      <c r="AX102" s="13" t="s">
        <v>74</v>
      </c>
      <c r="AY102" s="224" t="s">
        <v>111</v>
      </c>
    </row>
    <row r="103" s="13" customFormat="1">
      <c r="A103" s="13"/>
      <c r="B103" s="214"/>
      <c r="C103" s="215"/>
      <c r="D103" s="216" t="s">
        <v>120</v>
      </c>
      <c r="E103" s="217" t="s">
        <v>28</v>
      </c>
      <c r="F103" s="218" t="s">
        <v>122</v>
      </c>
      <c r="G103" s="215"/>
      <c r="H103" s="217" t="s">
        <v>28</v>
      </c>
      <c r="I103" s="219"/>
      <c r="J103" s="215"/>
      <c r="K103" s="215"/>
      <c r="L103" s="220"/>
      <c r="M103" s="221"/>
      <c r="N103" s="222"/>
      <c r="O103" s="222"/>
      <c r="P103" s="222"/>
      <c r="Q103" s="222"/>
      <c r="R103" s="222"/>
      <c r="S103" s="222"/>
      <c r="T103" s="22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4" t="s">
        <v>120</v>
      </c>
      <c r="AU103" s="224" t="s">
        <v>84</v>
      </c>
      <c r="AV103" s="13" t="s">
        <v>82</v>
      </c>
      <c r="AW103" s="13" t="s">
        <v>35</v>
      </c>
      <c r="AX103" s="13" t="s">
        <v>74</v>
      </c>
      <c r="AY103" s="224" t="s">
        <v>111</v>
      </c>
    </row>
    <row r="104" s="14" customFormat="1">
      <c r="A104" s="14"/>
      <c r="B104" s="225"/>
      <c r="C104" s="226"/>
      <c r="D104" s="216" t="s">
        <v>120</v>
      </c>
      <c r="E104" s="227" t="s">
        <v>28</v>
      </c>
      <c r="F104" s="228" t="s">
        <v>84</v>
      </c>
      <c r="G104" s="226"/>
      <c r="H104" s="229">
        <v>2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5" t="s">
        <v>120</v>
      </c>
      <c r="AU104" s="235" t="s">
        <v>84</v>
      </c>
      <c r="AV104" s="14" t="s">
        <v>84</v>
      </c>
      <c r="AW104" s="14" t="s">
        <v>35</v>
      </c>
      <c r="AX104" s="14" t="s">
        <v>82</v>
      </c>
      <c r="AY104" s="235" t="s">
        <v>111</v>
      </c>
    </row>
    <row r="105" s="2" customFormat="1" ht="24.15" customHeight="1">
      <c r="A105" s="39"/>
      <c r="B105" s="40"/>
      <c r="C105" s="201" t="s">
        <v>139</v>
      </c>
      <c r="D105" s="201" t="s">
        <v>114</v>
      </c>
      <c r="E105" s="202" t="s">
        <v>140</v>
      </c>
      <c r="F105" s="203" t="s">
        <v>141</v>
      </c>
      <c r="G105" s="204" t="s">
        <v>117</v>
      </c>
      <c r="H105" s="205">
        <v>2</v>
      </c>
      <c r="I105" s="206"/>
      <c r="J105" s="207">
        <f>ROUND(I105*H105,2)</f>
        <v>0</v>
      </c>
      <c r="K105" s="203" t="s">
        <v>28</v>
      </c>
      <c r="L105" s="45"/>
      <c r="M105" s="208" t="s">
        <v>28</v>
      </c>
      <c r="N105" s="209" t="s">
        <v>45</v>
      </c>
      <c r="O105" s="85"/>
      <c r="P105" s="210">
        <f>O105*H105</f>
        <v>0</v>
      </c>
      <c r="Q105" s="210">
        <v>0</v>
      </c>
      <c r="R105" s="210">
        <f>Q105*H105</f>
        <v>0</v>
      </c>
      <c r="S105" s="210">
        <v>0</v>
      </c>
      <c r="T105" s="211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2" t="s">
        <v>118</v>
      </c>
      <c r="AT105" s="212" t="s">
        <v>114</v>
      </c>
      <c r="AU105" s="212" t="s">
        <v>84</v>
      </c>
      <c r="AY105" s="18" t="s">
        <v>111</v>
      </c>
      <c r="BE105" s="213">
        <f>IF(N105="základní",J105,0)</f>
        <v>0</v>
      </c>
      <c r="BF105" s="213">
        <f>IF(N105="snížená",J105,0)</f>
        <v>0</v>
      </c>
      <c r="BG105" s="213">
        <f>IF(N105="zákl. přenesená",J105,0)</f>
        <v>0</v>
      </c>
      <c r="BH105" s="213">
        <f>IF(N105="sníž. přenesená",J105,0)</f>
        <v>0</v>
      </c>
      <c r="BI105" s="213">
        <f>IF(N105="nulová",J105,0)</f>
        <v>0</v>
      </c>
      <c r="BJ105" s="18" t="s">
        <v>82</v>
      </c>
      <c r="BK105" s="213">
        <f>ROUND(I105*H105,2)</f>
        <v>0</v>
      </c>
      <c r="BL105" s="18" t="s">
        <v>118</v>
      </c>
      <c r="BM105" s="212" t="s">
        <v>142</v>
      </c>
    </row>
    <row r="106" s="13" customFormat="1">
      <c r="A106" s="13"/>
      <c r="B106" s="214"/>
      <c r="C106" s="215"/>
      <c r="D106" s="216" t="s">
        <v>120</v>
      </c>
      <c r="E106" s="217" t="s">
        <v>28</v>
      </c>
      <c r="F106" s="218" t="s">
        <v>121</v>
      </c>
      <c r="G106" s="215"/>
      <c r="H106" s="217" t="s">
        <v>28</v>
      </c>
      <c r="I106" s="219"/>
      <c r="J106" s="215"/>
      <c r="K106" s="215"/>
      <c r="L106" s="220"/>
      <c r="M106" s="221"/>
      <c r="N106" s="222"/>
      <c r="O106" s="222"/>
      <c r="P106" s="222"/>
      <c r="Q106" s="222"/>
      <c r="R106" s="222"/>
      <c r="S106" s="222"/>
      <c r="T106" s="22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4" t="s">
        <v>120</v>
      </c>
      <c r="AU106" s="224" t="s">
        <v>84</v>
      </c>
      <c r="AV106" s="13" t="s">
        <v>82</v>
      </c>
      <c r="AW106" s="13" t="s">
        <v>35</v>
      </c>
      <c r="AX106" s="13" t="s">
        <v>74</v>
      </c>
      <c r="AY106" s="224" t="s">
        <v>111</v>
      </c>
    </row>
    <row r="107" s="13" customFormat="1">
      <c r="A107" s="13"/>
      <c r="B107" s="214"/>
      <c r="C107" s="215"/>
      <c r="D107" s="216" t="s">
        <v>120</v>
      </c>
      <c r="E107" s="217" t="s">
        <v>28</v>
      </c>
      <c r="F107" s="218" t="s">
        <v>122</v>
      </c>
      <c r="G107" s="215"/>
      <c r="H107" s="217" t="s">
        <v>28</v>
      </c>
      <c r="I107" s="219"/>
      <c r="J107" s="215"/>
      <c r="K107" s="215"/>
      <c r="L107" s="220"/>
      <c r="M107" s="221"/>
      <c r="N107" s="222"/>
      <c r="O107" s="222"/>
      <c r="P107" s="222"/>
      <c r="Q107" s="222"/>
      <c r="R107" s="222"/>
      <c r="S107" s="222"/>
      <c r="T107" s="22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4" t="s">
        <v>120</v>
      </c>
      <c r="AU107" s="224" t="s">
        <v>84</v>
      </c>
      <c r="AV107" s="13" t="s">
        <v>82</v>
      </c>
      <c r="AW107" s="13" t="s">
        <v>35</v>
      </c>
      <c r="AX107" s="13" t="s">
        <v>74</v>
      </c>
      <c r="AY107" s="224" t="s">
        <v>111</v>
      </c>
    </row>
    <row r="108" s="14" customFormat="1">
      <c r="A108" s="14"/>
      <c r="B108" s="225"/>
      <c r="C108" s="226"/>
      <c r="D108" s="216" t="s">
        <v>120</v>
      </c>
      <c r="E108" s="227" t="s">
        <v>28</v>
      </c>
      <c r="F108" s="228" t="s">
        <v>84</v>
      </c>
      <c r="G108" s="226"/>
      <c r="H108" s="229">
        <v>2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5" t="s">
        <v>120</v>
      </c>
      <c r="AU108" s="235" t="s">
        <v>84</v>
      </c>
      <c r="AV108" s="14" t="s">
        <v>84</v>
      </c>
      <c r="AW108" s="14" t="s">
        <v>35</v>
      </c>
      <c r="AX108" s="14" t="s">
        <v>82</v>
      </c>
      <c r="AY108" s="235" t="s">
        <v>111</v>
      </c>
    </row>
    <row r="109" s="2" customFormat="1" ht="24.15" customHeight="1">
      <c r="A109" s="39"/>
      <c r="B109" s="40"/>
      <c r="C109" s="201" t="s">
        <v>143</v>
      </c>
      <c r="D109" s="201" t="s">
        <v>114</v>
      </c>
      <c r="E109" s="202" t="s">
        <v>144</v>
      </c>
      <c r="F109" s="203" t="s">
        <v>145</v>
      </c>
      <c r="G109" s="204" t="s">
        <v>117</v>
      </c>
      <c r="H109" s="205">
        <v>3</v>
      </c>
      <c r="I109" s="206"/>
      <c r="J109" s="207">
        <f>ROUND(I109*H109,2)</f>
        <v>0</v>
      </c>
      <c r="K109" s="203" t="s">
        <v>28</v>
      </c>
      <c r="L109" s="45"/>
      <c r="M109" s="208" t="s">
        <v>28</v>
      </c>
      <c r="N109" s="209" t="s">
        <v>45</v>
      </c>
      <c r="O109" s="85"/>
      <c r="P109" s="210">
        <f>O109*H109</f>
        <v>0</v>
      </c>
      <c r="Q109" s="210">
        <v>0</v>
      </c>
      <c r="R109" s="210">
        <f>Q109*H109</f>
        <v>0</v>
      </c>
      <c r="S109" s="210">
        <v>0</v>
      </c>
      <c r="T109" s="211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2" t="s">
        <v>118</v>
      </c>
      <c r="AT109" s="212" t="s">
        <v>114</v>
      </c>
      <c r="AU109" s="212" t="s">
        <v>84</v>
      </c>
      <c r="AY109" s="18" t="s">
        <v>111</v>
      </c>
      <c r="BE109" s="213">
        <f>IF(N109="základní",J109,0)</f>
        <v>0</v>
      </c>
      <c r="BF109" s="213">
        <f>IF(N109="snížená",J109,0)</f>
        <v>0</v>
      </c>
      <c r="BG109" s="213">
        <f>IF(N109="zákl. přenesená",J109,0)</f>
        <v>0</v>
      </c>
      <c r="BH109" s="213">
        <f>IF(N109="sníž. přenesená",J109,0)</f>
        <v>0</v>
      </c>
      <c r="BI109" s="213">
        <f>IF(N109="nulová",J109,0)</f>
        <v>0</v>
      </c>
      <c r="BJ109" s="18" t="s">
        <v>82</v>
      </c>
      <c r="BK109" s="213">
        <f>ROUND(I109*H109,2)</f>
        <v>0</v>
      </c>
      <c r="BL109" s="18" t="s">
        <v>118</v>
      </c>
      <c r="BM109" s="212" t="s">
        <v>146</v>
      </c>
    </row>
    <row r="110" s="13" customFormat="1">
      <c r="A110" s="13"/>
      <c r="B110" s="214"/>
      <c r="C110" s="215"/>
      <c r="D110" s="216" t="s">
        <v>120</v>
      </c>
      <c r="E110" s="217" t="s">
        <v>28</v>
      </c>
      <c r="F110" s="218" t="s">
        <v>147</v>
      </c>
      <c r="G110" s="215"/>
      <c r="H110" s="217" t="s">
        <v>28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4" t="s">
        <v>120</v>
      </c>
      <c r="AU110" s="224" t="s">
        <v>84</v>
      </c>
      <c r="AV110" s="13" t="s">
        <v>82</v>
      </c>
      <c r="AW110" s="13" t="s">
        <v>35</v>
      </c>
      <c r="AX110" s="13" t="s">
        <v>74</v>
      </c>
      <c r="AY110" s="224" t="s">
        <v>111</v>
      </c>
    </row>
    <row r="111" s="13" customFormat="1">
      <c r="A111" s="13"/>
      <c r="B111" s="214"/>
      <c r="C111" s="215"/>
      <c r="D111" s="216" t="s">
        <v>120</v>
      </c>
      <c r="E111" s="217" t="s">
        <v>28</v>
      </c>
      <c r="F111" s="218" t="s">
        <v>122</v>
      </c>
      <c r="G111" s="215"/>
      <c r="H111" s="217" t="s">
        <v>28</v>
      </c>
      <c r="I111" s="219"/>
      <c r="J111" s="215"/>
      <c r="K111" s="215"/>
      <c r="L111" s="220"/>
      <c r="M111" s="221"/>
      <c r="N111" s="222"/>
      <c r="O111" s="222"/>
      <c r="P111" s="222"/>
      <c r="Q111" s="222"/>
      <c r="R111" s="222"/>
      <c r="S111" s="222"/>
      <c r="T111" s="22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4" t="s">
        <v>120</v>
      </c>
      <c r="AU111" s="224" t="s">
        <v>84</v>
      </c>
      <c r="AV111" s="13" t="s">
        <v>82</v>
      </c>
      <c r="AW111" s="13" t="s">
        <v>35</v>
      </c>
      <c r="AX111" s="13" t="s">
        <v>74</v>
      </c>
      <c r="AY111" s="224" t="s">
        <v>111</v>
      </c>
    </row>
    <row r="112" s="14" customFormat="1">
      <c r="A112" s="14"/>
      <c r="B112" s="225"/>
      <c r="C112" s="226"/>
      <c r="D112" s="216" t="s">
        <v>120</v>
      </c>
      <c r="E112" s="227" t="s">
        <v>28</v>
      </c>
      <c r="F112" s="228" t="s">
        <v>128</v>
      </c>
      <c r="G112" s="226"/>
      <c r="H112" s="229">
        <v>3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35" t="s">
        <v>120</v>
      </c>
      <c r="AU112" s="235" t="s">
        <v>84</v>
      </c>
      <c r="AV112" s="14" t="s">
        <v>84</v>
      </c>
      <c r="AW112" s="14" t="s">
        <v>35</v>
      </c>
      <c r="AX112" s="14" t="s">
        <v>82</v>
      </c>
      <c r="AY112" s="235" t="s">
        <v>111</v>
      </c>
    </row>
    <row r="113" s="2" customFormat="1" ht="21.75" customHeight="1">
      <c r="A113" s="39"/>
      <c r="B113" s="40"/>
      <c r="C113" s="201" t="s">
        <v>123</v>
      </c>
      <c r="D113" s="201" t="s">
        <v>114</v>
      </c>
      <c r="E113" s="202" t="s">
        <v>148</v>
      </c>
      <c r="F113" s="203" t="s">
        <v>149</v>
      </c>
      <c r="G113" s="204" t="s">
        <v>117</v>
      </c>
      <c r="H113" s="205">
        <v>1</v>
      </c>
      <c r="I113" s="206"/>
      <c r="J113" s="207">
        <f>ROUND(I113*H113,2)</f>
        <v>0</v>
      </c>
      <c r="K113" s="203" t="s">
        <v>28</v>
      </c>
      <c r="L113" s="45"/>
      <c r="M113" s="208" t="s">
        <v>28</v>
      </c>
      <c r="N113" s="209" t="s">
        <v>45</v>
      </c>
      <c r="O113" s="85"/>
      <c r="P113" s="210">
        <f>O113*H113</f>
        <v>0</v>
      </c>
      <c r="Q113" s="210">
        <v>0</v>
      </c>
      <c r="R113" s="210">
        <f>Q113*H113</f>
        <v>0</v>
      </c>
      <c r="S113" s="210">
        <v>0</v>
      </c>
      <c r="T113" s="211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2" t="s">
        <v>118</v>
      </c>
      <c r="AT113" s="212" t="s">
        <v>114</v>
      </c>
      <c r="AU113" s="212" t="s">
        <v>84</v>
      </c>
      <c r="AY113" s="18" t="s">
        <v>111</v>
      </c>
      <c r="BE113" s="213">
        <f>IF(N113="základní",J113,0)</f>
        <v>0</v>
      </c>
      <c r="BF113" s="213">
        <f>IF(N113="snížená",J113,0)</f>
        <v>0</v>
      </c>
      <c r="BG113" s="213">
        <f>IF(N113="zákl. přenesená",J113,0)</f>
        <v>0</v>
      </c>
      <c r="BH113" s="213">
        <f>IF(N113="sníž. přenesená",J113,0)</f>
        <v>0</v>
      </c>
      <c r="BI113" s="213">
        <f>IF(N113="nulová",J113,0)</f>
        <v>0</v>
      </c>
      <c r="BJ113" s="18" t="s">
        <v>82</v>
      </c>
      <c r="BK113" s="213">
        <f>ROUND(I113*H113,2)</f>
        <v>0</v>
      </c>
      <c r="BL113" s="18" t="s">
        <v>118</v>
      </c>
      <c r="BM113" s="212" t="s">
        <v>150</v>
      </c>
    </row>
    <row r="114" s="13" customFormat="1">
      <c r="A114" s="13"/>
      <c r="B114" s="214"/>
      <c r="C114" s="215"/>
      <c r="D114" s="216" t="s">
        <v>120</v>
      </c>
      <c r="E114" s="217" t="s">
        <v>28</v>
      </c>
      <c r="F114" s="218" t="s">
        <v>147</v>
      </c>
      <c r="G114" s="215"/>
      <c r="H114" s="217" t="s">
        <v>28</v>
      </c>
      <c r="I114" s="219"/>
      <c r="J114" s="215"/>
      <c r="K114" s="215"/>
      <c r="L114" s="220"/>
      <c r="M114" s="221"/>
      <c r="N114" s="222"/>
      <c r="O114" s="222"/>
      <c r="P114" s="222"/>
      <c r="Q114" s="222"/>
      <c r="R114" s="222"/>
      <c r="S114" s="222"/>
      <c r="T114" s="22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4" t="s">
        <v>120</v>
      </c>
      <c r="AU114" s="224" t="s">
        <v>84</v>
      </c>
      <c r="AV114" s="13" t="s">
        <v>82</v>
      </c>
      <c r="AW114" s="13" t="s">
        <v>35</v>
      </c>
      <c r="AX114" s="13" t="s">
        <v>74</v>
      </c>
      <c r="AY114" s="224" t="s">
        <v>111</v>
      </c>
    </row>
    <row r="115" s="13" customFormat="1">
      <c r="A115" s="13"/>
      <c r="B115" s="214"/>
      <c r="C115" s="215"/>
      <c r="D115" s="216" t="s">
        <v>120</v>
      </c>
      <c r="E115" s="217" t="s">
        <v>28</v>
      </c>
      <c r="F115" s="218" t="s">
        <v>122</v>
      </c>
      <c r="G115" s="215"/>
      <c r="H115" s="217" t="s">
        <v>28</v>
      </c>
      <c r="I115" s="219"/>
      <c r="J115" s="215"/>
      <c r="K115" s="215"/>
      <c r="L115" s="220"/>
      <c r="M115" s="221"/>
      <c r="N115" s="222"/>
      <c r="O115" s="222"/>
      <c r="P115" s="222"/>
      <c r="Q115" s="222"/>
      <c r="R115" s="222"/>
      <c r="S115" s="222"/>
      <c r="T115" s="22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4" t="s">
        <v>120</v>
      </c>
      <c r="AU115" s="224" t="s">
        <v>84</v>
      </c>
      <c r="AV115" s="13" t="s">
        <v>82</v>
      </c>
      <c r="AW115" s="13" t="s">
        <v>35</v>
      </c>
      <c r="AX115" s="13" t="s">
        <v>74</v>
      </c>
      <c r="AY115" s="224" t="s">
        <v>111</v>
      </c>
    </row>
    <row r="116" s="14" customFormat="1">
      <c r="A116" s="14"/>
      <c r="B116" s="225"/>
      <c r="C116" s="226"/>
      <c r="D116" s="216" t="s">
        <v>120</v>
      </c>
      <c r="E116" s="227" t="s">
        <v>28</v>
      </c>
      <c r="F116" s="228" t="s">
        <v>82</v>
      </c>
      <c r="G116" s="226"/>
      <c r="H116" s="229">
        <v>1</v>
      </c>
      <c r="I116" s="230"/>
      <c r="J116" s="226"/>
      <c r="K116" s="226"/>
      <c r="L116" s="231"/>
      <c r="M116" s="232"/>
      <c r="N116" s="233"/>
      <c r="O116" s="233"/>
      <c r="P116" s="233"/>
      <c r="Q116" s="233"/>
      <c r="R116" s="233"/>
      <c r="S116" s="233"/>
      <c r="T116" s="23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5" t="s">
        <v>120</v>
      </c>
      <c r="AU116" s="235" t="s">
        <v>84</v>
      </c>
      <c r="AV116" s="14" t="s">
        <v>84</v>
      </c>
      <c r="AW116" s="14" t="s">
        <v>35</v>
      </c>
      <c r="AX116" s="14" t="s">
        <v>82</v>
      </c>
      <c r="AY116" s="235" t="s">
        <v>111</v>
      </c>
    </row>
    <row r="117" s="2" customFormat="1" ht="21.75" customHeight="1">
      <c r="A117" s="39"/>
      <c r="B117" s="40"/>
      <c r="C117" s="201" t="s">
        <v>151</v>
      </c>
      <c r="D117" s="201" t="s">
        <v>114</v>
      </c>
      <c r="E117" s="202" t="s">
        <v>152</v>
      </c>
      <c r="F117" s="203" t="s">
        <v>153</v>
      </c>
      <c r="G117" s="204" t="s">
        <v>117</v>
      </c>
      <c r="H117" s="205">
        <v>1</v>
      </c>
      <c r="I117" s="206"/>
      <c r="J117" s="207">
        <f>ROUND(I117*H117,2)</f>
        <v>0</v>
      </c>
      <c r="K117" s="203" t="s">
        <v>28</v>
      </c>
      <c r="L117" s="45"/>
      <c r="M117" s="208" t="s">
        <v>28</v>
      </c>
      <c r="N117" s="209" t="s">
        <v>45</v>
      </c>
      <c r="O117" s="85"/>
      <c r="P117" s="210">
        <f>O117*H117</f>
        <v>0</v>
      </c>
      <c r="Q117" s="210">
        <v>0</v>
      </c>
      <c r="R117" s="210">
        <f>Q117*H117</f>
        <v>0</v>
      </c>
      <c r="S117" s="210">
        <v>0</v>
      </c>
      <c r="T117" s="211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2" t="s">
        <v>118</v>
      </c>
      <c r="AT117" s="212" t="s">
        <v>114</v>
      </c>
      <c r="AU117" s="212" t="s">
        <v>84</v>
      </c>
      <c r="AY117" s="18" t="s">
        <v>111</v>
      </c>
      <c r="BE117" s="213">
        <f>IF(N117="základní",J117,0)</f>
        <v>0</v>
      </c>
      <c r="BF117" s="213">
        <f>IF(N117="snížená",J117,0)</f>
        <v>0</v>
      </c>
      <c r="BG117" s="213">
        <f>IF(N117="zákl. přenesená",J117,0)</f>
        <v>0</v>
      </c>
      <c r="BH117" s="213">
        <f>IF(N117="sníž. přenesená",J117,0)</f>
        <v>0</v>
      </c>
      <c r="BI117" s="213">
        <f>IF(N117="nulová",J117,0)</f>
        <v>0</v>
      </c>
      <c r="BJ117" s="18" t="s">
        <v>82</v>
      </c>
      <c r="BK117" s="213">
        <f>ROUND(I117*H117,2)</f>
        <v>0</v>
      </c>
      <c r="BL117" s="18" t="s">
        <v>118</v>
      </c>
      <c r="BM117" s="212" t="s">
        <v>154</v>
      </c>
    </row>
    <row r="118" s="13" customFormat="1">
      <c r="A118" s="13"/>
      <c r="B118" s="214"/>
      <c r="C118" s="215"/>
      <c r="D118" s="216" t="s">
        <v>120</v>
      </c>
      <c r="E118" s="217" t="s">
        <v>28</v>
      </c>
      <c r="F118" s="218" t="s">
        <v>147</v>
      </c>
      <c r="G118" s="215"/>
      <c r="H118" s="217" t="s">
        <v>28</v>
      </c>
      <c r="I118" s="219"/>
      <c r="J118" s="215"/>
      <c r="K118" s="215"/>
      <c r="L118" s="220"/>
      <c r="M118" s="221"/>
      <c r="N118" s="222"/>
      <c r="O118" s="222"/>
      <c r="P118" s="222"/>
      <c r="Q118" s="222"/>
      <c r="R118" s="222"/>
      <c r="S118" s="222"/>
      <c r="T118" s="22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24" t="s">
        <v>120</v>
      </c>
      <c r="AU118" s="224" t="s">
        <v>84</v>
      </c>
      <c r="AV118" s="13" t="s">
        <v>82</v>
      </c>
      <c r="AW118" s="13" t="s">
        <v>35</v>
      </c>
      <c r="AX118" s="13" t="s">
        <v>74</v>
      </c>
      <c r="AY118" s="224" t="s">
        <v>111</v>
      </c>
    </row>
    <row r="119" s="13" customFormat="1">
      <c r="A119" s="13"/>
      <c r="B119" s="214"/>
      <c r="C119" s="215"/>
      <c r="D119" s="216" t="s">
        <v>120</v>
      </c>
      <c r="E119" s="217" t="s">
        <v>28</v>
      </c>
      <c r="F119" s="218" t="s">
        <v>122</v>
      </c>
      <c r="G119" s="215"/>
      <c r="H119" s="217" t="s">
        <v>28</v>
      </c>
      <c r="I119" s="219"/>
      <c r="J119" s="215"/>
      <c r="K119" s="215"/>
      <c r="L119" s="220"/>
      <c r="M119" s="221"/>
      <c r="N119" s="222"/>
      <c r="O119" s="222"/>
      <c r="P119" s="222"/>
      <c r="Q119" s="222"/>
      <c r="R119" s="222"/>
      <c r="S119" s="222"/>
      <c r="T119" s="22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4" t="s">
        <v>120</v>
      </c>
      <c r="AU119" s="224" t="s">
        <v>84</v>
      </c>
      <c r="AV119" s="13" t="s">
        <v>82</v>
      </c>
      <c r="AW119" s="13" t="s">
        <v>35</v>
      </c>
      <c r="AX119" s="13" t="s">
        <v>74</v>
      </c>
      <c r="AY119" s="224" t="s">
        <v>111</v>
      </c>
    </row>
    <row r="120" s="14" customFormat="1">
      <c r="A120" s="14"/>
      <c r="B120" s="225"/>
      <c r="C120" s="226"/>
      <c r="D120" s="216" t="s">
        <v>120</v>
      </c>
      <c r="E120" s="227" t="s">
        <v>28</v>
      </c>
      <c r="F120" s="228" t="s">
        <v>82</v>
      </c>
      <c r="G120" s="226"/>
      <c r="H120" s="229">
        <v>1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35" t="s">
        <v>120</v>
      </c>
      <c r="AU120" s="235" t="s">
        <v>84</v>
      </c>
      <c r="AV120" s="14" t="s">
        <v>84</v>
      </c>
      <c r="AW120" s="14" t="s">
        <v>35</v>
      </c>
      <c r="AX120" s="14" t="s">
        <v>82</v>
      </c>
      <c r="AY120" s="235" t="s">
        <v>111</v>
      </c>
    </row>
    <row r="121" s="2" customFormat="1" ht="21.75" customHeight="1">
      <c r="A121" s="39"/>
      <c r="B121" s="40"/>
      <c r="C121" s="201" t="s">
        <v>155</v>
      </c>
      <c r="D121" s="201" t="s">
        <v>114</v>
      </c>
      <c r="E121" s="202" t="s">
        <v>156</v>
      </c>
      <c r="F121" s="203" t="s">
        <v>157</v>
      </c>
      <c r="G121" s="204" t="s">
        <v>117</v>
      </c>
      <c r="H121" s="205">
        <v>1</v>
      </c>
      <c r="I121" s="206"/>
      <c r="J121" s="207">
        <f>ROUND(I121*H121,2)</f>
        <v>0</v>
      </c>
      <c r="K121" s="203" t="s">
        <v>28</v>
      </c>
      <c r="L121" s="45"/>
      <c r="M121" s="208" t="s">
        <v>28</v>
      </c>
      <c r="N121" s="209" t="s">
        <v>45</v>
      </c>
      <c r="O121" s="85"/>
      <c r="P121" s="210">
        <f>O121*H121</f>
        <v>0</v>
      </c>
      <c r="Q121" s="210">
        <v>0</v>
      </c>
      <c r="R121" s="210">
        <f>Q121*H121</f>
        <v>0</v>
      </c>
      <c r="S121" s="210">
        <v>0</v>
      </c>
      <c r="T121" s="211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2" t="s">
        <v>118</v>
      </c>
      <c r="AT121" s="212" t="s">
        <v>114</v>
      </c>
      <c r="AU121" s="212" t="s">
        <v>84</v>
      </c>
      <c r="AY121" s="18" t="s">
        <v>111</v>
      </c>
      <c r="BE121" s="213">
        <f>IF(N121="základní",J121,0)</f>
        <v>0</v>
      </c>
      <c r="BF121" s="213">
        <f>IF(N121="snížená",J121,0)</f>
        <v>0</v>
      </c>
      <c r="BG121" s="213">
        <f>IF(N121="zákl. přenesená",J121,0)</f>
        <v>0</v>
      </c>
      <c r="BH121" s="213">
        <f>IF(N121="sníž. přenesená",J121,0)</f>
        <v>0</v>
      </c>
      <c r="BI121" s="213">
        <f>IF(N121="nulová",J121,0)</f>
        <v>0</v>
      </c>
      <c r="BJ121" s="18" t="s">
        <v>82</v>
      </c>
      <c r="BK121" s="213">
        <f>ROUND(I121*H121,2)</f>
        <v>0</v>
      </c>
      <c r="BL121" s="18" t="s">
        <v>118</v>
      </c>
      <c r="BM121" s="212" t="s">
        <v>158</v>
      </c>
    </row>
    <row r="122" s="13" customFormat="1">
      <c r="A122" s="13"/>
      <c r="B122" s="214"/>
      <c r="C122" s="215"/>
      <c r="D122" s="216" t="s">
        <v>120</v>
      </c>
      <c r="E122" s="217" t="s">
        <v>28</v>
      </c>
      <c r="F122" s="218" t="s">
        <v>147</v>
      </c>
      <c r="G122" s="215"/>
      <c r="H122" s="217" t="s">
        <v>28</v>
      </c>
      <c r="I122" s="219"/>
      <c r="J122" s="215"/>
      <c r="K122" s="215"/>
      <c r="L122" s="220"/>
      <c r="M122" s="221"/>
      <c r="N122" s="222"/>
      <c r="O122" s="222"/>
      <c r="P122" s="222"/>
      <c r="Q122" s="222"/>
      <c r="R122" s="222"/>
      <c r="S122" s="222"/>
      <c r="T122" s="22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24" t="s">
        <v>120</v>
      </c>
      <c r="AU122" s="224" t="s">
        <v>84</v>
      </c>
      <c r="AV122" s="13" t="s">
        <v>82</v>
      </c>
      <c r="AW122" s="13" t="s">
        <v>35</v>
      </c>
      <c r="AX122" s="13" t="s">
        <v>74</v>
      </c>
      <c r="AY122" s="224" t="s">
        <v>111</v>
      </c>
    </row>
    <row r="123" s="13" customFormat="1">
      <c r="A123" s="13"/>
      <c r="B123" s="214"/>
      <c r="C123" s="215"/>
      <c r="D123" s="216" t="s">
        <v>120</v>
      </c>
      <c r="E123" s="217" t="s">
        <v>28</v>
      </c>
      <c r="F123" s="218" t="s">
        <v>122</v>
      </c>
      <c r="G123" s="215"/>
      <c r="H123" s="217" t="s">
        <v>28</v>
      </c>
      <c r="I123" s="219"/>
      <c r="J123" s="215"/>
      <c r="K123" s="215"/>
      <c r="L123" s="220"/>
      <c r="M123" s="221"/>
      <c r="N123" s="222"/>
      <c r="O123" s="222"/>
      <c r="P123" s="222"/>
      <c r="Q123" s="222"/>
      <c r="R123" s="222"/>
      <c r="S123" s="222"/>
      <c r="T123" s="22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4" t="s">
        <v>120</v>
      </c>
      <c r="AU123" s="224" t="s">
        <v>84</v>
      </c>
      <c r="AV123" s="13" t="s">
        <v>82</v>
      </c>
      <c r="AW123" s="13" t="s">
        <v>35</v>
      </c>
      <c r="AX123" s="13" t="s">
        <v>74</v>
      </c>
      <c r="AY123" s="224" t="s">
        <v>111</v>
      </c>
    </row>
    <row r="124" s="14" customFormat="1">
      <c r="A124" s="14"/>
      <c r="B124" s="225"/>
      <c r="C124" s="226"/>
      <c r="D124" s="216" t="s">
        <v>120</v>
      </c>
      <c r="E124" s="227" t="s">
        <v>28</v>
      </c>
      <c r="F124" s="228" t="s">
        <v>82</v>
      </c>
      <c r="G124" s="226"/>
      <c r="H124" s="229">
        <v>1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35" t="s">
        <v>120</v>
      </c>
      <c r="AU124" s="235" t="s">
        <v>84</v>
      </c>
      <c r="AV124" s="14" t="s">
        <v>84</v>
      </c>
      <c r="AW124" s="14" t="s">
        <v>35</v>
      </c>
      <c r="AX124" s="14" t="s">
        <v>82</v>
      </c>
      <c r="AY124" s="235" t="s">
        <v>111</v>
      </c>
    </row>
    <row r="125" s="2" customFormat="1" ht="21.75" customHeight="1">
      <c r="A125" s="39"/>
      <c r="B125" s="40"/>
      <c r="C125" s="201" t="s">
        <v>159</v>
      </c>
      <c r="D125" s="201" t="s">
        <v>114</v>
      </c>
      <c r="E125" s="202" t="s">
        <v>160</v>
      </c>
      <c r="F125" s="203" t="s">
        <v>161</v>
      </c>
      <c r="G125" s="204" t="s">
        <v>117</v>
      </c>
      <c r="H125" s="205">
        <v>1</v>
      </c>
      <c r="I125" s="206"/>
      <c r="J125" s="207">
        <f>ROUND(I125*H125,2)</f>
        <v>0</v>
      </c>
      <c r="K125" s="203" t="s">
        <v>28</v>
      </c>
      <c r="L125" s="45"/>
      <c r="M125" s="208" t="s">
        <v>28</v>
      </c>
      <c r="N125" s="209" t="s">
        <v>45</v>
      </c>
      <c r="O125" s="85"/>
      <c r="P125" s="210">
        <f>O125*H125</f>
        <v>0</v>
      </c>
      <c r="Q125" s="210">
        <v>0</v>
      </c>
      <c r="R125" s="210">
        <f>Q125*H125</f>
        <v>0</v>
      </c>
      <c r="S125" s="210">
        <v>0</v>
      </c>
      <c r="T125" s="211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2" t="s">
        <v>118</v>
      </c>
      <c r="AT125" s="212" t="s">
        <v>114</v>
      </c>
      <c r="AU125" s="212" t="s">
        <v>84</v>
      </c>
      <c r="AY125" s="18" t="s">
        <v>111</v>
      </c>
      <c r="BE125" s="213">
        <f>IF(N125="základní",J125,0)</f>
        <v>0</v>
      </c>
      <c r="BF125" s="213">
        <f>IF(N125="snížená",J125,0)</f>
        <v>0</v>
      </c>
      <c r="BG125" s="213">
        <f>IF(N125="zákl. přenesená",J125,0)</f>
        <v>0</v>
      </c>
      <c r="BH125" s="213">
        <f>IF(N125="sníž. přenesená",J125,0)</f>
        <v>0</v>
      </c>
      <c r="BI125" s="213">
        <f>IF(N125="nulová",J125,0)</f>
        <v>0</v>
      </c>
      <c r="BJ125" s="18" t="s">
        <v>82</v>
      </c>
      <c r="BK125" s="213">
        <f>ROUND(I125*H125,2)</f>
        <v>0</v>
      </c>
      <c r="BL125" s="18" t="s">
        <v>118</v>
      </c>
      <c r="BM125" s="212" t="s">
        <v>162</v>
      </c>
    </row>
    <row r="126" s="13" customFormat="1">
      <c r="A126" s="13"/>
      <c r="B126" s="214"/>
      <c r="C126" s="215"/>
      <c r="D126" s="216" t="s">
        <v>120</v>
      </c>
      <c r="E126" s="217" t="s">
        <v>28</v>
      </c>
      <c r="F126" s="218" t="s">
        <v>147</v>
      </c>
      <c r="G126" s="215"/>
      <c r="H126" s="217" t="s">
        <v>28</v>
      </c>
      <c r="I126" s="219"/>
      <c r="J126" s="215"/>
      <c r="K126" s="215"/>
      <c r="L126" s="220"/>
      <c r="M126" s="221"/>
      <c r="N126" s="222"/>
      <c r="O126" s="222"/>
      <c r="P126" s="222"/>
      <c r="Q126" s="222"/>
      <c r="R126" s="222"/>
      <c r="S126" s="222"/>
      <c r="T126" s="22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4" t="s">
        <v>120</v>
      </c>
      <c r="AU126" s="224" t="s">
        <v>84</v>
      </c>
      <c r="AV126" s="13" t="s">
        <v>82</v>
      </c>
      <c r="AW126" s="13" t="s">
        <v>35</v>
      </c>
      <c r="AX126" s="13" t="s">
        <v>74</v>
      </c>
      <c r="AY126" s="224" t="s">
        <v>111</v>
      </c>
    </row>
    <row r="127" s="13" customFormat="1">
      <c r="A127" s="13"/>
      <c r="B127" s="214"/>
      <c r="C127" s="215"/>
      <c r="D127" s="216" t="s">
        <v>120</v>
      </c>
      <c r="E127" s="217" t="s">
        <v>28</v>
      </c>
      <c r="F127" s="218" t="s">
        <v>122</v>
      </c>
      <c r="G127" s="215"/>
      <c r="H127" s="217" t="s">
        <v>28</v>
      </c>
      <c r="I127" s="219"/>
      <c r="J127" s="215"/>
      <c r="K127" s="215"/>
      <c r="L127" s="220"/>
      <c r="M127" s="221"/>
      <c r="N127" s="222"/>
      <c r="O127" s="222"/>
      <c r="P127" s="222"/>
      <c r="Q127" s="222"/>
      <c r="R127" s="222"/>
      <c r="S127" s="222"/>
      <c r="T127" s="22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4" t="s">
        <v>120</v>
      </c>
      <c r="AU127" s="224" t="s">
        <v>84</v>
      </c>
      <c r="AV127" s="13" t="s">
        <v>82</v>
      </c>
      <c r="AW127" s="13" t="s">
        <v>35</v>
      </c>
      <c r="AX127" s="13" t="s">
        <v>74</v>
      </c>
      <c r="AY127" s="224" t="s">
        <v>111</v>
      </c>
    </row>
    <row r="128" s="14" customFormat="1">
      <c r="A128" s="14"/>
      <c r="B128" s="225"/>
      <c r="C128" s="226"/>
      <c r="D128" s="216" t="s">
        <v>120</v>
      </c>
      <c r="E128" s="227" t="s">
        <v>28</v>
      </c>
      <c r="F128" s="228" t="s">
        <v>82</v>
      </c>
      <c r="G128" s="226"/>
      <c r="H128" s="229">
        <v>1</v>
      </c>
      <c r="I128" s="230"/>
      <c r="J128" s="226"/>
      <c r="K128" s="226"/>
      <c r="L128" s="231"/>
      <c r="M128" s="232"/>
      <c r="N128" s="233"/>
      <c r="O128" s="233"/>
      <c r="P128" s="233"/>
      <c r="Q128" s="233"/>
      <c r="R128" s="233"/>
      <c r="S128" s="233"/>
      <c r="T128" s="23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35" t="s">
        <v>120</v>
      </c>
      <c r="AU128" s="235" t="s">
        <v>84</v>
      </c>
      <c r="AV128" s="14" t="s">
        <v>84</v>
      </c>
      <c r="AW128" s="14" t="s">
        <v>35</v>
      </c>
      <c r="AX128" s="14" t="s">
        <v>82</v>
      </c>
      <c r="AY128" s="235" t="s">
        <v>111</v>
      </c>
    </row>
    <row r="129" s="2" customFormat="1" ht="21.75" customHeight="1">
      <c r="A129" s="39"/>
      <c r="B129" s="40"/>
      <c r="C129" s="201" t="s">
        <v>8</v>
      </c>
      <c r="D129" s="201" t="s">
        <v>114</v>
      </c>
      <c r="E129" s="202" t="s">
        <v>163</v>
      </c>
      <c r="F129" s="203" t="s">
        <v>164</v>
      </c>
      <c r="G129" s="204" t="s">
        <v>117</v>
      </c>
      <c r="H129" s="205">
        <v>2</v>
      </c>
      <c r="I129" s="206"/>
      <c r="J129" s="207">
        <f>ROUND(I129*H129,2)</f>
        <v>0</v>
      </c>
      <c r="K129" s="203" t="s">
        <v>28</v>
      </c>
      <c r="L129" s="45"/>
      <c r="M129" s="208" t="s">
        <v>28</v>
      </c>
      <c r="N129" s="209" t="s">
        <v>45</v>
      </c>
      <c r="O129" s="85"/>
      <c r="P129" s="210">
        <f>O129*H129</f>
        <v>0</v>
      </c>
      <c r="Q129" s="210">
        <v>0</v>
      </c>
      <c r="R129" s="210">
        <f>Q129*H129</f>
        <v>0</v>
      </c>
      <c r="S129" s="210">
        <v>0</v>
      </c>
      <c r="T129" s="211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2" t="s">
        <v>118</v>
      </c>
      <c r="AT129" s="212" t="s">
        <v>114</v>
      </c>
      <c r="AU129" s="212" t="s">
        <v>84</v>
      </c>
      <c r="AY129" s="18" t="s">
        <v>111</v>
      </c>
      <c r="BE129" s="213">
        <f>IF(N129="základní",J129,0)</f>
        <v>0</v>
      </c>
      <c r="BF129" s="213">
        <f>IF(N129="snížená",J129,0)</f>
        <v>0</v>
      </c>
      <c r="BG129" s="213">
        <f>IF(N129="zákl. přenesená",J129,0)</f>
        <v>0</v>
      </c>
      <c r="BH129" s="213">
        <f>IF(N129="sníž. přenesená",J129,0)</f>
        <v>0</v>
      </c>
      <c r="BI129" s="213">
        <f>IF(N129="nulová",J129,0)</f>
        <v>0</v>
      </c>
      <c r="BJ129" s="18" t="s">
        <v>82</v>
      </c>
      <c r="BK129" s="213">
        <f>ROUND(I129*H129,2)</f>
        <v>0</v>
      </c>
      <c r="BL129" s="18" t="s">
        <v>118</v>
      </c>
      <c r="BM129" s="212" t="s">
        <v>165</v>
      </c>
    </row>
    <row r="130" s="13" customFormat="1">
      <c r="A130" s="13"/>
      <c r="B130" s="214"/>
      <c r="C130" s="215"/>
      <c r="D130" s="216" t="s">
        <v>120</v>
      </c>
      <c r="E130" s="217" t="s">
        <v>28</v>
      </c>
      <c r="F130" s="218" t="s">
        <v>147</v>
      </c>
      <c r="G130" s="215"/>
      <c r="H130" s="217" t="s">
        <v>28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24" t="s">
        <v>120</v>
      </c>
      <c r="AU130" s="224" t="s">
        <v>84</v>
      </c>
      <c r="AV130" s="13" t="s">
        <v>82</v>
      </c>
      <c r="AW130" s="13" t="s">
        <v>35</v>
      </c>
      <c r="AX130" s="13" t="s">
        <v>74</v>
      </c>
      <c r="AY130" s="224" t="s">
        <v>111</v>
      </c>
    </row>
    <row r="131" s="13" customFormat="1">
      <c r="A131" s="13"/>
      <c r="B131" s="214"/>
      <c r="C131" s="215"/>
      <c r="D131" s="216" t="s">
        <v>120</v>
      </c>
      <c r="E131" s="217" t="s">
        <v>28</v>
      </c>
      <c r="F131" s="218" t="s">
        <v>122</v>
      </c>
      <c r="G131" s="215"/>
      <c r="H131" s="217" t="s">
        <v>28</v>
      </c>
      <c r="I131" s="219"/>
      <c r="J131" s="215"/>
      <c r="K131" s="215"/>
      <c r="L131" s="220"/>
      <c r="M131" s="221"/>
      <c r="N131" s="222"/>
      <c r="O131" s="222"/>
      <c r="P131" s="222"/>
      <c r="Q131" s="222"/>
      <c r="R131" s="222"/>
      <c r="S131" s="222"/>
      <c r="T131" s="22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4" t="s">
        <v>120</v>
      </c>
      <c r="AU131" s="224" t="s">
        <v>84</v>
      </c>
      <c r="AV131" s="13" t="s">
        <v>82</v>
      </c>
      <c r="AW131" s="13" t="s">
        <v>35</v>
      </c>
      <c r="AX131" s="13" t="s">
        <v>74</v>
      </c>
      <c r="AY131" s="224" t="s">
        <v>111</v>
      </c>
    </row>
    <row r="132" s="14" customFormat="1">
      <c r="A132" s="14"/>
      <c r="B132" s="225"/>
      <c r="C132" s="226"/>
      <c r="D132" s="216" t="s">
        <v>120</v>
      </c>
      <c r="E132" s="227" t="s">
        <v>28</v>
      </c>
      <c r="F132" s="228" t="s">
        <v>84</v>
      </c>
      <c r="G132" s="226"/>
      <c r="H132" s="229">
        <v>2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35" t="s">
        <v>120</v>
      </c>
      <c r="AU132" s="235" t="s">
        <v>84</v>
      </c>
      <c r="AV132" s="14" t="s">
        <v>84</v>
      </c>
      <c r="AW132" s="14" t="s">
        <v>35</v>
      </c>
      <c r="AX132" s="14" t="s">
        <v>82</v>
      </c>
      <c r="AY132" s="235" t="s">
        <v>111</v>
      </c>
    </row>
    <row r="133" s="2" customFormat="1" ht="21.75" customHeight="1">
      <c r="A133" s="39"/>
      <c r="B133" s="40"/>
      <c r="C133" s="201" t="s">
        <v>166</v>
      </c>
      <c r="D133" s="201" t="s">
        <v>114</v>
      </c>
      <c r="E133" s="202" t="s">
        <v>167</v>
      </c>
      <c r="F133" s="203" t="s">
        <v>168</v>
      </c>
      <c r="G133" s="204" t="s">
        <v>117</v>
      </c>
      <c r="H133" s="205">
        <v>1</v>
      </c>
      <c r="I133" s="206"/>
      <c r="J133" s="207">
        <f>ROUND(I133*H133,2)</f>
        <v>0</v>
      </c>
      <c r="K133" s="203" t="s">
        <v>28</v>
      </c>
      <c r="L133" s="45"/>
      <c r="M133" s="208" t="s">
        <v>28</v>
      </c>
      <c r="N133" s="209" t="s">
        <v>45</v>
      </c>
      <c r="O133" s="85"/>
      <c r="P133" s="210">
        <f>O133*H133</f>
        <v>0</v>
      </c>
      <c r="Q133" s="210">
        <v>0</v>
      </c>
      <c r="R133" s="210">
        <f>Q133*H133</f>
        <v>0</v>
      </c>
      <c r="S133" s="210">
        <v>0</v>
      </c>
      <c r="T133" s="211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2" t="s">
        <v>118</v>
      </c>
      <c r="AT133" s="212" t="s">
        <v>114</v>
      </c>
      <c r="AU133" s="212" t="s">
        <v>84</v>
      </c>
      <c r="AY133" s="18" t="s">
        <v>111</v>
      </c>
      <c r="BE133" s="213">
        <f>IF(N133="základní",J133,0)</f>
        <v>0</v>
      </c>
      <c r="BF133" s="213">
        <f>IF(N133="snížená",J133,0)</f>
        <v>0</v>
      </c>
      <c r="BG133" s="213">
        <f>IF(N133="zákl. přenesená",J133,0)</f>
        <v>0</v>
      </c>
      <c r="BH133" s="213">
        <f>IF(N133="sníž. přenesená",J133,0)</f>
        <v>0</v>
      </c>
      <c r="BI133" s="213">
        <f>IF(N133="nulová",J133,0)</f>
        <v>0</v>
      </c>
      <c r="BJ133" s="18" t="s">
        <v>82</v>
      </c>
      <c r="BK133" s="213">
        <f>ROUND(I133*H133,2)</f>
        <v>0</v>
      </c>
      <c r="BL133" s="18" t="s">
        <v>118</v>
      </c>
      <c r="BM133" s="212" t="s">
        <v>169</v>
      </c>
    </row>
    <row r="134" s="13" customFormat="1">
      <c r="A134" s="13"/>
      <c r="B134" s="214"/>
      <c r="C134" s="215"/>
      <c r="D134" s="216" t="s">
        <v>120</v>
      </c>
      <c r="E134" s="217" t="s">
        <v>28</v>
      </c>
      <c r="F134" s="218" t="s">
        <v>147</v>
      </c>
      <c r="G134" s="215"/>
      <c r="H134" s="217" t="s">
        <v>28</v>
      </c>
      <c r="I134" s="219"/>
      <c r="J134" s="215"/>
      <c r="K134" s="215"/>
      <c r="L134" s="220"/>
      <c r="M134" s="221"/>
      <c r="N134" s="222"/>
      <c r="O134" s="222"/>
      <c r="P134" s="222"/>
      <c r="Q134" s="222"/>
      <c r="R134" s="222"/>
      <c r="S134" s="222"/>
      <c r="T134" s="22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4" t="s">
        <v>120</v>
      </c>
      <c r="AU134" s="224" t="s">
        <v>84</v>
      </c>
      <c r="AV134" s="13" t="s">
        <v>82</v>
      </c>
      <c r="AW134" s="13" t="s">
        <v>35</v>
      </c>
      <c r="AX134" s="13" t="s">
        <v>74</v>
      </c>
      <c r="AY134" s="224" t="s">
        <v>111</v>
      </c>
    </row>
    <row r="135" s="13" customFormat="1">
      <c r="A135" s="13"/>
      <c r="B135" s="214"/>
      <c r="C135" s="215"/>
      <c r="D135" s="216" t="s">
        <v>120</v>
      </c>
      <c r="E135" s="217" t="s">
        <v>28</v>
      </c>
      <c r="F135" s="218" t="s">
        <v>122</v>
      </c>
      <c r="G135" s="215"/>
      <c r="H135" s="217" t="s">
        <v>28</v>
      </c>
      <c r="I135" s="219"/>
      <c r="J135" s="215"/>
      <c r="K135" s="215"/>
      <c r="L135" s="220"/>
      <c r="M135" s="221"/>
      <c r="N135" s="222"/>
      <c r="O135" s="222"/>
      <c r="P135" s="222"/>
      <c r="Q135" s="222"/>
      <c r="R135" s="222"/>
      <c r="S135" s="222"/>
      <c r="T135" s="22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24" t="s">
        <v>120</v>
      </c>
      <c r="AU135" s="224" t="s">
        <v>84</v>
      </c>
      <c r="AV135" s="13" t="s">
        <v>82</v>
      </c>
      <c r="AW135" s="13" t="s">
        <v>35</v>
      </c>
      <c r="AX135" s="13" t="s">
        <v>74</v>
      </c>
      <c r="AY135" s="224" t="s">
        <v>111</v>
      </c>
    </row>
    <row r="136" s="14" customFormat="1">
      <c r="A136" s="14"/>
      <c r="B136" s="225"/>
      <c r="C136" s="226"/>
      <c r="D136" s="216" t="s">
        <v>120</v>
      </c>
      <c r="E136" s="227" t="s">
        <v>28</v>
      </c>
      <c r="F136" s="228" t="s">
        <v>82</v>
      </c>
      <c r="G136" s="226"/>
      <c r="H136" s="229">
        <v>1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35" t="s">
        <v>120</v>
      </c>
      <c r="AU136" s="235" t="s">
        <v>84</v>
      </c>
      <c r="AV136" s="14" t="s">
        <v>84</v>
      </c>
      <c r="AW136" s="14" t="s">
        <v>35</v>
      </c>
      <c r="AX136" s="14" t="s">
        <v>82</v>
      </c>
      <c r="AY136" s="235" t="s">
        <v>111</v>
      </c>
    </row>
    <row r="137" s="2" customFormat="1" ht="24.15" customHeight="1">
      <c r="A137" s="39"/>
      <c r="B137" s="40"/>
      <c r="C137" s="201" t="s">
        <v>170</v>
      </c>
      <c r="D137" s="201" t="s">
        <v>114</v>
      </c>
      <c r="E137" s="202" t="s">
        <v>171</v>
      </c>
      <c r="F137" s="203" t="s">
        <v>172</v>
      </c>
      <c r="G137" s="204" t="s">
        <v>117</v>
      </c>
      <c r="H137" s="205">
        <v>3</v>
      </c>
      <c r="I137" s="206"/>
      <c r="J137" s="207">
        <f>ROUND(I137*H137,2)</f>
        <v>0</v>
      </c>
      <c r="K137" s="203" t="s">
        <v>28</v>
      </c>
      <c r="L137" s="45"/>
      <c r="M137" s="208" t="s">
        <v>28</v>
      </c>
      <c r="N137" s="209" t="s">
        <v>45</v>
      </c>
      <c r="O137" s="85"/>
      <c r="P137" s="210">
        <f>O137*H137</f>
        <v>0</v>
      </c>
      <c r="Q137" s="210">
        <v>0</v>
      </c>
      <c r="R137" s="210">
        <f>Q137*H137</f>
        <v>0</v>
      </c>
      <c r="S137" s="210">
        <v>0</v>
      </c>
      <c r="T137" s="211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2" t="s">
        <v>118</v>
      </c>
      <c r="AT137" s="212" t="s">
        <v>114</v>
      </c>
      <c r="AU137" s="212" t="s">
        <v>84</v>
      </c>
      <c r="AY137" s="18" t="s">
        <v>111</v>
      </c>
      <c r="BE137" s="213">
        <f>IF(N137="základní",J137,0)</f>
        <v>0</v>
      </c>
      <c r="BF137" s="213">
        <f>IF(N137="snížená",J137,0)</f>
        <v>0</v>
      </c>
      <c r="BG137" s="213">
        <f>IF(N137="zákl. přenesená",J137,0)</f>
        <v>0</v>
      </c>
      <c r="BH137" s="213">
        <f>IF(N137="sníž. přenesená",J137,0)</f>
        <v>0</v>
      </c>
      <c r="BI137" s="213">
        <f>IF(N137="nulová",J137,0)</f>
        <v>0</v>
      </c>
      <c r="BJ137" s="18" t="s">
        <v>82</v>
      </c>
      <c r="BK137" s="213">
        <f>ROUND(I137*H137,2)</f>
        <v>0</v>
      </c>
      <c r="BL137" s="18" t="s">
        <v>118</v>
      </c>
      <c r="BM137" s="212" t="s">
        <v>173</v>
      </c>
    </row>
    <row r="138" s="13" customFormat="1">
      <c r="A138" s="13"/>
      <c r="B138" s="214"/>
      <c r="C138" s="215"/>
      <c r="D138" s="216" t="s">
        <v>120</v>
      </c>
      <c r="E138" s="217" t="s">
        <v>28</v>
      </c>
      <c r="F138" s="218" t="s">
        <v>147</v>
      </c>
      <c r="G138" s="215"/>
      <c r="H138" s="217" t="s">
        <v>28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24" t="s">
        <v>120</v>
      </c>
      <c r="AU138" s="224" t="s">
        <v>84</v>
      </c>
      <c r="AV138" s="13" t="s">
        <v>82</v>
      </c>
      <c r="AW138" s="13" t="s">
        <v>35</v>
      </c>
      <c r="AX138" s="13" t="s">
        <v>74</v>
      </c>
      <c r="AY138" s="224" t="s">
        <v>111</v>
      </c>
    </row>
    <row r="139" s="13" customFormat="1">
      <c r="A139" s="13"/>
      <c r="B139" s="214"/>
      <c r="C139" s="215"/>
      <c r="D139" s="216" t="s">
        <v>120</v>
      </c>
      <c r="E139" s="217" t="s">
        <v>28</v>
      </c>
      <c r="F139" s="218" t="s">
        <v>122</v>
      </c>
      <c r="G139" s="215"/>
      <c r="H139" s="217" t="s">
        <v>28</v>
      </c>
      <c r="I139" s="219"/>
      <c r="J139" s="215"/>
      <c r="K139" s="215"/>
      <c r="L139" s="220"/>
      <c r="M139" s="221"/>
      <c r="N139" s="222"/>
      <c r="O139" s="222"/>
      <c r="P139" s="222"/>
      <c r="Q139" s="222"/>
      <c r="R139" s="222"/>
      <c r="S139" s="222"/>
      <c r="T139" s="22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4" t="s">
        <v>120</v>
      </c>
      <c r="AU139" s="224" t="s">
        <v>84</v>
      </c>
      <c r="AV139" s="13" t="s">
        <v>82</v>
      </c>
      <c r="AW139" s="13" t="s">
        <v>35</v>
      </c>
      <c r="AX139" s="13" t="s">
        <v>74</v>
      </c>
      <c r="AY139" s="224" t="s">
        <v>111</v>
      </c>
    </row>
    <row r="140" s="14" customFormat="1">
      <c r="A140" s="14"/>
      <c r="B140" s="225"/>
      <c r="C140" s="226"/>
      <c r="D140" s="216" t="s">
        <v>120</v>
      </c>
      <c r="E140" s="227" t="s">
        <v>28</v>
      </c>
      <c r="F140" s="228" t="s">
        <v>128</v>
      </c>
      <c r="G140" s="226"/>
      <c r="H140" s="229">
        <v>3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35" t="s">
        <v>120</v>
      </c>
      <c r="AU140" s="235" t="s">
        <v>84</v>
      </c>
      <c r="AV140" s="14" t="s">
        <v>84</v>
      </c>
      <c r="AW140" s="14" t="s">
        <v>35</v>
      </c>
      <c r="AX140" s="14" t="s">
        <v>82</v>
      </c>
      <c r="AY140" s="235" t="s">
        <v>111</v>
      </c>
    </row>
    <row r="141" s="2" customFormat="1" ht="24.15" customHeight="1">
      <c r="A141" s="39"/>
      <c r="B141" s="40"/>
      <c r="C141" s="201" t="s">
        <v>174</v>
      </c>
      <c r="D141" s="201" t="s">
        <v>114</v>
      </c>
      <c r="E141" s="202" t="s">
        <v>175</v>
      </c>
      <c r="F141" s="203" t="s">
        <v>176</v>
      </c>
      <c r="G141" s="204" t="s">
        <v>117</v>
      </c>
      <c r="H141" s="205">
        <v>2</v>
      </c>
      <c r="I141" s="206"/>
      <c r="J141" s="207">
        <f>ROUND(I141*H141,2)</f>
        <v>0</v>
      </c>
      <c r="K141" s="203" t="s">
        <v>28</v>
      </c>
      <c r="L141" s="45"/>
      <c r="M141" s="208" t="s">
        <v>28</v>
      </c>
      <c r="N141" s="209" t="s">
        <v>45</v>
      </c>
      <c r="O141" s="85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2" t="s">
        <v>118</v>
      </c>
      <c r="AT141" s="212" t="s">
        <v>114</v>
      </c>
      <c r="AU141" s="212" t="s">
        <v>84</v>
      </c>
      <c r="AY141" s="18" t="s">
        <v>111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8" t="s">
        <v>82</v>
      </c>
      <c r="BK141" s="213">
        <f>ROUND(I141*H141,2)</f>
        <v>0</v>
      </c>
      <c r="BL141" s="18" t="s">
        <v>118</v>
      </c>
      <c r="BM141" s="212" t="s">
        <v>177</v>
      </c>
    </row>
    <row r="142" s="13" customFormat="1">
      <c r="A142" s="13"/>
      <c r="B142" s="214"/>
      <c r="C142" s="215"/>
      <c r="D142" s="216" t="s">
        <v>120</v>
      </c>
      <c r="E142" s="217" t="s">
        <v>28</v>
      </c>
      <c r="F142" s="218" t="s">
        <v>147</v>
      </c>
      <c r="G142" s="215"/>
      <c r="H142" s="217" t="s">
        <v>28</v>
      </c>
      <c r="I142" s="219"/>
      <c r="J142" s="215"/>
      <c r="K142" s="215"/>
      <c r="L142" s="220"/>
      <c r="M142" s="221"/>
      <c r="N142" s="222"/>
      <c r="O142" s="222"/>
      <c r="P142" s="222"/>
      <c r="Q142" s="222"/>
      <c r="R142" s="222"/>
      <c r="S142" s="222"/>
      <c r="T142" s="22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4" t="s">
        <v>120</v>
      </c>
      <c r="AU142" s="224" t="s">
        <v>84</v>
      </c>
      <c r="AV142" s="13" t="s">
        <v>82</v>
      </c>
      <c r="AW142" s="13" t="s">
        <v>35</v>
      </c>
      <c r="AX142" s="13" t="s">
        <v>74</v>
      </c>
      <c r="AY142" s="224" t="s">
        <v>111</v>
      </c>
    </row>
    <row r="143" s="13" customFormat="1">
      <c r="A143" s="13"/>
      <c r="B143" s="214"/>
      <c r="C143" s="215"/>
      <c r="D143" s="216" t="s">
        <v>120</v>
      </c>
      <c r="E143" s="217" t="s">
        <v>28</v>
      </c>
      <c r="F143" s="218" t="s">
        <v>122</v>
      </c>
      <c r="G143" s="215"/>
      <c r="H143" s="217" t="s">
        <v>28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4" t="s">
        <v>120</v>
      </c>
      <c r="AU143" s="224" t="s">
        <v>84</v>
      </c>
      <c r="AV143" s="13" t="s">
        <v>82</v>
      </c>
      <c r="AW143" s="13" t="s">
        <v>35</v>
      </c>
      <c r="AX143" s="13" t="s">
        <v>74</v>
      </c>
      <c r="AY143" s="224" t="s">
        <v>111</v>
      </c>
    </row>
    <row r="144" s="14" customFormat="1">
      <c r="A144" s="14"/>
      <c r="B144" s="225"/>
      <c r="C144" s="226"/>
      <c r="D144" s="216" t="s">
        <v>120</v>
      </c>
      <c r="E144" s="227" t="s">
        <v>28</v>
      </c>
      <c r="F144" s="228" t="s">
        <v>84</v>
      </c>
      <c r="G144" s="226"/>
      <c r="H144" s="229">
        <v>2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35" t="s">
        <v>120</v>
      </c>
      <c r="AU144" s="235" t="s">
        <v>84</v>
      </c>
      <c r="AV144" s="14" t="s">
        <v>84</v>
      </c>
      <c r="AW144" s="14" t="s">
        <v>35</v>
      </c>
      <c r="AX144" s="14" t="s">
        <v>82</v>
      </c>
      <c r="AY144" s="235" t="s">
        <v>111</v>
      </c>
    </row>
    <row r="145" s="2" customFormat="1" ht="24.15" customHeight="1">
      <c r="A145" s="39"/>
      <c r="B145" s="40"/>
      <c r="C145" s="201" t="s">
        <v>118</v>
      </c>
      <c r="D145" s="201" t="s">
        <v>114</v>
      </c>
      <c r="E145" s="202" t="s">
        <v>178</v>
      </c>
      <c r="F145" s="203" t="s">
        <v>179</v>
      </c>
      <c r="G145" s="204" t="s">
        <v>117</v>
      </c>
      <c r="H145" s="205">
        <v>1</v>
      </c>
      <c r="I145" s="206"/>
      <c r="J145" s="207">
        <f>ROUND(I145*H145,2)</f>
        <v>0</v>
      </c>
      <c r="K145" s="203" t="s">
        <v>28</v>
      </c>
      <c r="L145" s="45"/>
      <c r="M145" s="208" t="s">
        <v>28</v>
      </c>
      <c r="N145" s="209" t="s">
        <v>45</v>
      </c>
      <c r="O145" s="85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2" t="s">
        <v>118</v>
      </c>
      <c r="AT145" s="212" t="s">
        <v>114</v>
      </c>
      <c r="AU145" s="212" t="s">
        <v>84</v>
      </c>
      <c r="AY145" s="18" t="s">
        <v>111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8" t="s">
        <v>82</v>
      </c>
      <c r="BK145" s="213">
        <f>ROUND(I145*H145,2)</f>
        <v>0</v>
      </c>
      <c r="BL145" s="18" t="s">
        <v>118</v>
      </c>
      <c r="BM145" s="212" t="s">
        <v>180</v>
      </c>
    </row>
    <row r="146" s="13" customFormat="1">
      <c r="A146" s="13"/>
      <c r="B146" s="214"/>
      <c r="C146" s="215"/>
      <c r="D146" s="216" t="s">
        <v>120</v>
      </c>
      <c r="E146" s="217" t="s">
        <v>28</v>
      </c>
      <c r="F146" s="218" t="s">
        <v>121</v>
      </c>
      <c r="G146" s="215"/>
      <c r="H146" s="217" t="s">
        <v>28</v>
      </c>
      <c r="I146" s="219"/>
      <c r="J146" s="215"/>
      <c r="K146" s="215"/>
      <c r="L146" s="220"/>
      <c r="M146" s="221"/>
      <c r="N146" s="222"/>
      <c r="O146" s="222"/>
      <c r="P146" s="222"/>
      <c r="Q146" s="222"/>
      <c r="R146" s="222"/>
      <c r="S146" s="222"/>
      <c r="T146" s="22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4" t="s">
        <v>120</v>
      </c>
      <c r="AU146" s="224" t="s">
        <v>84</v>
      </c>
      <c r="AV146" s="13" t="s">
        <v>82</v>
      </c>
      <c r="AW146" s="13" t="s">
        <v>35</v>
      </c>
      <c r="AX146" s="13" t="s">
        <v>74</v>
      </c>
      <c r="AY146" s="224" t="s">
        <v>111</v>
      </c>
    </row>
    <row r="147" s="13" customFormat="1">
      <c r="A147" s="13"/>
      <c r="B147" s="214"/>
      <c r="C147" s="215"/>
      <c r="D147" s="216" t="s">
        <v>120</v>
      </c>
      <c r="E147" s="217" t="s">
        <v>28</v>
      </c>
      <c r="F147" s="218" t="s">
        <v>122</v>
      </c>
      <c r="G147" s="215"/>
      <c r="H147" s="217" t="s">
        <v>28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24" t="s">
        <v>120</v>
      </c>
      <c r="AU147" s="224" t="s">
        <v>84</v>
      </c>
      <c r="AV147" s="13" t="s">
        <v>82</v>
      </c>
      <c r="AW147" s="13" t="s">
        <v>35</v>
      </c>
      <c r="AX147" s="13" t="s">
        <v>74</v>
      </c>
      <c r="AY147" s="224" t="s">
        <v>111</v>
      </c>
    </row>
    <row r="148" s="14" customFormat="1">
      <c r="A148" s="14"/>
      <c r="B148" s="225"/>
      <c r="C148" s="226"/>
      <c r="D148" s="216" t="s">
        <v>120</v>
      </c>
      <c r="E148" s="227" t="s">
        <v>28</v>
      </c>
      <c r="F148" s="228" t="s">
        <v>82</v>
      </c>
      <c r="G148" s="226"/>
      <c r="H148" s="229">
        <v>1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35" t="s">
        <v>120</v>
      </c>
      <c r="AU148" s="235" t="s">
        <v>84</v>
      </c>
      <c r="AV148" s="14" t="s">
        <v>84</v>
      </c>
      <c r="AW148" s="14" t="s">
        <v>35</v>
      </c>
      <c r="AX148" s="14" t="s">
        <v>82</v>
      </c>
      <c r="AY148" s="235" t="s">
        <v>111</v>
      </c>
    </row>
    <row r="149" s="2" customFormat="1" ht="16.5" customHeight="1">
      <c r="A149" s="39"/>
      <c r="B149" s="40"/>
      <c r="C149" s="201" t="s">
        <v>181</v>
      </c>
      <c r="D149" s="201" t="s">
        <v>114</v>
      </c>
      <c r="E149" s="202" t="s">
        <v>182</v>
      </c>
      <c r="F149" s="203" t="s">
        <v>183</v>
      </c>
      <c r="G149" s="204" t="s">
        <v>117</v>
      </c>
      <c r="H149" s="205">
        <v>1</v>
      </c>
      <c r="I149" s="206"/>
      <c r="J149" s="207">
        <f>ROUND(I149*H149,2)</f>
        <v>0</v>
      </c>
      <c r="K149" s="203" t="s">
        <v>28</v>
      </c>
      <c r="L149" s="45"/>
      <c r="M149" s="208" t="s">
        <v>28</v>
      </c>
      <c r="N149" s="209" t="s">
        <v>45</v>
      </c>
      <c r="O149" s="85"/>
      <c r="P149" s="210">
        <f>O149*H149</f>
        <v>0</v>
      </c>
      <c r="Q149" s="210">
        <v>0</v>
      </c>
      <c r="R149" s="210">
        <f>Q149*H149</f>
        <v>0</v>
      </c>
      <c r="S149" s="210">
        <v>0</v>
      </c>
      <c r="T149" s="211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2" t="s">
        <v>118</v>
      </c>
      <c r="AT149" s="212" t="s">
        <v>114</v>
      </c>
      <c r="AU149" s="212" t="s">
        <v>84</v>
      </c>
      <c r="AY149" s="18" t="s">
        <v>111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8" t="s">
        <v>82</v>
      </c>
      <c r="BK149" s="213">
        <f>ROUND(I149*H149,2)</f>
        <v>0</v>
      </c>
      <c r="BL149" s="18" t="s">
        <v>118</v>
      </c>
      <c r="BM149" s="212" t="s">
        <v>184</v>
      </c>
    </row>
    <row r="150" s="13" customFormat="1">
      <c r="A150" s="13"/>
      <c r="B150" s="214"/>
      <c r="C150" s="215"/>
      <c r="D150" s="216" t="s">
        <v>120</v>
      </c>
      <c r="E150" s="217" t="s">
        <v>28</v>
      </c>
      <c r="F150" s="218" t="s">
        <v>121</v>
      </c>
      <c r="G150" s="215"/>
      <c r="H150" s="217" t="s">
        <v>28</v>
      </c>
      <c r="I150" s="219"/>
      <c r="J150" s="215"/>
      <c r="K150" s="215"/>
      <c r="L150" s="220"/>
      <c r="M150" s="221"/>
      <c r="N150" s="222"/>
      <c r="O150" s="222"/>
      <c r="P150" s="222"/>
      <c r="Q150" s="222"/>
      <c r="R150" s="222"/>
      <c r="S150" s="222"/>
      <c r="T150" s="22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4" t="s">
        <v>120</v>
      </c>
      <c r="AU150" s="224" t="s">
        <v>84</v>
      </c>
      <c r="AV150" s="13" t="s">
        <v>82</v>
      </c>
      <c r="AW150" s="13" t="s">
        <v>35</v>
      </c>
      <c r="AX150" s="13" t="s">
        <v>74</v>
      </c>
      <c r="AY150" s="224" t="s">
        <v>111</v>
      </c>
    </row>
    <row r="151" s="13" customFormat="1">
      <c r="A151" s="13"/>
      <c r="B151" s="214"/>
      <c r="C151" s="215"/>
      <c r="D151" s="216" t="s">
        <v>120</v>
      </c>
      <c r="E151" s="217" t="s">
        <v>28</v>
      </c>
      <c r="F151" s="218" t="s">
        <v>122</v>
      </c>
      <c r="G151" s="215"/>
      <c r="H151" s="217" t="s">
        <v>28</v>
      </c>
      <c r="I151" s="219"/>
      <c r="J151" s="215"/>
      <c r="K151" s="215"/>
      <c r="L151" s="220"/>
      <c r="M151" s="221"/>
      <c r="N151" s="222"/>
      <c r="O151" s="222"/>
      <c r="P151" s="222"/>
      <c r="Q151" s="222"/>
      <c r="R151" s="222"/>
      <c r="S151" s="222"/>
      <c r="T151" s="22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4" t="s">
        <v>120</v>
      </c>
      <c r="AU151" s="224" t="s">
        <v>84</v>
      </c>
      <c r="AV151" s="13" t="s">
        <v>82</v>
      </c>
      <c r="AW151" s="13" t="s">
        <v>35</v>
      </c>
      <c r="AX151" s="13" t="s">
        <v>74</v>
      </c>
      <c r="AY151" s="224" t="s">
        <v>111</v>
      </c>
    </row>
    <row r="152" s="14" customFormat="1">
      <c r="A152" s="14"/>
      <c r="B152" s="225"/>
      <c r="C152" s="226"/>
      <c r="D152" s="216" t="s">
        <v>120</v>
      </c>
      <c r="E152" s="227" t="s">
        <v>28</v>
      </c>
      <c r="F152" s="228" t="s">
        <v>82</v>
      </c>
      <c r="G152" s="226"/>
      <c r="H152" s="229">
        <v>1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35" t="s">
        <v>120</v>
      </c>
      <c r="AU152" s="235" t="s">
        <v>84</v>
      </c>
      <c r="AV152" s="14" t="s">
        <v>84</v>
      </c>
      <c r="AW152" s="14" t="s">
        <v>35</v>
      </c>
      <c r="AX152" s="14" t="s">
        <v>82</v>
      </c>
      <c r="AY152" s="235" t="s">
        <v>111</v>
      </c>
    </row>
    <row r="153" s="2" customFormat="1" ht="16.5" customHeight="1">
      <c r="A153" s="39"/>
      <c r="B153" s="40"/>
      <c r="C153" s="201" t="s">
        <v>185</v>
      </c>
      <c r="D153" s="201" t="s">
        <v>114</v>
      </c>
      <c r="E153" s="202" t="s">
        <v>186</v>
      </c>
      <c r="F153" s="203" t="s">
        <v>187</v>
      </c>
      <c r="G153" s="204" t="s">
        <v>117</v>
      </c>
      <c r="H153" s="205">
        <v>6</v>
      </c>
      <c r="I153" s="206"/>
      <c r="J153" s="207">
        <f>ROUND(I153*H153,2)</f>
        <v>0</v>
      </c>
      <c r="K153" s="203" t="s">
        <v>28</v>
      </c>
      <c r="L153" s="45"/>
      <c r="M153" s="208" t="s">
        <v>28</v>
      </c>
      <c r="N153" s="209" t="s">
        <v>45</v>
      </c>
      <c r="O153" s="85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2" t="s">
        <v>118</v>
      </c>
      <c r="AT153" s="212" t="s">
        <v>114</v>
      </c>
      <c r="AU153" s="212" t="s">
        <v>84</v>
      </c>
      <c r="AY153" s="18" t="s">
        <v>111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8" t="s">
        <v>82</v>
      </c>
      <c r="BK153" s="213">
        <f>ROUND(I153*H153,2)</f>
        <v>0</v>
      </c>
      <c r="BL153" s="18" t="s">
        <v>118</v>
      </c>
      <c r="BM153" s="212" t="s">
        <v>188</v>
      </c>
    </row>
    <row r="154" s="13" customFormat="1">
      <c r="A154" s="13"/>
      <c r="B154" s="214"/>
      <c r="C154" s="215"/>
      <c r="D154" s="216" t="s">
        <v>120</v>
      </c>
      <c r="E154" s="217" t="s">
        <v>28</v>
      </c>
      <c r="F154" s="218" t="s">
        <v>121</v>
      </c>
      <c r="G154" s="215"/>
      <c r="H154" s="217" t="s">
        <v>28</v>
      </c>
      <c r="I154" s="219"/>
      <c r="J154" s="215"/>
      <c r="K154" s="215"/>
      <c r="L154" s="220"/>
      <c r="M154" s="221"/>
      <c r="N154" s="222"/>
      <c r="O154" s="222"/>
      <c r="P154" s="222"/>
      <c r="Q154" s="222"/>
      <c r="R154" s="222"/>
      <c r="S154" s="222"/>
      <c r="T154" s="22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4" t="s">
        <v>120</v>
      </c>
      <c r="AU154" s="224" t="s">
        <v>84</v>
      </c>
      <c r="AV154" s="13" t="s">
        <v>82</v>
      </c>
      <c r="AW154" s="13" t="s">
        <v>35</v>
      </c>
      <c r="AX154" s="13" t="s">
        <v>74</v>
      </c>
      <c r="AY154" s="224" t="s">
        <v>111</v>
      </c>
    </row>
    <row r="155" s="13" customFormat="1">
      <c r="A155" s="13"/>
      <c r="B155" s="214"/>
      <c r="C155" s="215"/>
      <c r="D155" s="216" t="s">
        <v>120</v>
      </c>
      <c r="E155" s="217" t="s">
        <v>28</v>
      </c>
      <c r="F155" s="218" t="s">
        <v>122</v>
      </c>
      <c r="G155" s="215"/>
      <c r="H155" s="217" t="s">
        <v>28</v>
      </c>
      <c r="I155" s="219"/>
      <c r="J155" s="215"/>
      <c r="K155" s="215"/>
      <c r="L155" s="220"/>
      <c r="M155" s="221"/>
      <c r="N155" s="222"/>
      <c r="O155" s="222"/>
      <c r="P155" s="222"/>
      <c r="Q155" s="222"/>
      <c r="R155" s="222"/>
      <c r="S155" s="222"/>
      <c r="T155" s="22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4" t="s">
        <v>120</v>
      </c>
      <c r="AU155" s="224" t="s">
        <v>84</v>
      </c>
      <c r="AV155" s="13" t="s">
        <v>82</v>
      </c>
      <c r="AW155" s="13" t="s">
        <v>35</v>
      </c>
      <c r="AX155" s="13" t="s">
        <v>74</v>
      </c>
      <c r="AY155" s="224" t="s">
        <v>111</v>
      </c>
    </row>
    <row r="156" s="14" customFormat="1">
      <c r="A156" s="14"/>
      <c r="B156" s="225"/>
      <c r="C156" s="226"/>
      <c r="D156" s="216" t="s">
        <v>120</v>
      </c>
      <c r="E156" s="227" t="s">
        <v>28</v>
      </c>
      <c r="F156" s="228" t="s">
        <v>139</v>
      </c>
      <c r="G156" s="226"/>
      <c r="H156" s="229">
        <v>6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35" t="s">
        <v>120</v>
      </c>
      <c r="AU156" s="235" t="s">
        <v>84</v>
      </c>
      <c r="AV156" s="14" t="s">
        <v>84</v>
      </c>
      <c r="AW156" s="14" t="s">
        <v>35</v>
      </c>
      <c r="AX156" s="14" t="s">
        <v>82</v>
      </c>
      <c r="AY156" s="235" t="s">
        <v>111</v>
      </c>
    </row>
    <row r="157" s="2" customFormat="1" ht="16.5" customHeight="1">
      <c r="A157" s="39"/>
      <c r="B157" s="40"/>
      <c r="C157" s="201" t="s">
        <v>189</v>
      </c>
      <c r="D157" s="201" t="s">
        <v>114</v>
      </c>
      <c r="E157" s="202" t="s">
        <v>190</v>
      </c>
      <c r="F157" s="203" t="s">
        <v>191</v>
      </c>
      <c r="G157" s="204" t="s">
        <v>117</v>
      </c>
      <c r="H157" s="205">
        <v>6</v>
      </c>
      <c r="I157" s="206"/>
      <c r="J157" s="207">
        <f>ROUND(I157*H157,2)</f>
        <v>0</v>
      </c>
      <c r="K157" s="203" t="s">
        <v>28</v>
      </c>
      <c r="L157" s="45"/>
      <c r="M157" s="208" t="s">
        <v>28</v>
      </c>
      <c r="N157" s="209" t="s">
        <v>45</v>
      </c>
      <c r="O157" s="85"/>
      <c r="P157" s="210">
        <f>O157*H157</f>
        <v>0</v>
      </c>
      <c r="Q157" s="210">
        <v>0</v>
      </c>
      <c r="R157" s="210">
        <f>Q157*H157</f>
        <v>0</v>
      </c>
      <c r="S157" s="210">
        <v>0</v>
      </c>
      <c r="T157" s="211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2" t="s">
        <v>118</v>
      </c>
      <c r="AT157" s="212" t="s">
        <v>114</v>
      </c>
      <c r="AU157" s="212" t="s">
        <v>84</v>
      </c>
      <c r="AY157" s="18" t="s">
        <v>111</v>
      </c>
      <c r="BE157" s="213">
        <f>IF(N157="základní",J157,0)</f>
        <v>0</v>
      </c>
      <c r="BF157" s="213">
        <f>IF(N157="snížená",J157,0)</f>
        <v>0</v>
      </c>
      <c r="BG157" s="213">
        <f>IF(N157="zákl. přenesená",J157,0)</f>
        <v>0</v>
      </c>
      <c r="BH157" s="213">
        <f>IF(N157="sníž. přenesená",J157,0)</f>
        <v>0</v>
      </c>
      <c r="BI157" s="213">
        <f>IF(N157="nulová",J157,0)</f>
        <v>0</v>
      </c>
      <c r="BJ157" s="18" t="s">
        <v>82</v>
      </c>
      <c r="BK157" s="213">
        <f>ROUND(I157*H157,2)</f>
        <v>0</v>
      </c>
      <c r="BL157" s="18" t="s">
        <v>118</v>
      </c>
      <c r="BM157" s="212" t="s">
        <v>192</v>
      </c>
    </row>
    <row r="158" s="13" customFormat="1">
      <c r="A158" s="13"/>
      <c r="B158" s="214"/>
      <c r="C158" s="215"/>
      <c r="D158" s="216" t="s">
        <v>120</v>
      </c>
      <c r="E158" s="217" t="s">
        <v>28</v>
      </c>
      <c r="F158" s="218" t="s">
        <v>121</v>
      </c>
      <c r="G158" s="215"/>
      <c r="H158" s="217" t="s">
        <v>28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24" t="s">
        <v>120</v>
      </c>
      <c r="AU158" s="224" t="s">
        <v>84</v>
      </c>
      <c r="AV158" s="13" t="s">
        <v>82</v>
      </c>
      <c r="AW158" s="13" t="s">
        <v>35</v>
      </c>
      <c r="AX158" s="13" t="s">
        <v>74</v>
      </c>
      <c r="AY158" s="224" t="s">
        <v>111</v>
      </c>
    </row>
    <row r="159" s="13" customFormat="1">
      <c r="A159" s="13"/>
      <c r="B159" s="214"/>
      <c r="C159" s="215"/>
      <c r="D159" s="216" t="s">
        <v>120</v>
      </c>
      <c r="E159" s="217" t="s">
        <v>28</v>
      </c>
      <c r="F159" s="218" t="s">
        <v>122</v>
      </c>
      <c r="G159" s="215"/>
      <c r="H159" s="217" t="s">
        <v>28</v>
      </c>
      <c r="I159" s="219"/>
      <c r="J159" s="215"/>
      <c r="K159" s="215"/>
      <c r="L159" s="220"/>
      <c r="M159" s="221"/>
      <c r="N159" s="222"/>
      <c r="O159" s="222"/>
      <c r="P159" s="222"/>
      <c r="Q159" s="222"/>
      <c r="R159" s="222"/>
      <c r="S159" s="222"/>
      <c r="T159" s="22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4" t="s">
        <v>120</v>
      </c>
      <c r="AU159" s="224" t="s">
        <v>84</v>
      </c>
      <c r="AV159" s="13" t="s">
        <v>82</v>
      </c>
      <c r="AW159" s="13" t="s">
        <v>35</v>
      </c>
      <c r="AX159" s="13" t="s">
        <v>74</v>
      </c>
      <c r="AY159" s="224" t="s">
        <v>111</v>
      </c>
    </row>
    <row r="160" s="14" customFormat="1">
      <c r="A160" s="14"/>
      <c r="B160" s="225"/>
      <c r="C160" s="226"/>
      <c r="D160" s="216" t="s">
        <v>120</v>
      </c>
      <c r="E160" s="227" t="s">
        <v>28</v>
      </c>
      <c r="F160" s="228" t="s">
        <v>139</v>
      </c>
      <c r="G160" s="226"/>
      <c r="H160" s="229">
        <v>6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35" t="s">
        <v>120</v>
      </c>
      <c r="AU160" s="235" t="s">
        <v>84</v>
      </c>
      <c r="AV160" s="14" t="s">
        <v>84</v>
      </c>
      <c r="AW160" s="14" t="s">
        <v>35</v>
      </c>
      <c r="AX160" s="14" t="s">
        <v>82</v>
      </c>
      <c r="AY160" s="235" t="s">
        <v>111</v>
      </c>
    </row>
    <row r="161" s="2" customFormat="1" ht="16.5" customHeight="1">
      <c r="A161" s="39"/>
      <c r="B161" s="40"/>
      <c r="C161" s="201" t="s">
        <v>193</v>
      </c>
      <c r="D161" s="201" t="s">
        <v>114</v>
      </c>
      <c r="E161" s="202" t="s">
        <v>194</v>
      </c>
      <c r="F161" s="203" t="s">
        <v>195</v>
      </c>
      <c r="G161" s="204" t="s">
        <v>117</v>
      </c>
      <c r="H161" s="205">
        <v>3</v>
      </c>
      <c r="I161" s="206"/>
      <c r="J161" s="207">
        <f>ROUND(I161*H161,2)</f>
        <v>0</v>
      </c>
      <c r="K161" s="203" t="s">
        <v>28</v>
      </c>
      <c r="L161" s="45"/>
      <c r="M161" s="208" t="s">
        <v>28</v>
      </c>
      <c r="N161" s="209" t="s">
        <v>45</v>
      </c>
      <c r="O161" s="85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2" t="s">
        <v>118</v>
      </c>
      <c r="AT161" s="212" t="s">
        <v>114</v>
      </c>
      <c r="AU161" s="212" t="s">
        <v>84</v>
      </c>
      <c r="AY161" s="18" t="s">
        <v>111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8" t="s">
        <v>82</v>
      </c>
      <c r="BK161" s="213">
        <f>ROUND(I161*H161,2)</f>
        <v>0</v>
      </c>
      <c r="BL161" s="18" t="s">
        <v>118</v>
      </c>
      <c r="BM161" s="212" t="s">
        <v>196</v>
      </c>
    </row>
    <row r="162" s="13" customFormat="1">
      <c r="A162" s="13"/>
      <c r="B162" s="214"/>
      <c r="C162" s="215"/>
      <c r="D162" s="216" t="s">
        <v>120</v>
      </c>
      <c r="E162" s="217" t="s">
        <v>28</v>
      </c>
      <c r="F162" s="218" t="s">
        <v>121</v>
      </c>
      <c r="G162" s="215"/>
      <c r="H162" s="217" t="s">
        <v>28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4" t="s">
        <v>120</v>
      </c>
      <c r="AU162" s="224" t="s">
        <v>84</v>
      </c>
      <c r="AV162" s="13" t="s">
        <v>82</v>
      </c>
      <c r="AW162" s="13" t="s">
        <v>35</v>
      </c>
      <c r="AX162" s="13" t="s">
        <v>74</v>
      </c>
      <c r="AY162" s="224" t="s">
        <v>111</v>
      </c>
    </row>
    <row r="163" s="13" customFormat="1">
      <c r="A163" s="13"/>
      <c r="B163" s="214"/>
      <c r="C163" s="215"/>
      <c r="D163" s="216" t="s">
        <v>120</v>
      </c>
      <c r="E163" s="217" t="s">
        <v>28</v>
      </c>
      <c r="F163" s="218" t="s">
        <v>122</v>
      </c>
      <c r="G163" s="215"/>
      <c r="H163" s="217" t="s">
        <v>28</v>
      </c>
      <c r="I163" s="219"/>
      <c r="J163" s="215"/>
      <c r="K163" s="215"/>
      <c r="L163" s="220"/>
      <c r="M163" s="221"/>
      <c r="N163" s="222"/>
      <c r="O163" s="222"/>
      <c r="P163" s="222"/>
      <c r="Q163" s="222"/>
      <c r="R163" s="222"/>
      <c r="S163" s="222"/>
      <c r="T163" s="22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24" t="s">
        <v>120</v>
      </c>
      <c r="AU163" s="224" t="s">
        <v>84</v>
      </c>
      <c r="AV163" s="13" t="s">
        <v>82</v>
      </c>
      <c r="AW163" s="13" t="s">
        <v>35</v>
      </c>
      <c r="AX163" s="13" t="s">
        <v>74</v>
      </c>
      <c r="AY163" s="224" t="s">
        <v>111</v>
      </c>
    </row>
    <row r="164" s="14" customFormat="1">
      <c r="A164" s="14"/>
      <c r="B164" s="225"/>
      <c r="C164" s="226"/>
      <c r="D164" s="216" t="s">
        <v>120</v>
      </c>
      <c r="E164" s="227" t="s">
        <v>28</v>
      </c>
      <c r="F164" s="228" t="s">
        <v>128</v>
      </c>
      <c r="G164" s="226"/>
      <c r="H164" s="229">
        <v>3</v>
      </c>
      <c r="I164" s="230"/>
      <c r="J164" s="226"/>
      <c r="K164" s="226"/>
      <c r="L164" s="231"/>
      <c r="M164" s="232"/>
      <c r="N164" s="233"/>
      <c r="O164" s="233"/>
      <c r="P164" s="233"/>
      <c r="Q164" s="233"/>
      <c r="R164" s="233"/>
      <c r="S164" s="233"/>
      <c r="T164" s="23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35" t="s">
        <v>120</v>
      </c>
      <c r="AU164" s="235" t="s">
        <v>84</v>
      </c>
      <c r="AV164" s="14" t="s">
        <v>84</v>
      </c>
      <c r="AW164" s="14" t="s">
        <v>35</v>
      </c>
      <c r="AX164" s="14" t="s">
        <v>82</v>
      </c>
      <c r="AY164" s="235" t="s">
        <v>111</v>
      </c>
    </row>
    <row r="165" s="2" customFormat="1" ht="49.05" customHeight="1">
      <c r="A165" s="39"/>
      <c r="B165" s="40"/>
      <c r="C165" s="201" t="s">
        <v>7</v>
      </c>
      <c r="D165" s="201" t="s">
        <v>114</v>
      </c>
      <c r="E165" s="202" t="s">
        <v>197</v>
      </c>
      <c r="F165" s="203" t="s">
        <v>198</v>
      </c>
      <c r="G165" s="204" t="s">
        <v>117</v>
      </c>
      <c r="H165" s="205">
        <v>1</v>
      </c>
      <c r="I165" s="206"/>
      <c r="J165" s="207">
        <f>ROUND(I165*H165,2)</f>
        <v>0</v>
      </c>
      <c r="K165" s="203" t="s">
        <v>28</v>
      </c>
      <c r="L165" s="45"/>
      <c r="M165" s="208" t="s">
        <v>28</v>
      </c>
      <c r="N165" s="209" t="s">
        <v>45</v>
      </c>
      <c r="O165" s="85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2" t="s">
        <v>118</v>
      </c>
      <c r="AT165" s="212" t="s">
        <v>114</v>
      </c>
      <c r="AU165" s="212" t="s">
        <v>84</v>
      </c>
      <c r="AY165" s="18" t="s">
        <v>111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8" t="s">
        <v>82</v>
      </c>
      <c r="BK165" s="213">
        <f>ROUND(I165*H165,2)</f>
        <v>0</v>
      </c>
      <c r="BL165" s="18" t="s">
        <v>118</v>
      </c>
      <c r="BM165" s="212" t="s">
        <v>199</v>
      </c>
    </row>
    <row r="166" s="13" customFormat="1">
      <c r="A166" s="13"/>
      <c r="B166" s="214"/>
      <c r="C166" s="215"/>
      <c r="D166" s="216" t="s">
        <v>120</v>
      </c>
      <c r="E166" s="217" t="s">
        <v>28</v>
      </c>
      <c r="F166" s="218" t="s">
        <v>200</v>
      </c>
      <c r="G166" s="215"/>
      <c r="H166" s="217" t="s">
        <v>28</v>
      </c>
      <c r="I166" s="219"/>
      <c r="J166" s="215"/>
      <c r="K166" s="215"/>
      <c r="L166" s="220"/>
      <c r="M166" s="221"/>
      <c r="N166" s="222"/>
      <c r="O166" s="222"/>
      <c r="P166" s="222"/>
      <c r="Q166" s="222"/>
      <c r="R166" s="222"/>
      <c r="S166" s="222"/>
      <c r="T166" s="22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4" t="s">
        <v>120</v>
      </c>
      <c r="AU166" s="224" t="s">
        <v>84</v>
      </c>
      <c r="AV166" s="13" t="s">
        <v>82</v>
      </c>
      <c r="AW166" s="13" t="s">
        <v>35</v>
      </c>
      <c r="AX166" s="13" t="s">
        <v>74</v>
      </c>
      <c r="AY166" s="224" t="s">
        <v>111</v>
      </c>
    </row>
    <row r="167" s="14" customFormat="1">
      <c r="A167" s="14"/>
      <c r="B167" s="225"/>
      <c r="C167" s="226"/>
      <c r="D167" s="216" t="s">
        <v>120</v>
      </c>
      <c r="E167" s="227" t="s">
        <v>28</v>
      </c>
      <c r="F167" s="228" t="s">
        <v>82</v>
      </c>
      <c r="G167" s="226"/>
      <c r="H167" s="229">
        <v>1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35" t="s">
        <v>120</v>
      </c>
      <c r="AU167" s="235" t="s">
        <v>84</v>
      </c>
      <c r="AV167" s="14" t="s">
        <v>84</v>
      </c>
      <c r="AW167" s="14" t="s">
        <v>35</v>
      </c>
      <c r="AX167" s="14" t="s">
        <v>82</v>
      </c>
      <c r="AY167" s="235" t="s">
        <v>111</v>
      </c>
    </row>
    <row r="168" s="12" customFormat="1" ht="22.8" customHeight="1">
      <c r="A168" s="12"/>
      <c r="B168" s="185"/>
      <c r="C168" s="186"/>
      <c r="D168" s="187" t="s">
        <v>73</v>
      </c>
      <c r="E168" s="199" t="s">
        <v>201</v>
      </c>
      <c r="F168" s="199" t="s">
        <v>202</v>
      </c>
      <c r="G168" s="186"/>
      <c r="H168" s="186"/>
      <c r="I168" s="189"/>
      <c r="J168" s="200">
        <f>BK168</f>
        <v>0</v>
      </c>
      <c r="K168" s="186"/>
      <c r="L168" s="191"/>
      <c r="M168" s="192"/>
      <c r="N168" s="193"/>
      <c r="O168" s="193"/>
      <c r="P168" s="194">
        <f>SUM(P169:P182)</f>
        <v>0</v>
      </c>
      <c r="Q168" s="193"/>
      <c r="R168" s="194">
        <f>SUM(R169:R182)</f>
        <v>0.086400000000000018</v>
      </c>
      <c r="S168" s="193"/>
      <c r="T168" s="195">
        <f>SUM(T169:T182)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96" t="s">
        <v>84</v>
      </c>
      <c r="AT168" s="197" t="s">
        <v>73</v>
      </c>
      <c r="AU168" s="197" t="s">
        <v>82</v>
      </c>
      <c r="AY168" s="196" t="s">
        <v>111</v>
      </c>
      <c r="BK168" s="198">
        <f>SUM(BK169:BK182)</f>
        <v>0</v>
      </c>
    </row>
    <row r="169" s="2" customFormat="1" ht="37.8" customHeight="1">
      <c r="A169" s="39"/>
      <c r="B169" s="40"/>
      <c r="C169" s="201" t="s">
        <v>203</v>
      </c>
      <c r="D169" s="201" t="s">
        <v>114</v>
      </c>
      <c r="E169" s="202" t="s">
        <v>204</v>
      </c>
      <c r="F169" s="203" t="s">
        <v>205</v>
      </c>
      <c r="G169" s="204" t="s">
        <v>117</v>
      </c>
      <c r="H169" s="205">
        <v>20</v>
      </c>
      <c r="I169" s="206"/>
      <c r="J169" s="207">
        <f>ROUND(I169*H169,2)</f>
        <v>0</v>
      </c>
      <c r="K169" s="203" t="s">
        <v>28</v>
      </c>
      <c r="L169" s="45"/>
      <c r="M169" s="208" t="s">
        <v>28</v>
      </c>
      <c r="N169" s="209" t="s">
        <v>45</v>
      </c>
      <c r="O169" s="85"/>
      <c r="P169" s="210">
        <f>O169*H169</f>
        <v>0</v>
      </c>
      <c r="Q169" s="210">
        <v>0.0027000000000000001</v>
      </c>
      <c r="R169" s="210">
        <f>Q169*H169</f>
        <v>0.054000000000000006</v>
      </c>
      <c r="S169" s="210">
        <v>0</v>
      </c>
      <c r="T169" s="211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2" t="s">
        <v>118</v>
      </c>
      <c r="AT169" s="212" t="s">
        <v>114</v>
      </c>
      <c r="AU169" s="212" t="s">
        <v>84</v>
      </c>
      <c r="AY169" s="18" t="s">
        <v>111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8" t="s">
        <v>82</v>
      </c>
      <c r="BK169" s="213">
        <f>ROUND(I169*H169,2)</f>
        <v>0</v>
      </c>
      <c r="BL169" s="18" t="s">
        <v>118</v>
      </c>
      <c r="BM169" s="212" t="s">
        <v>206</v>
      </c>
    </row>
    <row r="170" s="13" customFormat="1">
      <c r="A170" s="13"/>
      <c r="B170" s="214"/>
      <c r="C170" s="215"/>
      <c r="D170" s="216" t="s">
        <v>120</v>
      </c>
      <c r="E170" s="217" t="s">
        <v>28</v>
      </c>
      <c r="F170" s="218" t="s">
        <v>121</v>
      </c>
      <c r="G170" s="215"/>
      <c r="H170" s="217" t="s">
        <v>28</v>
      </c>
      <c r="I170" s="219"/>
      <c r="J170" s="215"/>
      <c r="K170" s="215"/>
      <c r="L170" s="220"/>
      <c r="M170" s="221"/>
      <c r="N170" s="222"/>
      <c r="O170" s="222"/>
      <c r="P170" s="222"/>
      <c r="Q170" s="222"/>
      <c r="R170" s="222"/>
      <c r="S170" s="222"/>
      <c r="T170" s="22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24" t="s">
        <v>120</v>
      </c>
      <c r="AU170" s="224" t="s">
        <v>84</v>
      </c>
      <c r="AV170" s="13" t="s">
        <v>82</v>
      </c>
      <c r="AW170" s="13" t="s">
        <v>35</v>
      </c>
      <c r="AX170" s="13" t="s">
        <v>74</v>
      </c>
      <c r="AY170" s="224" t="s">
        <v>111</v>
      </c>
    </row>
    <row r="171" s="14" customFormat="1">
      <c r="A171" s="14"/>
      <c r="B171" s="225"/>
      <c r="C171" s="226"/>
      <c r="D171" s="216" t="s">
        <v>120</v>
      </c>
      <c r="E171" s="227" t="s">
        <v>28</v>
      </c>
      <c r="F171" s="228" t="s">
        <v>193</v>
      </c>
      <c r="G171" s="226"/>
      <c r="H171" s="229">
        <v>20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35" t="s">
        <v>120</v>
      </c>
      <c r="AU171" s="235" t="s">
        <v>84</v>
      </c>
      <c r="AV171" s="14" t="s">
        <v>84</v>
      </c>
      <c r="AW171" s="14" t="s">
        <v>35</v>
      </c>
      <c r="AX171" s="14" t="s">
        <v>82</v>
      </c>
      <c r="AY171" s="235" t="s">
        <v>111</v>
      </c>
    </row>
    <row r="172" s="2" customFormat="1" ht="37.8" customHeight="1">
      <c r="A172" s="39"/>
      <c r="B172" s="40"/>
      <c r="C172" s="201" t="s">
        <v>207</v>
      </c>
      <c r="D172" s="201" t="s">
        <v>114</v>
      </c>
      <c r="E172" s="202" t="s">
        <v>208</v>
      </c>
      <c r="F172" s="203" t="s">
        <v>209</v>
      </c>
      <c r="G172" s="204" t="s">
        <v>117</v>
      </c>
      <c r="H172" s="205">
        <v>2</v>
      </c>
      <c r="I172" s="206"/>
      <c r="J172" s="207">
        <f>ROUND(I172*H172,2)</f>
        <v>0</v>
      </c>
      <c r="K172" s="203" t="s">
        <v>28</v>
      </c>
      <c r="L172" s="45"/>
      <c r="M172" s="208" t="s">
        <v>28</v>
      </c>
      <c r="N172" s="209" t="s">
        <v>45</v>
      </c>
      <c r="O172" s="85"/>
      <c r="P172" s="210">
        <f>O172*H172</f>
        <v>0</v>
      </c>
      <c r="Q172" s="210">
        <v>0.0027000000000000001</v>
      </c>
      <c r="R172" s="210">
        <f>Q172*H172</f>
        <v>0.0054000000000000003</v>
      </c>
      <c r="S172" s="210">
        <v>0</v>
      </c>
      <c r="T172" s="211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2" t="s">
        <v>118</v>
      </c>
      <c r="AT172" s="212" t="s">
        <v>114</v>
      </c>
      <c r="AU172" s="212" t="s">
        <v>84</v>
      </c>
      <c r="AY172" s="18" t="s">
        <v>111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8" t="s">
        <v>82</v>
      </c>
      <c r="BK172" s="213">
        <f>ROUND(I172*H172,2)</f>
        <v>0</v>
      </c>
      <c r="BL172" s="18" t="s">
        <v>118</v>
      </c>
      <c r="BM172" s="212" t="s">
        <v>210</v>
      </c>
    </row>
    <row r="173" s="13" customFormat="1">
      <c r="A173" s="13"/>
      <c r="B173" s="214"/>
      <c r="C173" s="215"/>
      <c r="D173" s="216" t="s">
        <v>120</v>
      </c>
      <c r="E173" s="217" t="s">
        <v>28</v>
      </c>
      <c r="F173" s="218" t="s">
        <v>121</v>
      </c>
      <c r="G173" s="215"/>
      <c r="H173" s="217" t="s">
        <v>28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24" t="s">
        <v>120</v>
      </c>
      <c r="AU173" s="224" t="s">
        <v>84</v>
      </c>
      <c r="AV173" s="13" t="s">
        <v>82</v>
      </c>
      <c r="AW173" s="13" t="s">
        <v>35</v>
      </c>
      <c r="AX173" s="13" t="s">
        <v>74</v>
      </c>
      <c r="AY173" s="224" t="s">
        <v>111</v>
      </c>
    </row>
    <row r="174" s="14" customFormat="1">
      <c r="A174" s="14"/>
      <c r="B174" s="225"/>
      <c r="C174" s="226"/>
      <c r="D174" s="216" t="s">
        <v>120</v>
      </c>
      <c r="E174" s="227" t="s">
        <v>28</v>
      </c>
      <c r="F174" s="228" t="s">
        <v>84</v>
      </c>
      <c r="G174" s="226"/>
      <c r="H174" s="229">
        <v>2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35" t="s">
        <v>120</v>
      </c>
      <c r="AU174" s="235" t="s">
        <v>84</v>
      </c>
      <c r="AV174" s="14" t="s">
        <v>84</v>
      </c>
      <c r="AW174" s="14" t="s">
        <v>35</v>
      </c>
      <c r="AX174" s="14" t="s">
        <v>82</v>
      </c>
      <c r="AY174" s="235" t="s">
        <v>111</v>
      </c>
    </row>
    <row r="175" s="2" customFormat="1" ht="37.8" customHeight="1">
      <c r="A175" s="39"/>
      <c r="B175" s="40"/>
      <c r="C175" s="201" t="s">
        <v>211</v>
      </c>
      <c r="D175" s="201" t="s">
        <v>114</v>
      </c>
      <c r="E175" s="202" t="s">
        <v>212</v>
      </c>
      <c r="F175" s="203" t="s">
        <v>213</v>
      </c>
      <c r="G175" s="204" t="s">
        <v>117</v>
      </c>
      <c r="H175" s="205">
        <v>8</v>
      </c>
      <c r="I175" s="206"/>
      <c r="J175" s="207">
        <f>ROUND(I175*H175,2)</f>
        <v>0</v>
      </c>
      <c r="K175" s="203" t="s">
        <v>28</v>
      </c>
      <c r="L175" s="45"/>
      <c r="M175" s="208" t="s">
        <v>28</v>
      </c>
      <c r="N175" s="209" t="s">
        <v>45</v>
      </c>
      <c r="O175" s="85"/>
      <c r="P175" s="210">
        <f>O175*H175</f>
        <v>0</v>
      </c>
      <c r="Q175" s="210">
        <v>0.0027000000000000001</v>
      </c>
      <c r="R175" s="210">
        <f>Q175*H175</f>
        <v>0.021600000000000001</v>
      </c>
      <c r="S175" s="210">
        <v>0</v>
      </c>
      <c r="T175" s="211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2" t="s">
        <v>118</v>
      </c>
      <c r="AT175" s="212" t="s">
        <v>114</v>
      </c>
      <c r="AU175" s="212" t="s">
        <v>84</v>
      </c>
      <c r="AY175" s="18" t="s">
        <v>111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8" t="s">
        <v>82</v>
      </c>
      <c r="BK175" s="213">
        <f>ROUND(I175*H175,2)</f>
        <v>0</v>
      </c>
      <c r="BL175" s="18" t="s">
        <v>118</v>
      </c>
      <c r="BM175" s="212" t="s">
        <v>214</v>
      </c>
    </row>
    <row r="176" s="13" customFormat="1">
      <c r="A176" s="13"/>
      <c r="B176" s="214"/>
      <c r="C176" s="215"/>
      <c r="D176" s="216" t="s">
        <v>120</v>
      </c>
      <c r="E176" s="217" t="s">
        <v>28</v>
      </c>
      <c r="F176" s="218" t="s">
        <v>121</v>
      </c>
      <c r="G176" s="215"/>
      <c r="H176" s="217" t="s">
        <v>28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4" t="s">
        <v>120</v>
      </c>
      <c r="AU176" s="224" t="s">
        <v>84</v>
      </c>
      <c r="AV176" s="13" t="s">
        <v>82</v>
      </c>
      <c r="AW176" s="13" t="s">
        <v>35</v>
      </c>
      <c r="AX176" s="13" t="s">
        <v>74</v>
      </c>
      <c r="AY176" s="224" t="s">
        <v>111</v>
      </c>
    </row>
    <row r="177" s="14" customFormat="1">
      <c r="A177" s="14"/>
      <c r="B177" s="225"/>
      <c r="C177" s="226"/>
      <c r="D177" s="216" t="s">
        <v>120</v>
      </c>
      <c r="E177" s="227" t="s">
        <v>28</v>
      </c>
      <c r="F177" s="228" t="s">
        <v>123</v>
      </c>
      <c r="G177" s="226"/>
      <c r="H177" s="229">
        <v>8</v>
      </c>
      <c r="I177" s="230"/>
      <c r="J177" s="226"/>
      <c r="K177" s="226"/>
      <c r="L177" s="231"/>
      <c r="M177" s="232"/>
      <c r="N177" s="233"/>
      <c r="O177" s="233"/>
      <c r="P177" s="233"/>
      <c r="Q177" s="233"/>
      <c r="R177" s="233"/>
      <c r="S177" s="233"/>
      <c r="T177" s="23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35" t="s">
        <v>120</v>
      </c>
      <c r="AU177" s="235" t="s">
        <v>84</v>
      </c>
      <c r="AV177" s="14" t="s">
        <v>84</v>
      </c>
      <c r="AW177" s="14" t="s">
        <v>35</v>
      </c>
      <c r="AX177" s="14" t="s">
        <v>82</v>
      </c>
      <c r="AY177" s="235" t="s">
        <v>111</v>
      </c>
    </row>
    <row r="178" s="2" customFormat="1" ht="37.8" customHeight="1">
      <c r="A178" s="39"/>
      <c r="B178" s="40"/>
      <c r="C178" s="201" t="s">
        <v>215</v>
      </c>
      <c r="D178" s="201" t="s">
        <v>114</v>
      </c>
      <c r="E178" s="202" t="s">
        <v>216</v>
      </c>
      <c r="F178" s="203" t="s">
        <v>217</v>
      </c>
      <c r="G178" s="204" t="s">
        <v>117</v>
      </c>
      <c r="H178" s="205">
        <v>2</v>
      </c>
      <c r="I178" s="206"/>
      <c r="J178" s="207">
        <f>ROUND(I178*H178,2)</f>
        <v>0</v>
      </c>
      <c r="K178" s="203" t="s">
        <v>28</v>
      </c>
      <c r="L178" s="45"/>
      <c r="M178" s="208" t="s">
        <v>28</v>
      </c>
      <c r="N178" s="209" t="s">
        <v>45</v>
      </c>
      <c r="O178" s="85"/>
      <c r="P178" s="210">
        <f>O178*H178</f>
        <v>0</v>
      </c>
      <c r="Q178" s="210">
        <v>0.0027000000000000001</v>
      </c>
      <c r="R178" s="210">
        <f>Q178*H178</f>
        <v>0.0054000000000000003</v>
      </c>
      <c r="S178" s="210">
        <v>0</v>
      </c>
      <c r="T178" s="211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2" t="s">
        <v>118</v>
      </c>
      <c r="AT178" s="212" t="s">
        <v>114</v>
      </c>
      <c r="AU178" s="212" t="s">
        <v>84</v>
      </c>
      <c r="AY178" s="18" t="s">
        <v>111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8" t="s">
        <v>82</v>
      </c>
      <c r="BK178" s="213">
        <f>ROUND(I178*H178,2)</f>
        <v>0</v>
      </c>
      <c r="BL178" s="18" t="s">
        <v>118</v>
      </c>
      <c r="BM178" s="212" t="s">
        <v>218</v>
      </c>
    </row>
    <row r="179" s="13" customFormat="1">
      <c r="A179" s="13"/>
      <c r="B179" s="214"/>
      <c r="C179" s="215"/>
      <c r="D179" s="216" t="s">
        <v>120</v>
      </c>
      <c r="E179" s="217" t="s">
        <v>28</v>
      </c>
      <c r="F179" s="218" t="s">
        <v>121</v>
      </c>
      <c r="G179" s="215"/>
      <c r="H179" s="217" t="s">
        <v>28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4" t="s">
        <v>120</v>
      </c>
      <c r="AU179" s="224" t="s">
        <v>84</v>
      </c>
      <c r="AV179" s="13" t="s">
        <v>82</v>
      </c>
      <c r="AW179" s="13" t="s">
        <v>35</v>
      </c>
      <c r="AX179" s="13" t="s">
        <v>74</v>
      </c>
      <c r="AY179" s="224" t="s">
        <v>111</v>
      </c>
    </row>
    <row r="180" s="14" customFormat="1">
      <c r="A180" s="14"/>
      <c r="B180" s="225"/>
      <c r="C180" s="226"/>
      <c r="D180" s="216" t="s">
        <v>120</v>
      </c>
      <c r="E180" s="227" t="s">
        <v>28</v>
      </c>
      <c r="F180" s="228" t="s">
        <v>84</v>
      </c>
      <c r="G180" s="226"/>
      <c r="H180" s="229">
        <v>2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35" t="s">
        <v>120</v>
      </c>
      <c r="AU180" s="235" t="s">
        <v>84</v>
      </c>
      <c r="AV180" s="14" t="s">
        <v>84</v>
      </c>
      <c r="AW180" s="14" t="s">
        <v>35</v>
      </c>
      <c r="AX180" s="14" t="s">
        <v>82</v>
      </c>
      <c r="AY180" s="235" t="s">
        <v>111</v>
      </c>
    </row>
    <row r="181" s="2" customFormat="1" ht="55.5" customHeight="1">
      <c r="A181" s="39"/>
      <c r="B181" s="40"/>
      <c r="C181" s="201" t="s">
        <v>219</v>
      </c>
      <c r="D181" s="201" t="s">
        <v>114</v>
      </c>
      <c r="E181" s="202" t="s">
        <v>220</v>
      </c>
      <c r="F181" s="203" t="s">
        <v>221</v>
      </c>
      <c r="G181" s="204" t="s">
        <v>222</v>
      </c>
      <c r="H181" s="205">
        <v>0.085999999999999993</v>
      </c>
      <c r="I181" s="206"/>
      <c r="J181" s="207">
        <f>ROUND(I181*H181,2)</f>
        <v>0</v>
      </c>
      <c r="K181" s="203" t="s">
        <v>223</v>
      </c>
      <c r="L181" s="45"/>
      <c r="M181" s="208" t="s">
        <v>28</v>
      </c>
      <c r="N181" s="209" t="s">
        <v>45</v>
      </c>
      <c r="O181" s="85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2" t="s">
        <v>118</v>
      </c>
      <c r="AT181" s="212" t="s">
        <v>114</v>
      </c>
      <c r="AU181" s="212" t="s">
        <v>84</v>
      </c>
      <c r="AY181" s="18" t="s">
        <v>111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8" t="s">
        <v>82</v>
      </c>
      <c r="BK181" s="213">
        <f>ROUND(I181*H181,2)</f>
        <v>0</v>
      </c>
      <c r="BL181" s="18" t="s">
        <v>118</v>
      </c>
      <c r="BM181" s="212" t="s">
        <v>224</v>
      </c>
    </row>
    <row r="182" s="2" customFormat="1">
      <c r="A182" s="39"/>
      <c r="B182" s="40"/>
      <c r="C182" s="41"/>
      <c r="D182" s="236" t="s">
        <v>225</v>
      </c>
      <c r="E182" s="41"/>
      <c r="F182" s="237" t="s">
        <v>226</v>
      </c>
      <c r="G182" s="41"/>
      <c r="H182" s="41"/>
      <c r="I182" s="238"/>
      <c r="J182" s="41"/>
      <c r="K182" s="41"/>
      <c r="L182" s="45"/>
      <c r="M182" s="239"/>
      <c r="N182" s="240"/>
      <c r="O182" s="241"/>
      <c r="P182" s="241"/>
      <c r="Q182" s="241"/>
      <c r="R182" s="241"/>
      <c r="S182" s="241"/>
      <c r="T182" s="242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225</v>
      </c>
      <c r="AU182" s="18" t="s">
        <v>84</v>
      </c>
    </row>
    <row r="183" s="2" customFormat="1" ht="6.96" customHeight="1">
      <c r="A183" s="39"/>
      <c r="B183" s="60"/>
      <c r="C183" s="61"/>
      <c r="D183" s="61"/>
      <c r="E183" s="61"/>
      <c r="F183" s="61"/>
      <c r="G183" s="61"/>
      <c r="H183" s="61"/>
      <c r="I183" s="61"/>
      <c r="J183" s="61"/>
      <c r="K183" s="61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B0nFEwpqdt7HhTmb1+YXUNWJgMA60fYOo2uwKyRh1eXT7df+cgQ/ox+F/9LpY20EUSFZgQKFkyHk3kL/EL265Q==" hashValue="Yu3na/K8GJ4DPxv6m9FSamgo5vfo9eR8tUbW9BczKrYAI2e016ewXSaWu9iSfTmt/WPLHvwyHkg8h2y+ehaGbA==" algorithmName="SHA-512" password="CC35"/>
  <autoFilter ref="C81:K182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82" r:id="rId1" display="https://podminky.urs.cz/item/CS_URS_2024_01/9987671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43" customWidth="1"/>
    <col min="2" max="2" width="1.667969" style="243" customWidth="1"/>
    <col min="3" max="4" width="5" style="243" customWidth="1"/>
    <col min="5" max="5" width="11.66016" style="243" customWidth="1"/>
    <col min="6" max="6" width="9.160156" style="243" customWidth="1"/>
    <col min="7" max="7" width="5" style="243" customWidth="1"/>
    <col min="8" max="8" width="77.83203" style="243" customWidth="1"/>
    <col min="9" max="10" width="20" style="243" customWidth="1"/>
    <col min="11" max="11" width="1.667969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227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228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229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230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231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232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233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234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235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236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237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81</v>
      </c>
      <c r="F18" s="254" t="s">
        <v>238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239</v>
      </c>
      <c r="F19" s="254" t="s">
        <v>240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241</v>
      </c>
      <c r="F20" s="254" t="s">
        <v>242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243</v>
      </c>
      <c r="F21" s="254" t="s">
        <v>244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245</v>
      </c>
      <c r="F22" s="254" t="s">
        <v>246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247</v>
      </c>
      <c r="F23" s="254" t="s">
        <v>248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249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250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251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252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253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254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255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256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257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97</v>
      </c>
      <c r="F36" s="254"/>
      <c r="G36" s="254" t="s">
        <v>258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259</v>
      </c>
      <c r="F37" s="254"/>
      <c r="G37" s="254" t="s">
        <v>260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55</v>
      </c>
      <c r="F38" s="254"/>
      <c r="G38" s="254" t="s">
        <v>261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56</v>
      </c>
      <c r="F39" s="254"/>
      <c r="G39" s="254" t="s">
        <v>262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98</v>
      </c>
      <c r="F40" s="254"/>
      <c r="G40" s="254" t="s">
        <v>263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99</v>
      </c>
      <c r="F41" s="254"/>
      <c r="G41" s="254" t="s">
        <v>264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265</v>
      </c>
      <c r="F42" s="254"/>
      <c r="G42" s="254" t="s">
        <v>266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267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268</v>
      </c>
      <c r="F44" s="254"/>
      <c r="G44" s="254" t="s">
        <v>269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101</v>
      </c>
      <c r="F45" s="254"/>
      <c r="G45" s="254" t="s">
        <v>270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271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272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273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274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275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276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277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278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279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280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281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282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283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284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285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286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287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288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289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290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291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292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293</v>
      </c>
      <c r="D76" s="272"/>
      <c r="E76" s="272"/>
      <c r="F76" s="272" t="s">
        <v>294</v>
      </c>
      <c r="G76" s="273"/>
      <c r="H76" s="272" t="s">
        <v>56</v>
      </c>
      <c r="I76" s="272" t="s">
        <v>59</v>
      </c>
      <c r="J76" s="272" t="s">
        <v>295</v>
      </c>
      <c r="K76" s="271"/>
    </row>
    <row r="77" s="1" customFormat="1" ht="17.25" customHeight="1">
      <c r="B77" s="269"/>
      <c r="C77" s="274" t="s">
        <v>296</v>
      </c>
      <c r="D77" s="274"/>
      <c r="E77" s="274"/>
      <c r="F77" s="275" t="s">
        <v>297</v>
      </c>
      <c r="G77" s="276"/>
      <c r="H77" s="274"/>
      <c r="I77" s="274"/>
      <c r="J77" s="274" t="s">
        <v>298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55</v>
      </c>
      <c r="D79" s="279"/>
      <c r="E79" s="279"/>
      <c r="F79" s="280" t="s">
        <v>299</v>
      </c>
      <c r="G79" s="281"/>
      <c r="H79" s="257" t="s">
        <v>300</v>
      </c>
      <c r="I79" s="257" t="s">
        <v>301</v>
      </c>
      <c r="J79" s="257">
        <v>20</v>
      </c>
      <c r="K79" s="271"/>
    </row>
    <row r="80" s="1" customFormat="1" ht="15" customHeight="1">
      <c r="B80" s="269"/>
      <c r="C80" s="257" t="s">
        <v>302</v>
      </c>
      <c r="D80" s="257"/>
      <c r="E80" s="257"/>
      <c r="F80" s="280" t="s">
        <v>299</v>
      </c>
      <c r="G80" s="281"/>
      <c r="H80" s="257" t="s">
        <v>303</v>
      </c>
      <c r="I80" s="257" t="s">
        <v>301</v>
      </c>
      <c r="J80" s="257">
        <v>120</v>
      </c>
      <c r="K80" s="271"/>
    </row>
    <row r="81" s="1" customFormat="1" ht="15" customHeight="1">
      <c r="B81" s="282"/>
      <c r="C81" s="257" t="s">
        <v>304</v>
      </c>
      <c r="D81" s="257"/>
      <c r="E81" s="257"/>
      <c r="F81" s="280" t="s">
        <v>305</v>
      </c>
      <c r="G81" s="281"/>
      <c r="H81" s="257" t="s">
        <v>306</v>
      </c>
      <c r="I81" s="257" t="s">
        <v>301</v>
      </c>
      <c r="J81" s="257">
        <v>50</v>
      </c>
      <c r="K81" s="271"/>
    </row>
    <row r="82" s="1" customFormat="1" ht="15" customHeight="1">
      <c r="B82" s="282"/>
      <c r="C82" s="257" t="s">
        <v>307</v>
      </c>
      <c r="D82" s="257"/>
      <c r="E82" s="257"/>
      <c r="F82" s="280" t="s">
        <v>299</v>
      </c>
      <c r="G82" s="281"/>
      <c r="H82" s="257" t="s">
        <v>308</v>
      </c>
      <c r="I82" s="257" t="s">
        <v>309</v>
      </c>
      <c r="J82" s="257"/>
      <c r="K82" s="271"/>
    </row>
    <row r="83" s="1" customFormat="1" ht="15" customHeight="1">
      <c r="B83" s="282"/>
      <c r="C83" s="283" t="s">
        <v>310</v>
      </c>
      <c r="D83" s="283"/>
      <c r="E83" s="283"/>
      <c r="F83" s="284" t="s">
        <v>305</v>
      </c>
      <c r="G83" s="283"/>
      <c r="H83" s="283" t="s">
        <v>311</v>
      </c>
      <c r="I83" s="283" t="s">
        <v>301</v>
      </c>
      <c r="J83" s="283">
        <v>15</v>
      </c>
      <c r="K83" s="271"/>
    </row>
    <row r="84" s="1" customFormat="1" ht="15" customHeight="1">
      <c r="B84" s="282"/>
      <c r="C84" s="283" t="s">
        <v>312</v>
      </c>
      <c r="D84" s="283"/>
      <c r="E84" s="283"/>
      <c r="F84" s="284" t="s">
        <v>305</v>
      </c>
      <c r="G84" s="283"/>
      <c r="H84" s="283" t="s">
        <v>313</v>
      </c>
      <c r="I84" s="283" t="s">
        <v>301</v>
      </c>
      <c r="J84" s="283">
        <v>15</v>
      </c>
      <c r="K84" s="271"/>
    </row>
    <row r="85" s="1" customFormat="1" ht="15" customHeight="1">
      <c r="B85" s="282"/>
      <c r="C85" s="283" t="s">
        <v>314</v>
      </c>
      <c r="D85" s="283"/>
      <c r="E85" s="283"/>
      <c r="F85" s="284" t="s">
        <v>305</v>
      </c>
      <c r="G85" s="283"/>
      <c r="H85" s="283" t="s">
        <v>315</v>
      </c>
      <c r="I85" s="283" t="s">
        <v>301</v>
      </c>
      <c r="J85" s="283">
        <v>20</v>
      </c>
      <c r="K85" s="271"/>
    </row>
    <row r="86" s="1" customFormat="1" ht="15" customHeight="1">
      <c r="B86" s="282"/>
      <c r="C86" s="283" t="s">
        <v>316</v>
      </c>
      <c r="D86" s="283"/>
      <c r="E86" s="283"/>
      <c r="F86" s="284" t="s">
        <v>305</v>
      </c>
      <c r="G86" s="283"/>
      <c r="H86" s="283" t="s">
        <v>317</v>
      </c>
      <c r="I86" s="283" t="s">
        <v>301</v>
      </c>
      <c r="J86" s="283">
        <v>20</v>
      </c>
      <c r="K86" s="271"/>
    </row>
    <row r="87" s="1" customFormat="1" ht="15" customHeight="1">
      <c r="B87" s="282"/>
      <c r="C87" s="257" t="s">
        <v>318</v>
      </c>
      <c r="D87" s="257"/>
      <c r="E87" s="257"/>
      <c r="F87" s="280" t="s">
        <v>305</v>
      </c>
      <c r="G87" s="281"/>
      <c r="H87" s="257" t="s">
        <v>319</v>
      </c>
      <c r="I87" s="257" t="s">
        <v>301</v>
      </c>
      <c r="J87" s="257">
        <v>50</v>
      </c>
      <c r="K87" s="271"/>
    </row>
    <row r="88" s="1" customFormat="1" ht="15" customHeight="1">
      <c r="B88" s="282"/>
      <c r="C88" s="257" t="s">
        <v>320</v>
      </c>
      <c r="D88" s="257"/>
      <c r="E88" s="257"/>
      <c r="F88" s="280" t="s">
        <v>305</v>
      </c>
      <c r="G88" s="281"/>
      <c r="H88" s="257" t="s">
        <v>321</v>
      </c>
      <c r="I88" s="257" t="s">
        <v>301</v>
      </c>
      <c r="J88" s="257">
        <v>20</v>
      </c>
      <c r="K88" s="271"/>
    </row>
    <row r="89" s="1" customFormat="1" ht="15" customHeight="1">
      <c r="B89" s="282"/>
      <c r="C89" s="257" t="s">
        <v>322</v>
      </c>
      <c r="D89" s="257"/>
      <c r="E89" s="257"/>
      <c r="F89" s="280" t="s">
        <v>305</v>
      </c>
      <c r="G89" s="281"/>
      <c r="H89" s="257" t="s">
        <v>323</v>
      </c>
      <c r="I89" s="257" t="s">
        <v>301</v>
      </c>
      <c r="J89" s="257">
        <v>20</v>
      </c>
      <c r="K89" s="271"/>
    </row>
    <row r="90" s="1" customFormat="1" ht="15" customHeight="1">
      <c r="B90" s="282"/>
      <c r="C90" s="257" t="s">
        <v>324</v>
      </c>
      <c r="D90" s="257"/>
      <c r="E90" s="257"/>
      <c r="F90" s="280" t="s">
        <v>305</v>
      </c>
      <c r="G90" s="281"/>
      <c r="H90" s="257" t="s">
        <v>325</v>
      </c>
      <c r="I90" s="257" t="s">
        <v>301</v>
      </c>
      <c r="J90" s="257">
        <v>50</v>
      </c>
      <c r="K90" s="271"/>
    </row>
    <row r="91" s="1" customFormat="1" ht="15" customHeight="1">
      <c r="B91" s="282"/>
      <c r="C91" s="257" t="s">
        <v>326</v>
      </c>
      <c r="D91" s="257"/>
      <c r="E91" s="257"/>
      <c r="F91" s="280" t="s">
        <v>305</v>
      </c>
      <c r="G91" s="281"/>
      <c r="H91" s="257" t="s">
        <v>326</v>
      </c>
      <c r="I91" s="257" t="s">
        <v>301</v>
      </c>
      <c r="J91" s="257">
        <v>50</v>
      </c>
      <c r="K91" s="271"/>
    </row>
    <row r="92" s="1" customFormat="1" ht="15" customHeight="1">
      <c r="B92" s="282"/>
      <c r="C92" s="257" t="s">
        <v>327</v>
      </c>
      <c r="D92" s="257"/>
      <c r="E92" s="257"/>
      <c r="F92" s="280" t="s">
        <v>305</v>
      </c>
      <c r="G92" s="281"/>
      <c r="H92" s="257" t="s">
        <v>328</v>
      </c>
      <c r="I92" s="257" t="s">
        <v>301</v>
      </c>
      <c r="J92" s="257">
        <v>255</v>
      </c>
      <c r="K92" s="271"/>
    </row>
    <row r="93" s="1" customFormat="1" ht="15" customHeight="1">
      <c r="B93" s="282"/>
      <c r="C93" s="257" t="s">
        <v>329</v>
      </c>
      <c r="D93" s="257"/>
      <c r="E93" s="257"/>
      <c r="F93" s="280" t="s">
        <v>299</v>
      </c>
      <c r="G93" s="281"/>
      <c r="H93" s="257" t="s">
        <v>330</v>
      </c>
      <c r="I93" s="257" t="s">
        <v>331</v>
      </c>
      <c r="J93" s="257"/>
      <c r="K93" s="271"/>
    </row>
    <row r="94" s="1" customFormat="1" ht="15" customHeight="1">
      <c r="B94" s="282"/>
      <c r="C94" s="257" t="s">
        <v>332</v>
      </c>
      <c r="D94" s="257"/>
      <c r="E94" s="257"/>
      <c r="F94" s="280" t="s">
        <v>299</v>
      </c>
      <c r="G94" s="281"/>
      <c r="H94" s="257" t="s">
        <v>333</v>
      </c>
      <c r="I94" s="257" t="s">
        <v>334</v>
      </c>
      <c r="J94" s="257"/>
      <c r="K94" s="271"/>
    </row>
    <row r="95" s="1" customFormat="1" ht="15" customHeight="1">
      <c r="B95" s="282"/>
      <c r="C95" s="257" t="s">
        <v>335</v>
      </c>
      <c r="D95" s="257"/>
      <c r="E95" s="257"/>
      <c r="F95" s="280" t="s">
        <v>299</v>
      </c>
      <c r="G95" s="281"/>
      <c r="H95" s="257" t="s">
        <v>335</v>
      </c>
      <c r="I95" s="257" t="s">
        <v>334</v>
      </c>
      <c r="J95" s="257"/>
      <c r="K95" s="271"/>
    </row>
    <row r="96" s="1" customFormat="1" ht="15" customHeight="1">
      <c r="B96" s="282"/>
      <c r="C96" s="257" t="s">
        <v>40</v>
      </c>
      <c r="D96" s="257"/>
      <c r="E96" s="257"/>
      <c r="F96" s="280" t="s">
        <v>299</v>
      </c>
      <c r="G96" s="281"/>
      <c r="H96" s="257" t="s">
        <v>336</v>
      </c>
      <c r="I96" s="257" t="s">
        <v>334</v>
      </c>
      <c r="J96" s="257"/>
      <c r="K96" s="271"/>
    </row>
    <row r="97" s="1" customFormat="1" ht="15" customHeight="1">
      <c r="B97" s="282"/>
      <c r="C97" s="257" t="s">
        <v>50</v>
      </c>
      <c r="D97" s="257"/>
      <c r="E97" s="257"/>
      <c r="F97" s="280" t="s">
        <v>299</v>
      </c>
      <c r="G97" s="281"/>
      <c r="H97" s="257" t="s">
        <v>337</v>
      </c>
      <c r="I97" s="257" t="s">
        <v>334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338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293</v>
      </c>
      <c r="D103" s="272"/>
      <c r="E103" s="272"/>
      <c r="F103" s="272" t="s">
        <v>294</v>
      </c>
      <c r="G103" s="273"/>
      <c r="H103" s="272" t="s">
        <v>56</v>
      </c>
      <c r="I103" s="272" t="s">
        <v>59</v>
      </c>
      <c r="J103" s="272" t="s">
        <v>295</v>
      </c>
      <c r="K103" s="271"/>
    </row>
    <row r="104" s="1" customFormat="1" ht="17.25" customHeight="1">
      <c r="B104" s="269"/>
      <c r="C104" s="274" t="s">
        <v>296</v>
      </c>
      <c r="D104" s="274"/>
      <c r="E104" s="274"/>
      <c r="F104" s="275" t="s">
        <v>297</v>
      </c>
      <c r="G104" s="276"/>
      <c r="H104" s="274"/>
      <c r="I104" s="274"/>
      <c r="J104" s="274" t="s">
        <v>298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55</v>
      </c>
      <c r="D106" s="279"/>
      <c r="E106" s="279"/>
      <c r="F106" s="280" t="s">
        <v>299</v>
      </c>
      <c r="G106" s="257"/>
      <c r="H106" s="257" t="s">
        <v>339</v>
      </c>
      <c r="I106" s="257" t="s">
        <v>301</v>
      </c>
      <c r="J106" s="257">
        <v>20</v>
      </c>
      <c r="K106" s="271"/>
    </row>
    <row r="107" s="1" customFormat="1" ht="15" customHeight="1">
      <c r="B107" s="269"/>
      <c r="C107" s="257" t="s">
        <v>302</v>
      </c>
      <c r="D107" s="257"/>
      <c r="E107" s="257"/>
      <c r="F107" s="280" t="s">
        <v>299</v>
      </c>
      <c r="G107" s="257"/>
      <c r="H107" s="257" t="s">
        <v>339</v>
      </c>
      <c r="I107" s="257" t="s">
        <v>301</v>
      </c>
      <c r="J107" s="257">
        <v>120</v>
      </c>
      <c r="K107" s="271"/>
    </row>
    <row r="108" s="1" customFormat="1" ht="15" customHeight="1">
      <c r="B108" s="282"/>
      <c r="C108" s="257" t="s">
        <v>304</v>
      </c>
      <c r="D108" s="257"/>
      <c r="E108" s="257"/>
      <c r="F108" s="280" t="s">
        <v>305</v>
      </c>
      <c r="G108" s="257"/>
      <c r="H108" s="257" t="s">
        <v>339</v>
      </c>
      <c r="I108" s="257" t="s">
        <v>301</v>
      </c>
      <c r="J108" s="257">
        <v>50</v>
      </c>
      <c r="K108" s="271"/>
    </row>
    <row r="109" s="1" customFormat="1" ht="15" customHeight="1">
      <c r="B109" s="282"/>
      <c r="C109" s="257" t="s">
        <v>307</v>
      </c>
      <c r="D109" s="257"/>
      <c r="E109" s="257"/>
      <c r="F109" s="280" t="s">
        <v>299</v>
      </c>
      <c r="G109" s="257"/>
      <c r="H109" s="257" t="s">
        <v>339</v>
      </c>
      <c r="I109" s="257" t="s">
        <v>309</v>
      </c>
      <c r="J109" s="257"/>
      <c r="K109" s="271"/>
    </row>
    <row r="110" s="1" customFormat="1" ht="15" customHeight="1">
      <c r="B110" s="282"/>
      <c r="C110" s="257" t="s">
        <v>318</v>
      </c>
      <c r="D110" s="257"/>
      <c r="E110" s="257"/>
      <c r="F110" s="280" t="s">
        <v>305</v>
      </c>
      <c r="G110" s="257"/>
      <c r="H110" s="257" t="s">
        <v>339</v>
      </c>
      <c r="I110" s="257" t="s">
        <v>301</v>
      </c>
      <c r="J110" s="257">
        <v>50</v>
      </c>
      <c r="K110" s="271"/>
    </row>
    <row r="111" s="1" customFormat="1" ht="15" customHeight="1">
      <c r="B111" s="282"/>
      <c r="C111" s="257" t="s">
        <v>326</v>
      </c>
      <c r="D111" s="257"/>
      <c r="E111" s="257"/>
      <c r="F111" s="280" t="s">
        <v>305</v>
      </c>
      <c r="G111" s="257"/>
      <c r="H111" s="257" t="s">
        <v>339</v>
      </c>
      <c r="I111" s="257" t="s">
        <v>301</v>
      </c>
      <c r="J111" s="257">
        <v>50</v>
      </c>
      <c r="K111" s="271"/>
    </row>
    <row r="112" s="1" customFormat="1" ht="15" customHeight="1">
      <c r="B112" s="282"/>
      <c r="C112" s="257" t="s">
        <v>324</v>
      </c>
      <c r="D112" s="257"/>
      <c r="E112" s="257"/>
      <c r="F112" s="280" t="s">
        <v>305</v>
      </c>
      <c r="G112" s="257"/>
      <c r="H112" s="257" t="s">
        <v>339</v>
      </c>
      <c r="I112" s="257" t="s">
        <v>301</v>
      </c>
      <c r="J112" s="257">
        <v>50</v>
      </c>
      <c r="K112" s="271"/>
    </row>
    <row r="113" s="1" customFormat="1" ht="15" customHeight="1">
      <c r="B113" s="282"/>
      <c r="C113" s="257" t="s">
        <v>55</v>
      </c>
      <c r="D113" s="257"/>
      <c r="E113" s="257"/>
      <c r="F113" s="280" t="s">
        <v>299</v>
      </c>
      <c r="G113" s="257"/>
      <c r="H113" s="257" t="s">
        <v>340</v>
      </c>
      <c r="I113" s="257" t="s">
        <v>301</v>
      </c>
      <c r="J113" s="257">
        <v>20</v>
      </c>
      <c r="K113" s="271"/>
    </row>
    <row r="114" s="1" customFormat="1" ht="15" customHeight="1">
      <c r="B114" s="282"/>
      <c r="C114" s="257" t="s">
        <v>341</v>
      </c>
      <c r="D114" s="257"/>
      <c r="E114" s="257"/>
      <c r="F114" s="280" t="s">
        <v>299</v>
      </c>
      <c r="G114" s="257"/>
      <c r="H114" s="257" t="s">
        <v>342</v>
      </c>
      <c r="I114" s="257" t="s">
        <v>301</v>
      </c>
      <c r="J114" s="257">
        <v>120</v>
      </c>
      <c r="K114" s="271"/>
    </row>
    <row r="115" s="1" customFormat="1" ht="15" customHeight="1">
      <c r="B115" s="282"/>
      <c r="C115" s="257" t="s">
        <v>40</v>
      </c>
      <c r="D115" s="257"/>
      <c r="E115" s="257"/>
      <c r="F115" s="280" t="s">
        <v>299</v>
      </c>
      <c r="G115" s="257"/>
      <c r="H115" s="257" t="s">
        <v>343</v>
      </c>
      <c r="I115" s="257" t="s">
        <v>334</v>
      </c>
      <c r="J115" s="257"/>
      <c r="K115" s="271"/>
    </row>
    <row r="116" s="1" customFormat="1" ht="15" customHeight="1">
      <c r="B116" s="282"/>
      <c r="C116" s="257" t="s">
        <v>50</v>
      </c>
      <c r="D116" s="257"/>
      <c r="E116" s="257"/>
      <c r="F116" s="280" t="s">
        <v>299</v>
      </c>
      <c r="G116" s="257"/>
      <c r="H116" s="257" t="s">
        <v>344</v>
      </c>
      <c r="I116" s="257" t="s">
        <v>334</v>
      </c>
      <c r="J116" s="257"/>
      <c r="K116" s="271"/>
    </row>
    <row r="117" s="1" customFormat="1" ht="15" customHeight="1">
      <c r="B117" s="282"/>
      <c r="C117" s="257" t="s">
        <v>59</v>
      </c>
      <c r="D117" s="257"/>
      <c r="E117" s="257"/>
      <c r="F117" s="280" t="s">
        <v>299</v>
      </c>
      <c r="G117" s="257"/>
      <c r="H117" s="257" t="s">
        <v>345</v>
      </c>
      <c r="I117" s="257" t="s">
        <v>346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347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293</v>
      </c>
      <c r="D123" s="272"/>
      <c r="E123" s="272"/>
      <c r="F123" s="272" t="s">
        <v>294</v>
      </c>
      <c r="G123" s="273"/>
      <c r="H123" s="272" t="s">
        <v>56</v>
      </c>
      <c r="I123" s="272" t="s">
        <v>59</v>
      </c>
      <c r="J123" s="272" t="s">
        <v>295</v>
      </c>
      <c r="K123" s="301"/>
    </row>
    <row r="124" s="1" customFormat="1" ht="17.25" customHeight="1">
      <c r="B124" s="300"/>
      <c r="C124" s="274" t="s">
        <v>296</v>
      </c>
      <c r="D124" s="274"/>
      <c r="E124" s="274"/>
      <c r="F124" s="275" t="s">
        <v>297</v>
      </c>
      <c r="G124" s="276"/>
      <c r="H124" s="274"/>
      <c r="I124" s="274"/>
      <c r="J124" s="274" t="s">
        <v>298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302</v>
      </c>
      <c r="D126" s="279"/>
      <c r="E126" s="279"/>
      <c r="F126" s="280" t="s">
        <v>299</v>
      </c>
      <c r="G126" s="257"/>
      <c r="H126" s="257" t="s">
        <v>339</v>
      </c>
      <c r="I126" s="257" t="s">
        <v>301</v>
      </c>
      <c r="J126" s="257">
        <v>120</v>
      </c>
      <c r="K126" s="305"/>
    </row>
    <row r="127" s="1" customFormat="1" ht="15" customHeight="1">
      <c r="B127" s="302"/>
      <c r="C127" s="257" t="s">
        <v>348</v>
      </c>
      <c r="D127" s="257"/>
      <c r="E127" s="257"/>
      <c r="F127" s="280" t="s">
        <v>299</v>
      </c>
      <c r="G127" s="257"/>
      <c r="H127" s="257" t="s">
        <v>349</v>
      </c>
      <c r="I127" s="257" t="s">
        <v>301</v>
      </c>
      <c r="J127" s="257" t="s">
        <v>350</v>
      </c>
      <c r="K127" s="305"/>
    </row>
    <row r="128" s="1" customFormat="1" ht="15" customHeight="1">
      <c r="B128" s="302"/>
      <c r="C128" s="257" t="s">
        <v>247</v>
      </c>
      <c r="D128" s="257"/>
      <c r="E128" s="257"/>
      <c r="F128" s="280" t="s">
        <v>299</v>
      </c>
      <c r="G128" s="257"/>
      <c r="H128" s="257" t="s">
        <v>351</v>
      </c>
      <c r="I128" s="257" t="s">
        <v>301</v>
      </c>
      <c r="J128" s="257" t="s">
        <v>350</v>
      </c>
      <c r="K128" s="305"/>
    </row>
    <row r="129" s="1" customFormat="1" ht="15" customHeight="1">
      <c r="B129" s="302"/>
      <c r="C129" s="257" t="s">
        <v>310</v>
      </c>
      <c r="D129" s="257"/>
      <c r="E129" s="257"/>
      <c r="F129" s="280" t="s">
        <v>305</v>
      </c>
      <c r="G129" s="257"/>
      <c r="H129" s="257" t="s">
        <v>311</v>
      </c>
      <c r="I129" s="257" t="s">
        <v>301</v>
      </c>
      <c r="J129" s="257">
        <v>15</v>
      </c>
      <c r="K129" s="305"/>
    </row>
    <row r="130" s="1" customFormat="1" ht="15" customHeight="1">
      <c r="B130" s="302"/>
      <c r="C130" s="283" t="s">
        <v>312</v>
      </c>
      <c r="D130" s="283"/>
      <c r="E130" s="283"/>
      <c r="F130" s="284" t="s">
        <v>305</v>
      </c>
      <c r="G130" s="283"/>
      <c r="H130" s="283" t="s">
        <v>313</v>
      </c>
      <c r="I130" s="283" t="s">
        <v>301</v>
      </c>
      <c r="J130" s="283">
        <v>15</v>
      </c>
      <c r="K130" s="305"/>
    </row>
    <row r="131" s="1" customFormat="1" ht="15" customHeight="1">
      <c r="B131" s="302"/>
      <c r="C131" s="283" t="s">
        <v>314</v>
      </c>
      <c r="D131" s="283"/>
      <c r="E131" s="283"/>
      <c r="F131" s="284" t="s">
        <v>305</v>
      </c>
      <c r="G131" s="283"/>
      <c r="H131" s="283" t="s">
        <v>315</v>
      </c>
      <c r="I131" s="283" t="s">
        <v>301</v>
      </c>
      <c r="J131" s="283">
        <v>20</v>
      </c>
      <c r="K131" s="305"/>
    </row>
    <row r="132" s="1" customFormat="1" ht="15" customHeight="1">
      <c r="B132" s="302"/>
      <c r="C132" s="283" t="s">
        <v>316</v>
      </c>
      <c r="D132" s="283"/>
      <c r="E132" s="283"/>
      <c r="F132" s="284" t="s">
        <v>305</v>
      </c>
      <c r="G132" s="283"/>
      <c r="H132" s="283" t="s">
        <v>317</v>
      </c>
      <c r="I132" s="283" t="s">
        <v>301</v>
      </c>
      <c r="J132" s="283">
        <v>20</v>
      </c>
      <c r="K132" s="305"/>
    </row>
    <row r="133" s="1" customFormat="1" ht="15" customHeight="1">
      <c r="B133" s="302"/>
      <c r="C133" s="257" t="s">
        <v>304</v>
      </c>
      <c r="D133" s="257"/>
      <c r="E133" s="257"/>
      <c r="F133" s="280" t="s">
        <v>305</v>
      </c>
      <c r="G133" s="257"/>
      <c r="H133" s="257" t="s">
        <v>339</v>
      </c>
      <c r="I133" s="257" t="s">
        <v>301</v>
      </c>
      <c r="J133" s="257">
        <v>50</v>
      </c>
      <c r="K133" s="305"/>
    </row>
    <row r="134" s="1" customFormat="1" ht="15" customHeight="1">
      <c r="B134" s="302"/>
      <c r="C134" s="257" t="s">
        <v>318</v>
      </c>
      <c r="D134" s="257"/>
      <c r="E134" s="257"/>
      <c r="F134" s="280" t="s">
        <v>305</v>
      </c>
      <c r="G134" s="257"/>
      <c r="H134" s="257" t="s">
        <v>339</v>
      </c>
      <c r="I134" s="257" t="s">
        <v>301</v>
      </c>
      <c r="J134" s="257">
        <v>50</v>
      </c>
      <c r="K134" s="305"/>
    </row>
    <row r="135" s="1" customFormat="1" ht="15" customHeight="1">
      <c r="B135" s="302"/>
      <c r="C135" s="257" t="s">
        <v>324</v>
      </c>
      <c r="D135" s="257"/>
      <c r="E135" s="257"/>
      <c r="F135" s="280" t="s">
        <v>305</v>
      </c>
      <c r="G135" s="257"/>
      <c r="H135" s="257" t="s">
        <v>339</v>
      </c>
      <c r="I135" s="257" t="s">
        <v>301</v>
      </c>
      <c r="J135" s="257">
        <v>50</v>
      </c>
      <c r="K135" s="305"/>
    </row>
    <row r="136" s="1" customFormat="1" ht="15" customHeight="1">
      <c r="B136" s="302"/>
      <c r="C136" s="257" t="s">
        <v>326</v>
      </c>
      <c r="D136" s="257"/>
      <c r="E136" s="257"/>
      <c r="F136" s="280" t="s">
        <v>305</v>
      </c>
      <c r="G136" s="257"/>
      <c r="H136" s="257" t="s">
        <v>339</v>
      </c>
      <c r="I136" s="257" t="s">
        <v>301</v>
      </c>
      <c r="J136" s="257">
        <v>50</v>
      </c>
      <c r="K136" s="305"/>
    </row>
    <row r="137" s="1" customFormat="1" ht="15" customHeight="1">
      <c r="B137" s="302"/>
      <c r="C137" s="257" t="s">
        <v>327</v>
      </c>
      <c r="D137" s="257"/>
      <c r="E137" s="257"/>
      <c r="F137" s="280" t="s">
        <v>305</v>
      </c>
      <c r="G137" s="257"/>
      <c r="H137" s="257" t="s">
        <v>352</v>
      </c>
      <c r="I137" s="257" t="s">
        <v>301</v>
      </c>
      <c r="J137" s="257">
        <v>255</v>
      </c>
      <c r="K137" s="305"/>
    </row>
    <row r="138" s="1" customFormat="1" ht="15" customHeight="1">
      <c r="B138" s="302"/>
      <c r="C138" s="257" t="s">
        <v>329</v>
      </c>
      <c r="D138" s="257"/>
      <c r="E138" s="257"/>
      <c r="F138" s="280" t="s">
        <v>299</v>
      </c>
      <c r="G138" s="257"/>
      <c r="H138" s="257" t="s">
        <v>353</v>
      </c>
      <c r="I138" s="257" t="s">
        <v>331</v>
      </c>
      <c r="J138" s="257"/>
      <c r="K138" s="305"/>
    </row>
    <row r="139" s="1" customFormat="1" ht="15" customHeight="1">
      <c r="B139" s="302"/>
      <c r="C139" s="257" t="s">
        <v>332</v>
      </c>
      <c r="D139" s="257"/>
      <c r="E139" s="257"/>
      <c r="F139" s="280" t="s">
        <v>299</v>
      </c>
      <c r="G139" s="257"/>
      <c r="H139" s="257" t="s">
        <v>354</v>
      </c>
      <c r="I139" s="257" t="s">
        <v>334</v>
      </c>
      <c r="J139" s="257"/>
      <c r="K139" s="305"/>
    </row>
    <row r="140" s="1" customFormat="1" ht="15" customHeight="1">
      <c r="B140" s="302"/>
      <c r="C140" s="257" t="s">
        <v>335</v>
      </c>
      <c r="D140" s="257"/>
      <c r="E140" s="257"/>
      <c r="F140" s="280" t="s">
        <v>299</v>
      </c>
      <c r="G140" s="257"/>
      <c r="H140" s="257" t="s">
        <v>335</v>
      </c>
      <c r="I140" s="257" t="s">
        <v>334</v>
      </c>
      <c r="J140" s="257"/>
      <c r="K140" s="305"/>
    </row>
    <row r="141" s="1" customFormat="1" ht="15" customHeight="1">
      <c r="B141" s="302"/>
      <c r="C141" s="257" t="s">
        <v>40</v>
      </c>
      <c r="D141" s="257"/>
      <c r="E141" s="257"/>
      <c r="F141" s="280" t="s">
        <v>299</v>
      </c>
      <c r="G141" s="257"/>
      <c r="H141" s="257" t="s">
        <v>355</v>
      </c>
      <c r="I141" s="257" t="s">
        <v>334</v>
      </c>
      <c r="J141" s="257"/>
      <c r="K141" s="305"/>
    </row>
    <row r="142" s="1" customFormat="1" ht="15" customHeight="1">
      <c r="B142" s="302"/>
      <c r="C142" s="257" t="s">
        <v>356</v>
      </c>
      <c r="D142" s="257"/>
      <c r="E142" s="257"/>
      <c r="F142" s="280" t="s">
        <v>299</v>
      </c>
      <c r="G142" s="257"/>
      <c r="H142" s="257" t="s">
        <v>357</v>
      </c>
      <c r="I142" s="257" t="s">
        <v>334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358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293</v>
      </c>
      <c r="D148" s="272"/>
      <c r="E148" s="272"/>
      <c r="F148" s="272" t="s">
        <v>294</v>
      </c>
      <c r="G148" s="273"/>
      <c r="H148" s="272" t="s">
        <v>56</v>
      </c>
      <c r="I148" s="272" t="s">
        <v>59</v>
      </c>
      <c r="J148" s="272" t="s">
        <v>295</v>
      </c>
      <c r="K148" s="271"/>
    </row>
    <row r="149" s="1" customFormat="1" ht="17.25" customHeight="1">
      <c r="B149" s="269"/>
      <c r="C149" s="274" t="s">
        <v>296</v>
      </c>
      <c r="D149" s="274"/>
      <c r="E149" s="274"/>
      <c r="F149" s="275" t="s">
        <v>297</v>
      </c>
      <c r="G149" s="276"/>
      <c r="H149" s="274"/>
      <c r="I149" s="274"/>
      <c r="J149" s="274" t="s">
        <v>298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302</v>
      </c>
      <c r="D151" s="257"/>
      <c r="E151" s="257"/>
      <c r="F151" s="310" t="s">
        <v>299</v>
      </c>
      <c r="G151" s="257"/>
      <c r="H151" s="309" t="s">
        <v>339</v>
      </c>
      <c r="I151" s="309" t="s">
        <v>301</v>
      </c>
      <c r="J151" s="309">
        <v>120</v>
      </c>
      <c r="K151" s="305"/>
    </row>
    <row r="152" s="1" customFormat="1" ht="15" customHeight="1">
      <c r="B152" s="282"/>
      <c r="C152" s="309" t="s">
        <v>348</v>
      </c>
      <c r="D152" s="257"/>
      <c r="E152" s="257"/>
      <c r="F152" s="310" t="s">
        <v>299</v>
      </c>
      <c r="G152" s="257"/>
      <c r="H152" s="309" t="s">
        <v>359</v>
      </c>
      <c r="I152" s="309" t="s">
        <v>301</v>
      </c>
      <c r="J152" s="309" t="s">
        <v>350</v>
      </c>
      <c r="K152" s="305"/>
    </row>
    <row r="153" s="1" customFormat="1" ht="15" customHeight="1">
      <c r="B153" s="282"/>
      <c r="C153" s="309" t="s">
        <v>247</v>
      </c>
      <c r="D153" s="257"/>
      <c r="E153" s="257"/>
      <c r="F153" s="310" t="s">
        <v>299</v>
      </c>
      <c r="G153" s="257"/>
      <c r="H153" s="309" t="s">
        <v>360</v>
      </c>
      <c r="I153" s="309" t="s">
        <v>301</v>
      </c>
      <c r="J153" s="309" t="s">
        <v>350</v>
      </c>
      <c r="K153" s="305"/>
    </row>
    <row r="154" s="1" customFormat="1" ht="15" customHeight="1">
      <c r="B154" s="282"/>
      <c r="C154" s="309" t="s">
        <v>304</v>
      </c>
      <c r="D154" s="257"/>
      <c r="E154" s="257"/>
      <c r="F154" s="310" t="s">
        <v>305</v>
      </c>
      <c r="G154" s="257"/>
      <c r="H154" s="309" t="s">
        <v>339</v>
      </c>
      <c r="I154" s="309" t="s">
        <v>301</v>
      </c>
      <c r="J154" s="309">
        <v>50</v>
      </c>
      <c r="K154" s="305"/>
    </row>
    <row r="155" s="1" customFormat="1" ht="15" customHeight="1">
      <c r="B155" s="282"/>
      <c r="C155" s="309" t="s">
        <v>307</v>
      </c>
      <c r="D155" s="257"/>
      <c r="E155" s="257"/>
      <c r="F155" s="310" t="s">
        <v>299</v>
      </c>
      <c r="G155" s="257"/>
      <c r="H155" s="309" t="s">
        <v>339</v>
      </c>
      <c r="I155" s="309" t="s">
        <v>309</v>
      </c>
      <c r="J155" s="309"/>
      <c r="K155" s="305"/>
    </row>
    <row r="156" s="1" customFormat="1" ht="15" customHeight="1">
      <c r="B156" s="282"/>
      <c r="C156" s="309" t="s">
        <v>318</v>
      </c>
      <c r="D156" s="257"/>
      <c r="E156" s="257"/>
      <c r="F156" s="310" t="s">
        <v>305</v>
      </c>
      <c r="G156" s="257"/>
      <c r="H156" s="309" t="s">
        <v>339</v>
      </c>
      <c r="I156" s="309" t="s">
        <v>301</v>
      </c>
      <c r="J156" s="309">
        <v>50</v>
      </c>
      <c r="K156" s="305"/>
    </row>
    <row r="157" s="1" customFormat="1" ht="15" customHeight="1">
      <c r="B157" s="282"/>
      <c r="C157" s="309" t="s">
        <v>326</v>
      </c>
      <c r="D157" s="257"/>
      <c r="E157" s="257"/>
      <c r="F157" s="310" t="s">
        <v>305</v>
      </c>
      <c r="G157" s="257"/>
      <c r="H157" s="309" t="s">
        <v>339</v>
      </c>
      <c r="I157" s="309" t="s">
        <v>301</v>
      </c>
      <c r="J157" s="309">
        <v>50</v>
      </c>
      <c r="K157" s="305"/>
    </row>
    <row r="158" s="1" customFormat="1" ht="15" customHeight="1">
      <c r="B158" s="282"/>
      <c r="C158" s="309" t="s">
        <v>324</v>
      </c>
      <c r="D158" s="257"/>
      <c r="E158" s="257"/>
      <c r="F158" s="310" t="s">
        <v>305</v>
      </c>
      <c r="G158" s="257"/>
      <c r="H158" s="309" t="s">
        <v>339</v>
      </c>
      <c r="I158" s="309" t="s">
        <v>301</v>
      </c>
      <c r="J158" s="309">
        <v>50</v>
      </c>
      <c r="K158" s="305"/>
    </row>
    <row r="159" s="1" customFormat="1" ht="15" customHeight="1">
      <c r="B159" s="282"/>
      <c r="C159" s="309" t="s">
        <v>90</v>
      </c>
      <c r="D159" s="257"/>
      <c r="E159" s="257"/>
      <c r="F159" s="310" t="s">
        <v>299</v>
      </c>
      <c r="G159" s="257"/>
      <c r="H159" s="309" t="s">
        <v>361</v>
      </c>
      <c r="I159" s="309" t="s">
        <v>301</v>
      </c>
      <c r="J159" s="309" t="s">
        <v>362</v>
      </c>
      <c r="K159" s="305"/>
    </row>
    <row r="160" s="1" customFormat="1" ht="15" customHeight="1">
      <c r="B160" s="282"/>
      <c r="C160" s="309" t="s">
        <v>363</v>
      </c>
      <c r="D160" s="257"/>
      <c r="E160" s="257"/>
      <c r="F160" s="310" t="s">
        <v>299</v>
      </c>
      <c r="G160" s="257"/>
      <c r="H160" s="309" t="s">
        <v>364</v>
      </c>
      <c r="I160" s="309" t="s">
        <v>334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365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293</v>
      </c>
      <c r="D166" s="272"/>
      <c r="E166" s="272"/>
      <c r="F166" s="272" t="s">
        <v>294</v>
      </c>
      <c r="G166" s="314"/>
      <c r="H166" s="315" t="s">
        <v>56</v>
      </c>
      <c r="I166" s="315" t="s">
        <v>59</v>
      </c>
      <c r="J166" s="272" t="s">
        <v>295</v>
      </c>
      <c r="K166" s="249"/>
    </row>
    <row r="167" s="1" customFormat="1" ht="17.25" customHeight="1">
      <c r="B167" s="250"/>
      <c r="C167" s="274" t="s">
        <v>296</v>
      </c>
      <c r="D167" s="274"/>
      <c r="E167" s="274"/>
      <c r="F167" s="275" t="s">
        <v>297</v>
      </c>
      <c r="G167" s="316"/>
      <c r="H167" s="317"/>
      <c r="I167" s="317"/>
      <c r="J167" s="274" t="s">
        <v>298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302</v>
      </c>
      <c r="D169" s="257"/>
      <c r="E169" s="257"/>
      <c r="F169" s="280" t="s">
        <v>299</v>
      </c>
      <c r="G169" s="257"/>
      <c r="H169" s="257" t="s">
        <v>339</v>
      </c>
      <c r="I169" s="257" t="s">
        <v>301</v>
      </c>
      <c r="J169" s="257">
        <v>120</v>
      </c>
      <c r="K169" s="305"/>
    </row>
    <row r="170" s="1" customFormat="1" ht="15" customHeight="1">
      <c r="B170" s="282"/>
      <c r="C170" s="257" t="s">
        <v>348</v>
      </c>
      <c r="D170" s="257"/>
      <c r="E170" s="257"/>
      <c r="F170" s="280" t="s">
        <v>299</v>
      </c>
      <c r="G170" s="257"/>
      <c r="H170" s="257" t="s">
        <v>349</v>
      </c>
      <c r="I170" s="257" t="s">
        <v>301</v>
      </c>
      <c r="J170" s="257" t="s">
        <v>350</v>
      </c>
      <c r="K170" s="305"/>
    </row>
    <row r="171" s="1" customFormat="1" ht="15" customHeight="1">
      <c r="B171" s="282"/>
      <c r="C171" s="257" t="s">
        <v>247</v>
      </c>
      <c r="D171" s="257"/>
      <c r="E171" s="257"/>
      <c r="F171" s="280" t="s">
        <v>299</v>
      </c>
      <c r="G171" s="257"/>
      <c r="H171" s="257" t="s">
        <v>366</v>
      </c>
      <c r="I171" s="257" t="s">
        <v>301</v>
      </c>
      <c r="J171" s="257" t="s">
        <v>350</v>
      </c>
      <c r="K171" s="305"/>
    </row>
    <row r="172" s="1" customFormat="1" ht="15" customHeight="1">
      <c r="B172" s="282"/>
      <c r="C172" s="257" t="s">
        <v>304</v>
      </c>
      <c r="D172" s="257"/>
      <c r="E172" s="257"/>
      <c r="F172" s="280" t="s">
        <v>305</v>
      </c>
      <c r="G172" s="257"/>
      <c r="H172" s="257" t="s">
        <v>366</v>
      </c>
      <c r="I172" s="257" t="s">
        <v>301</v>
      </c>
      <c r="J172" s="257">
        <v>50</v>
      </c>
      <c r="K172" s="305"/>
    </row>
    <row r="173" s="1" customFormat="1" ht="15" customHeight="1">
      <c r="B173" s="282"/>
      <c r="C173" s="257" t="s">
        <v>307</v>
      </c>
      <c r="D173" s="257"/>
      <c r="E173" s="257"/>
      <c r="F173" s="280" t="s">
        <v>299</v>
      </c>
      <c r="G173" s="257"/>
      <c r="H173" s="257" t="s">
        <v>366</v>
      </c>
      <c r="I173" s="257" t="s">
        <v>309</v>
      </c>
      <c r="J173" s="257"/>
      <c r="K173" s="305"/>
    </row>
    <row r="174" s="1" customFormat="1" ht="15" customHeight="1">
      <c r="B174" s="282"/>
      <c r="C174" s="257" t="s">
        <v>318</v>
      </c>
      <c r="D174" s="257"/>
      <c r="E174" s="257"/>
      <c r="F174" s="280" t="s">
        <v>305</v>
      </c>
      <c r="G174" s="257"/>
      <c r="H174" s="257" t="s">
        <v>366</v>
      </c>
      <c r="I174" s="257" t="s">
        <v>301</v>
      </c>
      <c r="J174" s="257">
        <v>50</v>
      </c>
      <c r="K174" s="305"/>
    </row>
    <row r="175" s="1" customFormat="1" ht="15" customHeight="1">
      <c r="B175" s="282"/>
      <c r="C175" s="257" t="s">
        <v>326</v>
      </c>
      <c r="D175" s="257"/>
      <c r="E175" s="257"/>
      <c r="F175" s="280" t="s">
        <v>305</v>
      </c>
      <c r="G175" s="257"/>
      <c r="H175" s="257" t="s">
        <v>366</v>
      </c>
      <c r="I175" s="257" t="s">
        <v>301</v>
      </c>
      <c r="J175" s="257">
        <v>50</v>
      </c>
      <c r="K175" s="305"/>
    </row>
    <row r="176" s="1" customFormat="1" ht="15" customHeight="1">
      <c r="B176" s="282"/>
      <c r="C176" s="257" t="s">
        <v>324</v>
      </c>
      <c r="D176" s="257"/>
      <c r="E176" s="257"/>
      <c r="F176" s="280" t="s">
        <v>305</v>
      </c>
      <c r="G176" s="257"/>
      <c r="H176" s="257" t="s">
        <v>366</v>
      </c>
      <c r="I176" s="257" t="s">
        <v>301</v>
      </c>
      <c r="J176" s="257">
        <v>50</v>
      </c>
      <c r="K176" s="305"/>
    </row>
    <row r="177" s="1" customFormat="1" ht="15" customHeight="1">
      <c r="B177" s="282"/>
      <c r="C177" s="257" t="s">
        <v>97</v>
      </c>
      <c r="D177" s="257"/>
      <c r="E177" s="257"/>
      <c r="F177" s="280" t="s">
        <v>299</v>
      </c>
      <c r="G177" s="257"/>
      <c r="H177" s="257" t="s">
        <v>367</v>
      </c>
      <c r="I177" s="257" t="s">
        <v>368</v>
      </c>
      <c r="J177" s="257"/>
      <c r="K177" s="305"/>
    </row>
    <row r="178" s="1" customFormat="1" ht="15" customHeight="1">
      <c r="B178" s="282"/>
      <c r="C178" s="257" t="s">
        <v>59</v>
      </c>
      <c r="D178" s="257"/>
      <c r="E178" s="257"/>
      <c r="F178" s="280" t="s">
        <v>299</v>
      </c>
      <c r="G178" s="257"/>
      <c r="H178" s="257" t="s">
        <v>369</v>
      </c>
      <c r="I178" s="257" t="s">
        <v>370</v>
      </c>
      <c r="J178" s="257">
        <v>1</v>
      </c>
      <c r="K178" s="305"/>
    </row>
    <row r="179" s="1" customFormat="1" ht="15" customHeight="1">
      <c r="B179" s="282"/>
      <c r="C179" s="257" t="s">
        <v>55</v>
      </c>
      <c r="D179" s="257"/>
      <c r="E179" s="257"/>
      <c r="F179" s="280" t="s">
        <v>299</v>
      </c>
      <c r="G179" s="257"/>
      <c r="H179" s="257" t="s">
        <v>371</v>
      </c>
      <c r="I179" s="257" t="s">
        <v>301</v>
      </c>
      <c r="J179" s="257">
        <v>20</v>
      </c>
      <c r="K179" s="305"/>
    </row>
    <row r="180" s="1" customFormat="1" ht="15" customHeight="1">
      <c r="B180" s="282"/>
      <c r="C180" s="257" t="s">
        <v>56</v>
      </c>
      <c r="D180" s="257"/>
      <c r="E180" s="257"/>
      <c r="F180" s="280" t="s">
        <v>299</v>
      </c>
      <c r="G180" s="257"/>
      <c r="H180" s="257" t="s">
        <v>372</v>
      </c>
      <c r="I180" s="257" t="s">
        <v>301</v>
      </c>
      <c r="J180" s="257">
        <v>255</v>
      </c>
      <c r="K180" s="305"/>
    </row>
    <row r="181" s="1" customFormat="1" ht="15" customHeight="1">
      <c r="B181" s="282"/>
      <c r="C181" s="257" t="s">
        <v>98</v>
      </c>
      <c r="D181" s="257"/>
      <c r="E181" s="257"/>
      <c r="F181" s="280" t="s">
        <v>299</v>
      </c>
      <c r="G181" s="257"/>
      <c r="H181" s="257" t="s">
        <v>263</v>
      </c>
      <c r="I181" s="257" t="s">
        <v>301</v>
      </c>
      <c r="J181" s="257">
        <v>10</v>
      </c>
      <c r="K181" s="305"/>
    </row>
    <row r="182" s="1" customFormat="1" ht="15" customHeight="1">
      <c r="B182" s="282"/>
      <c r="C182" s="257" t="s">
        <v>99</v>
      </c>
      <c r="D182" s="257"/>
      <c r="E182" s="257"/>
      <c r="F182" s="280" t="s">
        <v>299</v>
      </c>
      <c r="G182" s="257"/>
      <c r="H182" s="257" t="s">
        <v>373</v>
      </c>
      <c r="I182" s="257" t="s">
        <v>334</v>
      </c>
      <c r="J182" s="257"/>
      <c r="K182" s="305"/>
    </row>
    <row r="183" s="1" customFormat="1" ht="15" customHeight="1">
      <c r="B183" s="282"/>
      <c r="C183" s="257" t="s">
        <v>374</v>
      </c>
      <c r="D183" s="257"/>
      <c r="E183" s="257"/>
      <c r="F183" s="280" t="s">
        <v>299</v>
      </c>
      <c r="G183" s="257"/>
      <c r="H183" s="257" t="s">
        <v>375</v>
      </c>
      <c r="I183" s="257" t="s">
        <v>334</v>
      </c>
      <c r="J183" s="257"/>
      <c r="K183" s="305"/>
    </row>
    <row r="184" s="1" customFormat="1" ht="15" customHeight="1">
      <c r="B184" s="282"/>
      <c r="C184" s="257" t="s">
        <v>363</v>
      </c>
      <c r="D184" s="257"/>
      <c r="E184" s="257"/>
      <c r="F184" s="280" t="s">
        <v>299</v>
      </c>
      <c r="G184" s="257"/>
      <c r="H184" s="257" t="s">
        <v>376</v>
      </c>
      <c r="I184" s="257" t="s">
        <v>334</v>
      </c>
      <c r="J184" s="257"/>
      <c r="K184" s="305"/>
    </row>
    <row r="185" s="1" customFormat="1" ht="15" customHeight="1">
      <c r="B185" s="282"/>
      <c r="C185" s="257" t="s">
        <v>101</v>
      </c>
      <c r="D185" s="257"/>
      <c r="E185" s="257"/>
      <c r="F185" s="280" t="s">
        <v>305</v>
      </c>
      <c r="G185" s="257"/>
      <c r="H185" s="257" t="s">
        <v>377</v>
      </c>
      <c r="I185" s="257" t="s">
        <v>301</v>
      </c>
      <c r="J185" s="257">
        <v>50</v>
      </c>
      <c r="K185" s="305"/>
    </row>
    <row r="186" s="1" customFormat="1" ht="15" customHeight="1">
      <c r="B186" s="282"/>
      <c r="C186" s="257" t="s">
        <v>378</v>
      </c>
      <c r="D186" s="257"/>
      <c r="E186" s="257"/>
      <c r="F186" s="280" t="s">
        <v>305</v>
      </c>
      <c r="G186" s="257"/>
      <c r="H186" s="257" t="s">
        <v>379</v>
      </c>
      <c r="I186" s="257" t="s">
        <v>380</v>
      </c>
      <c r="J186" s="257"/>
      <c r="K186" s="305"/>
    </row>
    <row r="187" s="1" customFormat="1" ht="15" customHeight="1">
      <c r="B187" s="282"/>
      <c r="C187" s="257" t="s">
        <v>381</v>
      </c>
      <c r="D187" s="257"/>
      <c r="E187" s="257"/>
      <c r="F187" s="280" t="s">
        <v>305</v>
      </c>
      <c r="G187" s="257"/>
      <c r="H187" s="257" t="s">
        <v>382</v>
      </c>
      <c r="I187" s="257" t="s">
        <v>380</v>
      </c>
      <c r="J187" s="257"/>
      <c r="K187" s="305"/>
    </row>
    <row r="188" s="1" customFormat="1" ht="15" customHeight="1">
      <c r="B188" s="282"/>
      <c r="C188" s="257" t="s">
        <v>383</v>
      </c>
      <c r="D188" s="257"/>
      <c r="E188" s="257"/>
      <c r="F188" s="280" t="s">
        <v>305</v>
      </c>
      <c r="G188" s="257"/>
      <c r="H188" s="257" t="s">
        <v>384</v>
      </c>
      <c r="I188" s="257" t="s">
        <v>380</v>
      </c>
      <c r="J188" s="257"/>
      <c r="K188" s="305"/>
    </row>
    <row r="189" s="1" customFormat="1" ht="15" customHeight="1">
      <c r="B189" s="282"/>
      <c r="C189" s="318" t="s">
        <v>385</v>
      </c>
      <c r="D189" s="257"/>
      <c r="E189" s="257"/>
      <c r="F189" s="280" t="s">
        <v>305</v>
      </c>
      <c r="G189" s="257"/>
      <c r="H189" s="257" t="s">
        <v>386</v>
      </c>
      <c r="I189" s="257" t="s">
        <v>387</v>
      </c>
      <c r="J189" s="319" t="s">
        <v>388</v>
      </c>
      <c r="K189" s="305"/>
    </row>
    <row r="190" s="16" customFormat="1" ht="15" customHeight="1">
      <c r="B190" s="320"/>
      <c r="C190" s="321" t="s">
        <v>389</v>
      </c>
      <c r="D190" s="322"/>
      <c r="E190" s="322"/>
      <c r="F190" s="323" t="s">
        <v>305</v>
      </c>
      <c r="G190" s="322"/>
      <c r="H190" s="322" t="s">
        <v>390</v>
      </c>
      <c r="I190" s="322" t="s">
        <v>387</v>
      </c>
      <c r="J190" s="324" t="s">
        <v>388</v>
      </c>
      <c r="K190" s="325"/>
    </row>
    <row r="191" s="1" customFormat="1" ht="15" customHeight="1">
      <c r="B191" s="282"/>
      <c r="C191" s="318" t="s">
        <v>44</v>
      </c>
      <c r="D191" s="257"/>
      <c r="E191" s="257"/>
      <c r="F191" s="280" t="s">
        <v>299</v>
      </c>
      <c r="G191" s="257"/>
      <c r="H191" s="254" t="s">
        <v>391</v>
      </c>
      <c r="I191" s="257" t="s">
        <v>392</v>
      </c>
      <c r="J191" s="257"/>
      <c r="K191" s="305"/>
    </row>
    <row r="192" s="1" customFormat="1" ht="15" customHeight="1">
      <c r="B192" s="282"/>
      <c r="C192" s="318" t="s">
        <v>393</v>
      </c>
      <c r="D192" s="257"/>
      <c r="E192" s="257"/>
      <c r="F192" s="280" t="s">
        <v>299</v>
      </c>
      <c r="G192" s="257"/>
      <c r="H192" s="257" t="s">
        <v>394</v>
      </c>
      <c r="I192" s="257" t="s">
        <v>334</v>
      </c>
      <c r="J192" s="257"/>
      <c r="K192" s="305"/>
    </row>
    <row r="193" s="1" customFormat="1" ht="15" customHeight="1">
      <c r="B193" s="282"/>
      <c r="C193" s="318" t="s">
        <v>395</v>
      </c>
      <c r="D193" s="257"/>
      <c r="E193" s="257"/>
      <c r="F193" s="280" t="s">
        <v>299</v>
      </c>
      <c r="G193" s="257"/>
      <c r="H193" s="257" t="s">
        <v>396</v>
      </c>
      <c r="I193" s="257" t="s">
        <v>334</v>
      </c>
      <c r="J193" s="257"/>
      <c r="K193" s="305"/>
    </row>
    <row r="194" s="1" customFormat="1" ht="15" customHeight="1">
      <c r="B194" s="282"/>
      <c r="C194" s="318" t="s">
        <v>397</v>
      </c>
      <c r="D194" s="257"/>
      <c r="E194" s="257"/>
      <c r="F194" s="280" t="s">
        <v>305</v>
      </c>
      <c r="G194" s="257"/>
      <c r="H194" s="257" t="s">
        <v>398</v>
      </c>
      <c r="I194" s="257" t="s">
        <v>334</v>
      </c>
      <c r="J194" s="257"/>
      <c r="K194" s="305"/>
    </row>
    <row r="195" s="1" customFormat="1" ht="15" customHeight="1">
      <c r="B195" s="311"/>
      <c r="C195" s="326"/>
      <c r="D195" s="291"/>
      <c r="E195" s="291"/>
      <c r="F195" s="291"/>
      <c r="G195" s="291"/>
      <c r="H195" s="291"/>
      <c r="I195" s="291"/>
      <c r="J195" s="291"/>
      <c r="K195" s="312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93"/>
      <c r="C197" s="303"/>
      <c r="D197" s="303"/>
      <c r="E197" s="303"/>
      <c r="F197" s="313"/>
      <c r="G197" s="303"/>
      <c r="H197" s="303"/>
      <c r="I197" s="303"/>
      <c r="J197" s="303"/>
      <c r="K197" s="293"/>
    </row>
    <row r="198" s="1" customFormat="1" ht="18.75" customHeight="1">
      <c r="B198" s="265"/>
      <c r="C198" s="265"/>
      <c r="D198" s="265"/>
      <c r="E198" s="265"/>
      <c r="F198" s="265"/>
      <c r="G198" s="265"/>
      <c r="H198" s="265"/>
      <c r="I198" s="265"/>
      <c r="J198" s="265"/>
      <c r="K198" s="265"/>
    </row>
    <row r="199" s="1" customFormat="1" ht="13.5">
      <c r="B199" s="244"/>
      <c r="C199" s="245"/>
      <c r="D199" s="245"/>
      <c r="E199" s="245"/>
      <c r="F199" s="245"/>
      <c r="G199" s="245"/>
      <c r="H199" s="245"/>
      <c r="I199" s="245"/>
      <c r="J199" s="245"/>
      <c r="K199" s="246"/>
    </row>
    <row r="200" s="1" customFormat="1" ht="21">
      <c r="B200" s="247"/>
      <c r="C200" s="248" t="s">
        <v>399</v>
      </c>
      <c r="D200" s="248"/>
      <c r="E200" s="248"/>
      <c r="F200" s="248"/>
      <c r="G200" s="248"/>
      <c r="H200" s="248"/>
      <c r="I200" s="248"/>
      <c r="J200" s="248"/>
      <c r="K200" s="249"/>
    </row>
    <row r="201" s="1" customFormat="1" ht="25.5" customHeight="1">
      <c r="B201" s="247"/>
      <c r="C201" s="327" t="s">
        <v>400</v>
      </c>
      <c r="D201" s="327"/>
      <c r="E201" s="327"/>
      <c r="F201" s="327" t="s">
        <v>401</v>
      </c>
      <c r="G201" s="328"/>
      <c r="H201" s="327" t="s">
        <v>402</v>
      </c>
      <c r="I201" s="327"/>
      <c r="J201" s="327"/>
      <c r="K201" s="249"/>
    </row>
    <row r="202" s="1" customFormat="1" ht="5.25" customHeight="1">
      <c r="B202" s="282"/>
      <c r="C202" s="277"/>
      <c r="D202" s="277"/>
      <c r="E202" s="277"/>
      <c r="F202" s="277"/>
      <c r="G202" s="303"/>
      <c r="H202" s="277"/>
      <c r="I202" s="277"/>
      <c r="J202" s="277"/>
      <c r="K202" s="305"/>
    </row>
    <row r="203" s="1" customFormat="1" ht="15" customHeight="1">
      <c r="B203" s="282"/>
      <c r="C203" s="257" t="s">
        <v>392</v>
      </c>
      <c r="D203" s="257"/>
      <c r="E203" s="257"/>
      <c r="F203" s="280" t="s">
        <v>45</v>
      </c>
      <c r="G203" s="257"/>
      <c r="H203" s="257" t="s">
        <v>403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46</v>
      </c>
      <c r="G204" s="257"/>
      <c r="H204" s="257" t="s">
        <v>404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49</v>
      </c>
      <c r="G205" s="257"/>
      <c r="H205" s="257" t="s">
        <v>405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47</v>
      </c>
      <c r="G206" s="257"/>
      <c r="H206" s="257" t="s">
        <v>406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 t="s">
        <v>48</v>
      </c>
      <c r="G207" s="257"/>
      <c r="H207" s="257" t="s">
        <v>407</v>
      </c>
      <c r="I207" s="257"/>
      <c r="J207" s="257"/>
      <c r="K207" s="305"/>
    </row>
    <row r="208" s="1" customFormat="1" ht="15" customHeight="1">
      <c r="B208" s="282"/>
      <c r="C208" s="257"/>
      <c r="D208" s="257"/>
      <c r="E208" s="257"/>
      <c r="F208" s="280"/>
      <c r="G208" s="257"/>
      <c r="H208" s="257"/>
      <c r="I208" s="257"/>
      <c r="J208" s="257"/>
      <c r="K208" s="305"/>
    </row>
    <row r="209" s="1" customFormat="1" ht="15" customHeight="1">
      <c r="B209" s="282"/>
      <c r="C209" s="257" t="s">
        <v>346</v>
      </c>
      <c r="D209" s="257"/>
      <c r="E209" s="257"/>
      <c r="F209" s="280" t="s">
        <v>81</v>
      </c>
      <c r="G209" s="257"/>
      <c r="H209" s="257" t="s">
        <v>408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241</v>
      </c>
      <c r="G210" s="257"/>
      <c r="H210" s="257" t="s">
        <v>242</v>
      </c>
      <c r="I210" s="257"/>
      <c r="J210" s="257"/>
      <c r="K210" s="305"/>
    </row>
    <row r="211" s="1" customFormat="1" ht="15" customHeight="1">
      <c r="B211" s="282"/>
      <c r="C211" s="257"/>
      <c r="D211" s="257"/>
      <c r="E211" s="257"/>
      <c r="F211" s="280" t="s">
        <v>239</v>
      </c>
      <c r="G211" s="257"/>
      <c r="H211" s="257" t="s">
        <v>409</v>
      </c>
      <c r="I211" s="257"/>
      <c r="J211" s="257"/>
      <c r="K211" s="305"/>
    </row>
    <row r="212" s="1" customFormat="1" ht="15" customHeight="1">
      <c r="B212" s="329"/>
      <c r="C212" s="257"/>
      <c r="D212" s="257"/>
      <c r="E212" s="257"/>
      <c r="F212" s="280" t="s">
        <v>243</v>
      </c>
      <c r="G212" s="318"/>
      <c r="H212" s="309" t="s">
        <v>244</v>
      </c>
      <c r="I212" s="309"/>
      <c r="J212" s="309"/>
      <c r="K212" s="330"/>
    </row>
    <row r="213" s="1" customFormat="1" ht="15" customHeight="1">
      <c r="B213" s="329"/>
      <c r="C213" s="257"/>
      <c r="D213" s="257"/>
      <c r="E213" s="257"/>
      <c r="F213" s="280" t="s">
        <v>245</v>
      </c>
      <c r="G213" s="318"/>
      <c r="H213" s="309" t="s">
        <v>410</v>
      </c>
      <c r="I213" s="309"/>
      <c r="J213" s="309"/>
      <c r="K213" s="330"/>
    </row>
    <row r="214" s="1" customFormat="1" ht="15" customHeight="1">
      <c r="B214" s="329"/>
      <c r="C214" s="257"/>
      <c r="D214" s="257"/>
      <c r="E214" s="257"/>
      <c r="F214" s="280"/>
      <c r="G214" s="318"/>
      <c r="H214" s="309"/>
      <c r="I214" s="309"/>
      <c r="J214" s="309"/>
      <c r="K214" s="330"/>
    </row>
    <row r="215" s="1" customFormat="1" ht="15" customHeight="1">
      <c r="B215" s="329"/>
      <c r="C215" s="257" t="s">
        <v>370</v>
      </c>
      <c r="D215" s="257"/>
      <c r="E215" s="257"/>
      <c r="F215" s="280">
        <v>1</v>
      </c>
      <c r="G215" s="318"/>
      <c r="H215" s="309" t="s">
        <v>411</v>
      </c>
      <c r="I215" s="309"/>
      <c r="J215" s="309"/>
      <c r="K215" s="330"/>
    </row>
    <row r="216" s="1" customFormat="1" ht="15" customHeight="1">
      <c r="B216" s="329"/>
      <c r="C216" s="257"/>
      <c r="D216" s="257"/>
      <c r="E216" s="257"/>
      <c r="F216" s="280">
        <v>2</v>
      </c>
      <c r="G216" s="318"/>
      <c r="H216" s="309" t="s">
        <v>412</v>
      </c>
      <c r="I216" s="309"/>
      <c r="J216" s="309"/>
      <c r="K216" s="330"/>
    </row>
    <row r="217" s="1" customFormat="1" ht="15" customHeight="1">
      <c r="B217" s="329"/>
      <c r="C217" s="257"/>
      <c r="D217" s="257"/>
      <c r="E217" s="257"/>
      <c r="F217" s="280">
        <v>3</v>
      </c>
      <c r="G217" s="318"/>
      <c r="H217" s="309" t="s">
        <v>413</v>
      </c>
      <c r="I217" s="309"/>
      <c r="J217" s="309"/>
      <c r="K217" s="330"/>
    </row>
    <row r="218" s="1" customFormat="1" ht="15" customHeight="1">
      <c r="B218" s="329"/>
      <c r="C218" s="257"/>
      <c r="D218" s="257"/>
      <c r="E218" s="257"/>
      <c r="F218" s="280">
        <v>4</v>
      </c>
      <c r="G218" s="318"/>
      <c r="H218" s="309" t="s">
        <v>414</v>
      </c>
      <c r="I218" s="309"/>
      <c r="J218" s="309"/>
      <c r="K218" s="330"/>
    </row>
    <row r="219" s="1" customFormat="1" ht="12.75" customHeight="1">
      <c r="B219" s="331"/>
      <c r="C219" s="332"/>
      <c r="D219" s="332"/>
      <c r="E219" s="332"/>
      <c r="F219" s="332"/>
      <c r="G219" s="332"/>
      <c r="H219" s="332"/>
      <c r="I219" s="332"/>
      <c r="J219" s="332"/>
      <c r="K219" s="33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DESKTOP-JCK6SLS\Uzivatel</dc:creator>
  <cp:lastModifiedBy>DESKTOP-JCK6SLS\Uzivatel</cp:lastModifiedBy>
  <dcterms:created xsi:type="dcterms:W3CDTF">2024-02-20T11:39:18Z</dcterms:created>
  <dcterms:modified xsi:type="dcterms:W3CDTF">2024-02-20T11:39:21Z</dcterms:modified>
</cp:coreProperties>
</file>