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StanaM\Desktop\JIHLAVA\DVZ_DODÁVKY_V2\"/>
    </mc:Choice>
  </mc:AlternateContent>
  <xr:revisionPtr revIDLastSave="0" documentId="13_ncr:81_{809FCC61-8000-47F2-8DCA-006AF146D249}" xr6:coauthVersionLast="47" xr6:coauthVersionMax="47" xr10:uidLastSave="{00000000-0000-0000-0000-000000000000}"/>
  <bookViews>
    <workbookView xWindow="-120" yWindow="-120" windowWidth="29040" windowHeight="15840" xr2:uid="{2B28B23E-BDA5-4BD9-ADA3-4D99EA6D4B78}"/>
  </bookViews>
  <sheets>
    <sheet name="REKAPITULACE" sheetId="1" r:id="rId1"/>
    <sheet name="ZRN" sheetId="2" r:id="rId2"/>
    <sheet name="VRN" sheetId="3" r:id="rId3"/>
  </sheets>
  <definedNames>
    <definedName name="Z_AAC4D925_7C2B_4EC0_B24E_70E2F8CC10ED_.wvu.Rows" localSheetId="1" hidden="1">ZRN!$1:$13</definedName>
  </definedNames>
  <calcPr calcId="191029"/>
  <customWorkbookViews>
    <customWorkbookView name="Martina Švecová – osobní zobrazení" guid="{DACE3284-2EB8-4E92-BA98-14A3156B62B6}" mergeInterval="0" personalView="1" maximized="1" xWindow="-8" yWindow="-8" windowWidth="1936" windowHeight="1056" activeSheetId="2"/>
    <customWorkbookView name="Ivan Varmuža – osobní zobrazení" guid="{AAC4D925-7C2B-4EC0-B24E-70E2F8CC10ED}" mergeInterval="0" personalView="1" maximized="1" xWindow="-8" yWindow="-8" windowWidth="1936" windowHeight="1056" activeSheetId="2"/>
    <customWorkbookView name="Martin Přibyl – osobní zobrazení" guid="{C19813A1-C784-4952-B85C-2FCC8C624358}" mergeInterval="0" personalView="1" windowWidth="960" windowHeight="1040" activeSheetId="2"/>
    <customWorkbookView name="MusicData – osobní zobrazení" guid="{344B49BF-B8E0-455C-B879-716E0DE38B93}" mergeInterval="0" personalView="1" maximized="1" xWindow="-8" yWindow="-8" windowWidth="1936" windowHeight="1056" activeSheetId="2"/>
    <customWorkbookView name="Jan Smutný – osobní zobrazení" guid="{A576EE60-6C54-4FCF-9821-C686072B39F2}" mergeInterval="0" personalView="1" maximized="1" xWindow="-1929" yWindow="107" windowWidth="1938" windowHeight="1048" activeSheetId="2"/>
    <customWorkbookView name="Stanislav Muryc – osobní zobrazení" guid="{F02DFFE7-2059-46BE-B2AE-486C235E3793}"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 l="1"/>
  <c r="D35" i="1"/>
  <c r="B36" i="1"/>
  <c r="C36" i="1"/>
  <c r="B35" i="1"/>
  <c r="C35" i="1"/>
  <c r="A36" i="1"/>
  <c r="A35" i="1"/>
  <c r="J258" i="2"/>
  <c r="L258" i="2" s="1"/>
  <c r="M258" i="2" s="1"/>
  <c r="J257" i="2"/>
  <c r="L257" i="2" s="1"/>
  <c r="L259" i="2"/>
  <c r="J259" i="2"/>
  <c r="L664" i="2"/>
  <c r="J664" i="2"/>
  <c r="L263" i="2"/>
  <c r="L264" i="2"/>
  <c r="L262" i="2"/>
  <c r="J263" i="2"/>
  <c r="J264" i="2"/>
  <c r="J262" i="2"/>
  <c r="M264" i="2" l="1"/>
  <c r="M263" i="2"/>
  <c r="J261" i="2"/>
  <c r="E36" i="1" s="1"/>
  <c r="J256" i="2"/>
  <c r="E35" i="1" s="1"/>
  <c r="M257" i="2"/>
  <c r="L256" i="2"/>
  <c r="F35" i="1" s="1"/>
  <c r="M259" i="2"/>
  <c r="M262" i="2"/>
  <c r="M664" i="2"/>
  <c r="L261" i="2"/>
  <c r="F36" i="1" s="1"/>
  <c r="B44" i="1"/>
  <c r="C44" i="1"/>
  <c r="B43" i="1"/>
  <c r="C43" i="1"/>
  <c r="D44" i="1"/>
  <c r="A44" i="1"/>
  <c r="D43" i="1"/>
  <c r="A43" i="1"/>
  <c r="D42" i="1"/>
  <c r="B42" i="1"/>
  <c r="C42" i="1"/>
  <c r="A42" i="1"/>
  <c r="L330" i="2"/>
  <c r="J330" i="2"/>
  <c r="L322" i="2"/>
  <c r="J322" i="2"/>
  <c r="L314" i="2"/>
  <c r="J314" i="2"/>
  <c r="L305" i="2"/>
  <c r="J305" i="2"/>
  <c r="M261" i="2" l="1"/>
  <c r="G36" i="1" s="1"/>
  <c r="M256" i="2"/>
  <c r="G35" i="1" s="1"/>
  <c r="M314" i="2"/>
  <c r="M330" i="2"/>
  <c r="M322" i="2"/>
  <c r="M305" i="2"/>
  <c r="L294" i="2"/>
  <c r="J294" i="2"/>
  <c r="L293" i="2"/>
  <c r="J293" i="2"/>
  <c r="L253" i="2"/>
  <c r="J253" i="2"/>
  <c r="L247" i="2"/>
  <c r="J247" i="2"/>
  <c r="J338" i="2"/>
  <c r="L338" i="2"/>
  <c r="L68" i="2"/>
  <c r="M293" i="2" l="1"/>
  <c r="M294" i="2"/>
  <c r="M247" i="2"/>
  <c r="M253" i="2"/>
  <c r="M338" i="2"/>
  <c r="L22" i="2"/>
  <c r="J22" i="2"/>
  <c r="L21" i="2"/>
  <c r="J21" i="2"/>
  <c r="L20" i="2"/>
  <c r="J20" i="2"/>
  <c r="L19" i="2"/>
  <c r="J19" i="2"/>
  <c r="L18" i="2"/>
  <c r="J18" i="2"/>
  <c r="J364" i="2"/>
  <c r="J366" i="2"/>
  <c r="L366" i="2"/>
  <c r="J367" i="2"/>
  <c r="L367" i="2"/>
  <c r="J368" i="2"/>
  <c r="L368" i="2"/>
  <c r="J369" i="2"/>
  <c r="L369" i="2"/>
  <c r="J370" i="2"/>
  <c r="L370" i="2"/>
  <c r="J371" i="2"/>
  <c r="L371" i="2"/>
  <c r="J372" i="2"/>
  <c r="L372" i="2"/>
  <c r="J374" i="2"/>
  <c r="L374" i="2"/>
  <c r="J375" i="2"/>
  <c r="L375" i="2"/>
  <c r="J376" i="2"/>
  <c r="L376" i="2"/>
  <c r="J377" i="2"/>
  <c r="L377" i="2"/>
  <c r="J378" i="2"/>
  <c r="L378" i="2"/>
  <c r="J379" i="2"/>
  <c r="L379" i="2"/>
  <c r="J380" i="2"/>
  <c r="L380" i="2"/>
  <c r="J381" i="2"/>
  <c r="L381" i="2"/>
  <c r="J382" i="2"/>
  <c r="L382" i="2"/>
  <c r="J383" i="2"/>
  <c r="L383" i="2"/>
  <c r="J384" i="2"/>
  <c r="L384" i="2"/>
  <c r="J385" i="2"/>
  <c r="L385" i="2"/>
  <c r="J386" i="2"/>
  <c r="L386" i="2"/>
  <c r="J388" i="2"/>
  <c r="L388" i="2"/>
  <c r="J389" i="2"/>
  <c r="L389" i="2"/>
  <c r="J390" i="2"/>
  <c r="L390" i="2"/>
  <c r="J391" i="2"/>
  <c r="L391" i="2"/>
  <c r="J392" i="2"/>
  <c r="L392" i="2"/>
  <c r="J393" i="2"/>
  <c r="L393" i="2"/>
  <c r="J394" i="2"/>
  <c r="L394" i="2"/>
  <c r="J395" i="2"/>
  <c r="L395" i="2"/>
  <c r="J396" i="2"/>
  <c r="L396" i="2"/>
  <c r="J397" i="2"/>
  <c r="L397" i="2"/>
  <c r="J398" i="2"/>
  <c r="L398" i="2"/>
  <c r="J399" i="2"/>
  <c r="L399" i="2"/>
  <c r="J400" i="2"/>
  <c r="L400" i="2"/>
  <c r="J401" i="2"/>
  <c r="L401" i="2"/>
  <c r="J402" i="2"/>
  <c r="L402" i="2"/>
  <c r="J403" i="2"/>
  <c r="L403" i="2"/>
  <c r="L16" i="2" l="1"/>
  <c r="J16" i="2"/>
  <c r="M371" i="2"/>
  <c r="M367" i="2"/>
  <c r="M20" i="2"/>
  <c r="M18" i="2"/>
  <c r="M398" i="2"/>
  <c r="M402" i="2"/>
  <c r="M369" i="2"/>
  <c r="M400" i="2"/>
  <c r="M22" i="2"/>
  <c r="M21" i="2"/>
  <c r="M19" i="2"/>
  <c r="M396" i="2"/>
  <c r="M388" i="2"/>
  <c r="M372" i="2"/>
  <c r="M370" i="2"/>
  <c r="M368" i="2"/>
  <c r="M366" i="2"/>
  <c r="M394" i="2"/>
  <c r="M392" i="2"/>
  <c r="M403" i="2"/>
  <c r="M399" i="2"/>
  <c r="M395" i="2"/>
  <c r="M389" i="2"/>
  <c r="M401" i="2"/>
  <c r="M397" i="2"/>
  <c r="M393" i="2"/>
  <c r="M391" i="2"/>
  <c r="M390" i="2"/>
  <c r="M386" i="2"/>
  <c r="M384" i="2"/>
  <c r="M382" i="2"/>
  <c r="M380" i="2"/>
  <c r="M378" i="2"/>
  <c r="M376" i="2"/>
  <c r="M374" i="2"/>
  <c r="M385" i="2"/>
  <c r="M383" i="2"/>
  <c r="M381" i="2"/>
  <c r="M379" i="2"/>
  <c r="M377" i="2"/>
  <c r="M375" i="2"/>
  <c r="L570" i="2"/>
  <c r="J570" i="2"/>
  <c r="L564" i="2"/>
  <c r="J564" i="2"/>
  <c r="L558" i="2"/>
  <c r="J558" i="2"/>
  <c r="L551" i="2"/>
  <c r="J551" i="2"/>
  <c r="L538" i="2"/>
  <c r="J538" i="2"/>
  <c r="L537" i="2"/>
  <c r="J537" i="2"/>
  <c r="L536" i="2"/>
  <c r="J536" i="2"/>
  <c r="L535" i="2"/>
  <c r="J535" i="2"/>
  <c r="L534" i="2"/>
  <c r="J534" i="2"/>
  <c r="L533" i="2"/>
  <c r="J533" i="2"/>
  <c r="L532" i="2"/>
  <c r="J532" i="2"/>
  <c r="L531" i="2"/>
  <c r="J531" i="2"/>
  <c r="L529" i="2"/>
  <c r="J529" i="2"/>
  <c r="L520" i="2"/>
  <c r="J520" i="2"/>
  <c r="L512" i="2"/>
  <c r="J512" i="2"/>
  <c r="L505" i="2"/>
  <c r="J505" i="2"/>
  <c r="L497" i="2"/>
  <c r="J497" i="2"/>
  <c r="L490" i="2"/>
  <c r="J490" i="2"/>
  <c r="L483" i="2"/>
  <c r="J483" i="2"/>
  <c r="L476" i="2"/>
  <c r="J476" i="2"/>
  <c r="L470" i="2"/>
  <c r="J470" i="2"/>
  <c r="L458" i="2"/>
  <c r="L464" i="2"/>
  <c r="J464" i="2"/>
  <c r="J458"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42" i="2"/>
  <c r="J97" i="2"/>
  <c r="J98" i="2"/>
  <c r="J99" i="2"/>
  <c r="J100" i="2"/>
  <c r="J101" i="2"/>
  <c r="J102" i="2"/>
  <c r="J103" i="2"/>
  <c r="J104" i="2"/>
  <c r="L136" i="2"/>
  <c r="L137" i="2"/>
  <c r="L138" i="2"/>
  <c r="L139" i="2"/>
  <c r="L135" i="2"/>
  <c r="J136" i="2"/>
  <c r="J137" i="2"/>
  <c r="J138" i="2"/>
  <c r="J139" i="2"/>
  <c r="J135"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42" i="2"/>
  <c r="L172" i="2"/>
  <c r="L173" i="2"/>
  <c r="L174" i="2"/>
  <c r="L175" i="2"/>
  <c r="L176" i="2"/>
  <c r="L177" i="2"/>
  <c r="L178" i="2"/>
  <c r="L179" i="2"/>
  <c r="L180" i="2"/>
  <c r="L181" i="2"/>
  <c r="L182" i="2"/>
  <c r="L183" i="2"/>
  <c r="L184" i="2"/>
  <c r="L185" i="2"/>
  <c r="L186" i="2"/>
  <c r="L187" i="2"/>
  <c r="L188" i="2"/>
  <c r="L189" i="2"/>
  <c r="L171" i="2"/>
  <c r="J172" i="2"/>
  <c r="J173" i="2"/>
  <c r="J174" i="2"/>
  <c r="J175" i="2"/>
  <c r="J176" i="2"/>
  <c r="J177" i="2"/>
  <c r="J178" i="2"/>
  <c r="J179" i="2"/>
  <c r="J180" i="2"/>
  <c r="J181" i="2"/>
  <c r="J182" i="2"/>
  <c r="J183" i="2"/>
  <c r="J184" i="2"/>
  <c r="J185" i="2"/>
  <c r="J186" i="2"/>
  <c r="J187" i="2"/>
  <c r="J188" i="2"/>
  <c r="J189" i="2"/>
  <c r="J171" i="2"/>
  <c r="L193" i="2"/>
  <c r="L194" i="2"/>
  <c r="L195" i="2"/>
  <c r="L196" i="2"/>
  <c r="L197" i="2"/>
  <c r="L198" i="2"/>
  <c r="L199" i="2"/>
  <c r="L200" i="2"/>
  <c r="L201" i="2"/>
  <c r="L202" i="2"/>
  <c r="L203" i="2"/>
  <c r="L192" i="2"/>
  <c r="J193" i="2"/>
  <c r="J194" i="2"/>
  <c r="J195" i="2"/>
  <c r="J196" i="2"/>
  <c r="J197" i="2"/>
  <c r="J198" i="2"/>
  <c r="J199" i="2"/>
  <c r="J200" i="2"/>
  <c r="J201" i="2"/>
  <c r="J202" i="2"/>
  <c r="J203" i="2"/>
  <c r="J192" i="2"/>
  <c r="L120" i="2"/>
  <c r="L121" i="2"/>
  <c r="L122" i="2"/>
  <c r="L123" i="2"/>
  <c r="L124" i="2"/>
  <c r="L125" i="2"/>
  <c r="L126" i="2"/>
  <c r="L127" i="2"/>
  <c r="L128" i="2"/>
  <c r="L129" i="2"/>
  <c r="L130" i="2"/>
  <c r="L131" i="2"/>
  <c r="L132" i="2"/>
  <c r="L119" i="2"/>
  <c r="J120" i="2"/>
  <c r="J121" i="2"/>
  <c r="J122" i="2"/>
  <c r="J123" i="2"/>
  <c r="J124" i="2"/>
  <c r="J125" i="2"/>
  <c r="J126" i="2"/>
  <c r="J127" i="2"/>
  <c r="J128" i="2"/>
  <c r="J129" i="2"/>
  <c r="J130" i="2"/>
  <c r="J131" i="2"/>
  <c r="J132" i="2"/>
  <c r="J119" i="2"/>
  <c r="L108" i="2"/>
  <c r="L109" i="2"/>
  <c r="L110" i="2"/>
  <c r="L111" i="2"/>
  <c r="L112" i="2"/>
  <c r="L113" i="2"/>
  <c r="L114" i="2"/>
  <c r="L115" i="2"/>
  <c r="L116" i="2"/>
  <c r="L107" i="2"/>
  <c r="J108" i="2"/>
  <c r="J109" i="2"/>
  <c r="J110" i="2"/>
  <c r="J111" i="2"/>
  <c r="J112" i="2"/>
  <c r="J113" i="2"/>
  <c r="J114" i="2"/>
  <c r="J115" i="2"/>
  <c r="J116" i="2"/>
  <c r="J107" i="2"/>
  <c r="L97" i="2"/>
  <c r="L98" i="2"/>
  <c r="L99" i="2"/>
  <c r="L100" i="2"/>
  <c r="L101" i="2"/>
  <c r="L102" i="2"/>
  <c r="L103" i="2"/>
  <c r="L104" i="2"/>
  <c r="L96" i="2"/>
  <c r="J96" i="2"/>
  <c r="L91" i="2"/>
  <c r="L92" i="2"/>
  <c r="L93" i="2"/>
  <c r="L90" i="2"/>
  <c r="J91" i="2"/>
  <c r="J92" i="2"/>
  <c r="J93" i="2"/>
  <c r="J90" i="2"/>
  <c r="L331" i="2"/>
  <c r="L329" i="2"/>
  <c r="L328" i="2"/>
  <c r="L327" i="2"/>
  <c r="L326" i="2"/>
  <c r="L323" i="2"/>
  <c r="L321" i="2"/>
  <c r="L320" i="2"/>
  <c r="L319" i="2"/>
  <c r="L318" i="2"/>
  <c r="L325" i="2"/>
  <c r="L317" i="2"/>
  <c r="L315" i="2"/>
  <c r="L313" i="2"/>
  <c r="L312" i="2"/>
  <c r="L311" i="2"/>
  <c r="L310" i="2"/>
  <c r="L309" i="2"/>
  <c r="L308" i="2"/>
  <c r="L306" i="2"/>
  <c r="L304" i="2"/>
  <c r="L303" i="2"/>
  <c r="L302" i="2"/>
  <c r="L301" i="2"/>
  <c r="L300" i="2"/>
  <c r="L299" i="2"/>
  <c r="L360" i="2"/>
  <c r="L359" i="2"/>
  <c r="L357" i="2"/>
  <c r="L358" i="2"/>
  <c r="J360" i="2"/>
  <c r="J359" i="2"/>
  <c r="J358" i="2"/>
  <c r="J357" i="2"/>
  <c r="L356" i="2"/>
  <c r="J356" i="2"/>
  <c r="J243" i="2"/>
  <c r="L243" i="2"/>
  <c r="J337" i="2"/>
  <c r="J336" i="2"/>
  <c r="J335" i="2"/>
  <c r="L334" i="2"/>
  <c r="J334" i="2"/>
  <c r="J333" i="2"/>
  <c r="J317" i="2"/>
  <c r="L61" i="2"/>
  <c r="L60" i="2"/>
  <c r="L59" i="2"/>
  <c r="L58" i="2"/>
  <c r="L57" i="2"/>
  <c r="L56" i="2"/>
  <c r="L55" i="2"/>
  <c r="J61" i="2"/>
  <c r="J60" i="2"/>
  <c r="J59" i="2"/>
  <c r="J57" i="2"/>
  <c r="J55" i="2"/>
  <c r="J310" i="2"/>
  <c r="J309" i="2"/>
  <c r="J306" i="2"/>
  <c r="J304" i="2"/>
  <c r="J303" i="2"/>
  <c r="J302" i="2"/>
  <c r="J301" i="2"/>
  <c r="J300" i="2"/>
  <c r="J277" i="2"/>
  <c r="L277" i="2"/>
  <c r="J276" i="2"/>
  <c r="L276" i="2"/>
  <c r="L275" i="2"/>
  <c r="J275" i="2"/>
  <c r="J331" i="2"/>
  <c r="J329" i="2"/>
  <c r="J328" i="2"/>
  <c r="J327" i="2"/>
  <c r="J326" i="2"/>
  <c r="J320" i="2"/>
  <c r="J319" i="2"/>
  <c r="J315" i="2"/>
  <c r="J313" i="2"/>
  <c r="J312" i="2"/>
  <c r="J311" i="2"/>
  <c r="J308" i="2"/>
  <c r="J325" i="2"/>
  <c r="J323" i="2"/>
  <c r="J321" i="2"/>
  <c r="J318" i="2"/>
  <c r="J299" i="2"/>
  <c r="L292" i="2"/>
  <c r="L291" i="2"/>
  <c r="L290" i="2"/>
  <c r="L289" i="2"/>
  <c r="L288" i="2"/>
  <c r="L287" i="2"/>
  <c r="L286" i="2"/>
  <c r="L285" i="2"/>
  <c r="L284" i="2"/>
  <c r="L283" i="2"/>
  <c r="L282" i="2"/>
  <c r="L281" i="2"/>
  <c r="L280" i="2"/>
  <c r="L279" i="2"/>
  <c r="L274" i="2"/>
  <c r="L273" i="2"/>
  <c r="L272" i="2"/>
  <c r="L271" i="2"/>
  <c r="L270" i="2"/>
  <c r="L269" i="2"/>
  <c r="L268" i="2"/>
  <c r="L350" i="2"/>
  <c r="J350" i="2"/>
  <c r="L278" i="2"/>
  <c r="J269" i="2"/>
  <c r="J270" i="2"/>
  <c r="J271" i="2"/>
  <c r="J272" i="2"/>
  <c r="J273" i="2"/>
  <c r="J274" i="2"/>
  <c r="J278" i="2"/>
  <c r="J279" i="2"/>
  <c r="J280" i="2"/>
  <c r="J281" i="2"/>
  <c r="J282" i="2"/>
  <c r="J283" i="2"/>
  <c r="J284" i="2"/>
  <c r="J285" i="2"/>
  <c r="J286" i="2"/>
  <c r="J287" i="2"/>
  <c r="J288" i="2"/>
  <c r="J289" i="2"/>
  <c r="J290" i="2"/>
  <c r="J291" i="2"/>
  <c r="J292" i="2"/>
  <c r="J268" i="2"/>
  <c r="M16" i="2" l="1"/>
  <c r="M193" i="2"/>
  <c r="L89" i="2"/>
  <c r="L106" i="2"/>
  <c r="J95" i="2"/>
  <c r="L141" i="2"/>
  <c r="L134" i="2"/>
  <c r="L118" i="2"/>
  <c r="J89" i="2"/>
  <c r="J332" i="2"/>
  <c r="J307" i="2"/>
  <c r="L307" i="2"/>
  <c r="L324" i="2"/>
  <c r="J267" i="2"/>
  <c r="J266" i="2" s="1"/>
  <c r="L298" i="2"/>
  <c r="L95" i="2"/>
  <c r="L170" i="2"/>
  <c r="J141" i="2"/>
  <c r="L267" i="2"/>
  <c r="L266" i="2" s="1"/>
  <c r="J106" i="2"/>
  <c r="J118" i="2"/>
  <c r="J191" i="2"/>
  <c r="L191" i="2"/>
  <c r="J170" i="2"/>
  <c r="J298" i="2"/>
  <c r="J324" i="2"/>
  <c r="J316" i="2"/>
  <c r="L316" i="2"/>
  <c r="J134" i="2"/>
  <c r="M98" i="2"/>
  <c r="M464" i="2"/>
  <c r="M102" i="2"/>
  <c r="M171" i="2"/>
  <c r="M182" i="2"/>
  <c r="M174" i="2"/>
  <c r="M197" i="2"/>
  <c r="M189" i="2"/>
  <c r="M185" i="2"/>
  <c r="M181" i="2"/>
  <c r="M177" i="2"/>
  <c r="M173" i="2"/>
  <c r="M188" i="2"/>
  <c r="M184" i="2"/>
  <c r="M180" i="2"/>
  <c r="M176" i="2"/>
  <c r="M172" i="2"/>
  <c r="M201" i="2"/>
  <c r="M187" i="2"/>
  <c r="M183" i="2"/>
  <c r="M179" i="2"/>
  <c r="M175" i="2"/>
  <c r="M483" i="2"/>
  <c r="M497" i="2"/>
  <c r="M532" i="2"/>
  <c r="M536" i="2"/>
  <c r="M505" i="2"/>
  <c r="M533" i="2"/>
  <c r="M132" i="2"/>
  <c r="M128" i="2"/>
  <c r="M124" i="2"/>
  <c r="M120" i="2"/>
  <c r="M130" i="2"/>
  <c r="M126" i="2"/>
  <c r="M122" i="2"/>
  <c r="M186" i="2"/>
  <c r="M178" i="2"/>
  <c r="M139" i="2"/>
  <c r="M476" i="2"/>
  <c r="M535" i="2"/>
  <c r="M200" i="2"/>
  <c r="M203" i="2"/>
  <c r="M195" i="2"/>
  <c r="M458" i="2"/>
  <c r="M512" i="2"/>
  <c r="M537" i="2"/>
  <c r="M551" i="2"/>
  <c r="M202" i="2"/>
  <c r="M198" i="2"/>
  <c r="M194" i="2"/>
  <c r="M137" i="2"/>
  <c r="M490" i="2"/>
  <c r="M534" i="2"/>
  <c r="M192" i="2"/>
  <c r="M196" i="2"/>
  <c r="M199" i="2"/>
  <c r="M138" i="2"/>
  <c r="M529" i="2"/>
  <c r="M564" i="2"/>
  <c r="M135" i="2"/>
  <c r="M136" i="2"/>
  <c r="M470" i="2"/>
  <c r="M520" i="2"/>
  <c r="M531" i="2"/>
  <c r="M538" i="2"/>
  <c r="M558" i="2"/>
  <c r="M570" i="2"/>
  <c r="M165" i="2"/>
  <c r="M161" i="2"/>
  <c r="M157" i="2"/>
  <c r="M153" i="2"/>
  <c r="M149" i="2"/>
  <c r="M145" i="2"/>
  <c r="M166" i="2"/>
  <c r="M162" i="2"/>
  <c r="M158" i="2"/>
  <c r="M154" i="2"/>
  <c r="M150" i="2"/>
  <c r="M146" i="2"/>
  <c r="M168" i="2"/>
  <c r="M164" i="2"/>
  <c r="M160" i="2"/>
  <c r="M156" i="2"/>
  <c r="M152" i="2"/>
  <c r="M148" i="2"/>
  <c r="M144" i="2"/>
  <c r="M167" i="2"/>
  <c r="M163" i="2"/>
  <c r="M159" i="2"/>
  <c r="M155" i="2"/>
  <c r="M151" i="2"/>
  <c r="M147" i="2"/>
  <c r="M143" i="2"/>
  <c r="M142" i="2"/>
  <c r="M116" i="2"/>
  <c r="M112" i="2"/>
  <c r="M99" i="2"/>
  <c r="M115" i="2"/>
  <c r="M111" i="2"/>
  <c r="M131" i="2"/>
  <c r="M127" i="2"/>
  <c r="M123" i="2"/>
  <c r="M119" i="2"/>
  <c r="M129" i="2"/>
  <c r="M125" i="2"/>
  <c r="M121" i="2"/>
  <c r="M103" i="2"/>
  <c r="M108" i="2"/>
  <c r="M93" i="2"/>
  <c r="M114" i="2"/>
  <c r="M110" i="2"/>
  <c r="M101" i="2"/>
  <c r="M97" i="2"/>
  <c r="M113" i="2"/>
  <c r="M109" i="2"/>
  <c r="M90" i="2"/>
  <c r="M91" i="2"/>
  <c r="M104" i="2"/>
  <c r="M100" i="2"/>
  <c r="M96" i="2"/>
  <c r="M92" i="2"/>
  <c r="M107" i="2"/>
  <c r="M360" i="2"/>
  <c r="M358" i="2"/>
  <c r="M313" i="2"/>
  <c r="M301" i="2"/>
  <c r="M306" i="2"/>
  <c r="M356" i="2"/>
  <c r="M302" i="2"/>
  <c r="M312" i="2"/>
  <c r="M309" i="2"/>
  <c r="M327" i="2"/>
  <c r="M318" i="2"/>
  <c r="M315" i="2"/>
  <c r="M323" i="2"/>
  <c r="M311" i="2"/>
  <c r="M321" i="2"/>
  <c r="M304" i="2"/>
  <c r="M319" i="2"/>
  <c r="M328" i="2"/>
  <c r="M357" i="2"/>
  <c r="M303" i="2"/>
  <c r="M320" i="2"/>
  <c r="M329" i="2"/>
  <c r="M300" i="2"/>
  <c r="M310" i="2"/>
  <c r="M326" i="2"/>
  <c r="M331" i="2"/>
  <c r="M325" i="2"/>
  <c r="M308" i="2"/>
  <c r="M317" i="2"/>
  <c r="M299" i="2"/>
  <c r="J361" i="2"/>
  <c r="J355" i="2" s="1"/>
  <c r="J354" i="2" s="1"/>
  <c r="M280" i="2"/>
  <c r="M276" i="2"/>
  <c r="M359" i="2"/>
  <c r="M243" i="2"/>
  <c r="M59" i="2"/>
  <c r="M60" i="2"/>
  <c r="M61" i="2"/>
  <c r="M55" i="2"/>
  <c r="M57" i="2"/>
  <c r="M334" i="2"/>
  <c r="M277" i="2"/>
  <c r="M273" i="2"/>
  <c r="M275" i="2"/>
  <c r="M291" i="2"/>
  <c r="M287" i="2"/>
  <c r="M269" i="2"/>
  <c r="M271" i="2"/>
  <c r="M272" i="2"/>
  <c r="M286" i="2"/>
  <c r="M279" i="2"/>
  <c r="M292" i="2"/>
  <c r="M274" i="2"/>
  <c r="M350" i="2"/>
  <c r="M283" i="2"/>
  <c r="M282" i="2"/>
  <c r="M290" i="2"/>
  <c r="M281" i="2"/>
  <c r="M289" i="2"/>
  <c r="M288" i="2"/>
  <c r="M270" i="2"/>
  <c r="M284" i="2"/>
  <c r="M285" i="2"/>
  <c r="M278" i="2"/>
  <c r="M268" i="2"/>
  <c r="M191" i="2" l="1"/>
  <c r="M170" i="2"/>
  <c r="L296" i="2"/>
  <c r="J296" i="2"/>
  <c r="J295" i="2"/>
  <c r="L295" i="2"/>
  <c r="J297" i="2"/>
  <c r="M307" i="2"/>
  <c r="M141" i="2"/>
  <c r="M324" i="2"/>
  <c r="M89" i="2"/>
  <c r="M106" i="2"/>
  <c r="M298" i="2"/>
  <c r="M134" i="2"/>
  <c r="M316" i="2"/>
  <c r="M95" i="2"/>
  <c r="M118" i="2"/>
  <c r="L361" i="2"/>
  <c r="L355" i="2" s="1"/>
  <c r="L354" i="2" s="1"/>
  <c r="L335" i="2"/>
  <c r="L336" i="2"/>
  <c r="M336" i="2" s="1"/>
  <c r="L337" i="2"/>
  <c r="M337" i="2" s="1"/>
  <c r="L333" i="2"/>
  <c r="M295" i="2" l="1"/>
  <c r="M296" i="2"/>
  <c r="L332" i="2"/>
  <c r="L297" i="2" s="1"/>
  <c r="M333" i="2"/>
  <c r="M361" i="2"/>
  <c r="M355" i="2" s="1"/>
  <c r="M354" i="2" s="1"/>
  <c r="M335" i="2"/>
  <c r="M267" i="2" l="1"/>
  <c r="M266" i="2" s="1"/>
  <c r="M332" i="2"/>
  <c r="M297" i="2" s="1"/>
  <c r="L62" i="2"/>
  <c r="L47" i="2"/>
  <c r="L49" i="2"/>
  <c r="L79" i="2"/>
  <c r="J79" i="2"/>
  <c r="L48" i="2"/>
  <c r="L67" i="2"/>
  <c r="J68" i="2"/>
  <c r="M68" i="2" s="1"/>
  <c r="J67" i="2"/>
  <c r="J69" i="2"/>
  <c r="J70" i="2"/>
  <c r="J71" i="2"/>
  <c r="J72" i="2"/>
  <c r="J66" i="2"/>
  <c r="L78" i="2" l="1"/>
  <c r="J77" i="2"/>
  <c r="L77" i="2"/>
  <c r="J73" i="2"/>
  <c r="L73" i="2"/>
  <c r="J74" i="2"/>
  <c r="L74" i="2"/>
  <c r="J75" i="2"/>
  <c r="L75" i="2"/>
  <c r="J76" i="2"/>
  <c r="L76" i="2"/>
  <c r="M67" i="2"/>
  <c r="J78" i="2"/>
  <c r="M79" i="2"/>
  <c r="L72" i="2"/>
  <c r="M72" i="2" s="1"/>
  <c r="L71" i="2"/>
  <c r="M71" i="2" s="1"/>
  <c r="L70" i="2"/>
  <c r="M70" i="2" s="1"/>
  <c r="L66" i="2"/>
  <c r="L69" i="2"/>
  <c r="M69" i="2" s="1"/>
  <c r="M73" i="2" l="1"/>
  <c r="M75" i="2"/>
  <c r="M76" i="2"/>
  <c r="M77" i="2"/>
  <c r="M78" i="2"/>
  <c r="M74" i="2"/>
  <c r="M66" i="2"/>
  <c r="J80" i="2" l="1"/>
  <c r="J65" i="2" s="1"/>
  <c r="L80" i="2"/>
  <c r="L65" i="2" s="1"/>
  <c r="L349" i="2"/>
  <c r="J349" i="2"/>
  <c r="L348" i="2"/>
  <c r="J348" i="2"/>
  <c r="L347" i="2"/>
  <c r="J347" i="2"/>
  <c r="L346" i="2"/>
  <c r="L345" i="2"/>
  <c r="L344" i="2"/>
  <c r="L343" i="2"/>
  <c r="L342" i="2"/>
  <c r="J346" i="2"/>
  <c r="J345" i="2"/>
  <c r="J344" i="2"/>
  <c r="J343" i="2"/>
  <c r="J342" i="2"/>
  <c r="L252" i="2"/>
  <c r="J252" i="2"/>
  <c r="L251" i="2"/>
  <c r="J251" i="2"/>
  <c r="L250" i="2"/>
  <c r="J250" i="2"/>
  <c r="L249" i="2"/>
  <c r="J249" i="2"/>
  <c r="L248" i="2"/>
  <c r="J248" i="2"/>
  <c r="L246" i="2"/>
  <c r="J246" i="2"/>
  <c r="L245" i="2"/>
  <c r="J245" i="2"/>
  <c r="L244" i="2"/>
  <c r="J244" i="2"/>
  <c r="L242" i="2"/>
  <c r="J242" i="2"/>
  <c r="L241" i="2"/>
  <c r="J241" i="2"/>
  <c r="L240" i="2"/>
  <c r="J240" i="2"/>
  <c r="L239" i="2"/>
  <c r="J239" i="2"/>
  <c r="L238" i="2"/>
  <c r="J238" i="2"/>
  <c r="L237" i="2"/>
  <c r="J237" i="2"/>
  <c r="M80" i="2" l="1"/>
  <c r="M65" i="2" s="1"/>
  <c r="M349" i="2"/>
  <c r="M251" i="2"/>
  <c r="M242" i="2"/>
  <c r="M248" i="2"/>
  <c r="M346" i="2"/>
  <c r="M348" i="2"/>
  <c r="M237" i="2"/>
  <c r="M238" i="2"/>
  <c r="M246" i="2"/>
  <c r="M240" i="2"/>
  <c r="M245" i="2"/>
  <c r="M250" i="2"/>
  <c r="M344" i="2"/>
  <c r="M241" i="2"/>
  <c r="M342" i="2"/>
  <c r="M345" i="2"/>
  <c r="M239" i="2"/>
  <c r="M244" i="2"/>
  <c r="M249" i="2"/>
  <c r="M252" i="2"/>
  <c r="M343" i="2"/>
  <c r="M347" i="2"/>
  <c r="L54" i="2"/>
  <c r="J56" i="2"/>
  <c r="M56" i="2" s="1"/>
  <c r="J58" i="2"/>
  <c r="M58" i="2" s="1"/>
  <c r="J62" i="2"/>
  <c r="M62" i="2" s="1"/>
  <c r="J54" i="2"/>
  <c r="J254" i="2" l="1"/>
  <c r="L254" i="2"/>
  <c r="J255" i="2"/>
  <c r="L255" i="2"/>
  <c r="L63" i="2"/>
  <c r="L52" i="2" s="1"/>
  <c r="M54" i="2"/>
  <c r="L46" i="2"/>
  <c r="L45" i="2"/>
  <c r="L44" i="2"/>
  <c r="L43" i="2"/>
  <c r="L42" i="2"/>
  <c r="M254" i="2" l="1"/>
  <c r="J235" i="2"/>
  <c r="M255" i="2"/>
  <c r="L235" i="2"/>
  <c r="J63" i="2"/>
  <c r="J52" i="2" s="1"/>
  <c r="L40" i="2"/>
  <c r="L39" i="2"/>
  <c r="L38" i="2"/>
  <c r="L41" i="2"/>
  <c r="J46" i="2"/>
  <c r="M46" i="2" s="1"/>
  <c r="J45" i="2"/>
  <c r="M45" i="2" s="1"/>
  <c r="J44" i="2"/>
  <c r="M44" i="2" s="1"/>
  <c r="J43" i="2"/>
  <c r="M43" i="2" s="1"/>
  <c r="L37" i="2"/>
  <c r="L36" i="2"/>
  <c r="J49" i="2"/>
  <c r="M49" i="2" s="1"/>
  <c r="J48" i="2"/>
  <c r="M48" i="2" s="1"/>
  <c r="J47" i="2"/>
  <c r="M47" i="2" s="1"/>
  <c r="J42" i="2"/>
  <c r="M42" i="2" s="1"/>
  <c r="J41" i="2"/>
  <c r="J39" i="2"/>
  <c r="J38" i="2"/>
  <c r="J37" i="2"/>
  <c r="J36" i="2"/>
  <c r="M63" i="2" l="1"/>
  <c r="M52" i="2" s="1"/>
  <c r="J40" i="2"/>
  <c r="M40" i="2" s="1"/>
  <c r="M41" i="2"/>
  <c r="M36" i="2"/>
  <c r="M39" i="2"/>
  <c r="M37" i="2"/>
  <c r="M38" i="2"/>
  <c r="L232" i="2"/>
  <c r="J232" i="2"/>
  <c r="L231" i="2"/>
  <c r="J231" i="2"/>
  <c r="L230" i="2"/>
  <c r="J230" i="2"/>
  <c r="L229" i="2"/>
  <c r="J229" i="2"/>
  <c r="L228" i="2"/>
  <c r="J228" i="2"/>
  <c r="L227" i="2"/>
  <c r="J227" i="2"/>
  <c r="L226" i="2"/>
  <c r="J226" i="2"/>
  <c r="L221" i="2"/>
  <c r="J221" i="2"/>
  <c r="L35" i="2"/>
  <c r="J35" i="2"/>
  <c r="L220" i="2"/>
  <c r="J220" i="2"/>
  <c r="L215" i="2"/>
  <c r="J215" i="2"/>
  <c r="L219" i="2"/>
  <c r="J219" i="2"/>
  <c r="L216" i="2"/>
  <c r="J216" i="2"/>
  <c r="L218" i="2"/>
  <c r="J218" i="2"/>
  <c r="L217" i="2"/>
  <c r="J217" i="2"/>
  <c r="L214" i="2"/>
  <c r="J214" i="2"/>
  <c r="L222" i="2"/>
  <c r="J222" i="2"/>
  <c r="J223" i="2" l="1"/>
  <c r="L233" i="2"/>
  <c r="L224" i="2"/>
  <c r="L205" i="2"/>
  <c r="M226" i="2"/>
  <c r="M228" i="2"/>
  <c r="M230" i="2"/>
  <c r="M232" i="2"/>
  <c r="M227" i="2"/>
  <c r="M231" i="2"/>
  <c r="M229" i="2"/>
  <c r="M220" i="2"/>
  <c r="M215" i="2"/>
  <c r="M221" i="2"/>
  <c r="M219" i="2"/>
  <c r="M35" i="2"/>
  <c r="M222" i="2"/>
  <c r="M216" i="2"/>
  <c r="M214" i="2"/>
  <c r="M217" i="2"/>
  <c r="M218" i="2"/>
  <c r="L223" i="2" l="1"/>
  <c r="M223" i="2" s="1"/>
  <c r="J233" i="2"/>
  <c r="M233" i="2" s="1"/>
  <c r="J224" i="2"/>
  <c r="J205" i="2" s="1"/>
  <c r="J234" i="2"/>
  <c r="L234" i="2"/>
  <c r="J50" i="2"/>
  <c r="J33" i="2" s="1"/>
  <c r="L50" i="2"/>
  <c r="L33" i="2" s="1"/>
  <c r="J440" i="2"/>
  <c r="L440" i="2"/>
  <c r="J441" i="2"/>
  <c r="L441" i="2"/>
  <c r="J442" i="2"/>
  <c r="L442" i="2"/>
  <c r="J443" i="2"/>
  <c r="L443" i="2"/>
  <c r="J444" i="2"/>
  <c r="L444" i="2"/>
  <c r="J445" i="2"/>
  <c r="L445" i="2"/>
  <c r="J446" i="2"/>
  <c r="L446" i="2"/>
  <c r="J447" i="2"/>
  <c r="L447" i="2"/>
  <c r="J448" i="2"/>
  <c r="L448" i="2"/>
  <c r="J449" i="2"/>
  <c r="L449" i="2"/>
  <c r="J450" i="2"/>
  <c r="L450" i="2"/>
  <c r="L439" i="2"/>
  <c r="J439" i="2"/>
  <c r="J225" i="2" l="1"/>
  <c r="J87" i="2" s="1"/>
  <c r="M224" i="2"/>
  <c r="M205" i="2" s="1"/>
  <c r="M234" i="2"/>
  <c r="M225" i="2" s="1"/>
  <c r="L225" i="2"/>
  <c r="L87" i="2" s="1"/>
  <c r="M50" i="2"/>
  <c r="M447" i="2"/>
  <c r="M449" i="2"/>
  <c r="M441" i="2"/>
  <c r="M446" i="2"/>
  <c r="M445" i="2"/>
  <c r="M443" i="2"/>
  <c r="M444" i="2"/>
  <c r="M450" i="2"/>
  <c r="M439" i="2"/>
  <c r="M440" i="2"/>
  <c r="M448" i="2"/>
  <c r="M442" i="2"/>
  <c r="L580" i="2"/>
  <c r="J580" i="2"/>
  <c r="L579" i="2"/>
  <c r="J579" i="2"/>
  <c r="L578" i="2"/>
  <c r="J578" i="2"/>
  <c r="L577" i="2"/>
  <c r="J577" i="2"/>
  <c r="L575" i="2"/>
  <c r="J575" i="2"/>
  <c r="L574" i="2"/>
  <c r="J574" i="2"/>
  <c r="L573" i="2"/>
  <c r="J573" i="2"/>
  <c r="L572" i="2"/>
  <c r="J572" i="2"/>
  <c r="L546" i="2"/>
  <c r="J546" i="2"/>
  <c r="L492" i="2"/>
  <c r="J492" i="2"/>
  <c r="L478" i="2"/>
  <c r="J478" i="2"/>
  <c r="L460" i="2"/>
  <c r="J460" i="2"/>
  <c r="L429" i="2"/>
  <c r="L428" i="2"/>
  <c r="L427" i="2"/>
  <c r="L424" i="2"/>
  <c r="L423" i="2"/>
  <c r="L422" i="2"/>
  <c r="L421" i="2"/>
  <c r="L420" i="2"/>
  <c r="L419" i="2"/>
  <c r="L418" i="2"/>
  <c r="L417" i="2"/>
  <c r="L416" i="2"/>
  <c r="L415" i="2"/>
  <c r="L414" i="2"/>
  <c r="L413" i="2"/>
  <c r="L692" i="2"/>
  <c r="J692" i="2"/>
  <c r="L528" i="2"/>
  <c r="J528" i="2"/>
  <c r="L527" i="2"/>
  <c r="J527" i="2"/>
  <c r="I35" i="3"/>
  <c r="I34" i="3"/>
  <c r="I33" i="3"/>
  <c r="I31" i="3"/>
  <c r="I28" i="3"/>
  <c r="I27" i="3"/>
  <c r="I26" i="3"/>
  <c r="I25" i="3"/>
  <c r="I23" i="3"/>
  <c r="I21" i="3"/>
  <c r="I20" i="3"/>
  <c r="I18" i="3"/>
  <c r="L519" i="2"/>
  <c r="J519" i="2"/>
  <c r="L518" i="2"/>
  <c r="J518" i="2"/>
  <c r="L504" i="2"/>
  <c r="J504" i="2"/>
  <c r="L503" i="2"/>
  <c r="J503" i="2"/>
  <c r="L496" i="2"/>
  <c r="J496" i="2"/>
  <c r="L482" i="2"/>
  <c r="J482" i="2"/>
  <c r="I32" i="3"/>
  <c r="I30" i="3"/>
  <c r="I29" i="3"/>
  <c r="I24" i="3"/>
  <c r="I22" i="3"/>
  <c r="I19" i="3"/>
  <c r="I17" i="3"/>
  <c r="L463" i="2"/>
  <c r="J463" i="2"/>
  <c r="J437" i="2"/>
  <c r="J436" i="2"/>
  <c r="J435" i="2"/>
  <c r="J434" i="2"/>
  <c r="J433" i="2"/>
  <c r="J432" i="2"/>
  <c r="J431" i="2"/>
  <c r="L426" i="2"/>
  <c r="L425" i="2"/>
  <c r="J429" i="2"/>
  <c r="J428" i="2"/>
  <c r="J427" i="2"/>
  <c r="J426" i="2"/>
  <c r="J425" i="2"/>
  <c r="J424" i="2"/>
  <c r="J423" i="2"/>
  <c r="J422" i="2"/>
  <c r="J421" i="2"/>
  <c r="J420" i="2"/>
  <c r="J419" i="2"/>
  <c r="J418" i="2"/>
  <c r="J417" i="2"/>
  <c r="J416" i="2"/>
  <c r="J415" i="2"/>
  <c r="J414" i="2"/>
  <c r="J413" i="2"/>
  <c r="L691" i="2"/>
  <c r="J691" i="2"/>
  <c r="L690" i="2"/>
  <c r="J690" i="2"/>
  <c r="L689" i="2"/>
  <c r="J689" i="2"/>
  <c r="L688" i="2"/>
  <c r="J688" i="2"/>
  <c r="L687" i="2"/>
  <c r="J687" i="2"/>
  <c r="L686" i="2"/>
  <c r="J686" i="2"/>
  <c r="L685" i="2"/>
  <c r="J685" i="2"/>
  <c r="J411" i="2"/>
  <c r="J410" i="2"/>
  <c r="J409" i="2"/>
  <c r="J408" i="2"/>
  <c r="J407" i="2"/>
  <c r="J406" i="2"/>
  <c r="J405" i="2"/>
  <c r="M33" i="2" l="1"/>
  <c r="L435" i="2"/>
  <c r="M435" i="2" s="1"/>
  <c r="L411" i="2"/>
  <c r="M411" i="2" s="1"/>
  <c r="L437" i="2"/>
  <c r="M437" i="2" s="1"/>
  <c r="L409" i="2"/>
  <c r="M409" i="2" s="1"/>
  <c r="L410" i="2"/>
  <c r="M410" i="2" s="1"/>
  <c r="L436" i="2"/>
  <c r="M436" i="2" s="1"/>
  <c r="L405" i="2"/>
  <c r="L431" i="2"/>
  <c r="M431" i="2" s="1"/>
  <c r="L406" i="2"/>
  <c r="M406" i="2" s="1"/>
  <c r="L432" i="2"/>
  <c r="M432" i="2" s="1"/>
  <c r="L407" i="2"/>
  <c r="M407" i="2" s="1"/>
  <c r="L433" i="2"/>
  <c r="M433" i="2" s="1"/>
  <c r="L408" i="2"/>
  <c r="M408" i="2" s="1"/>
  <c r="L434" i="2"/>
  <c r="M434" i="2" s="1"/>
  <c r="M572" i="2"/>
  <c r="M573" i="2"/>
  <c r="M575" i="2"/>
  <c r="M577" i="2"/>
  <c r="M578" i="2"/>
  <c r="M579" i="2"/>
  <c r="M580" i="2"/>
  <c r="M574" i="2"/>
  <c r="M546" i="2"/>
  <c r="M692" i="2"/>
  <c r="M460" i="2"/>
  <c r="M478" i="2"/>
  <c r="M492" i="2"/>
  <c r="M518" i="2"/>
  <c r="M519" i="2"/>
  <c r="M528" i="2"/>
  <c r="M527" i="2"/>
  <c r="I15" i="3"/>
  <c r="I37" i="3" s="1"/>
  <c r="G48" i="1" s="1"/>
  <c r="M504" i="2"/>
  <c r="M496" i="2"/>
  <c r="M503" i="2"/>
  <c r="M482" i="2"/>
  <c r="M463" i="2"/>
  <c r="M421" i="2"/>
  <c r="M429" i="2"/>
  <c r="M414" i="2"/>
  <c r="M422" i="2"/>
  <c r="M415" i="2"/>
  <c r="M423" i="2"/>
  <c r="M686" i="2"/>
  <c r="M416" i="2"/>
  <c r="M424" i="2"/>
  <c r="M417" i="2"/>
  <c r="M425" i="2"/>
  <c r="M418" i="2"/>
  <c r="M426" i="2"/>
  <c r="M419" i="2"/>
  <c r="M427" i="2"/>
  <c r="M420" i="2"/>
  <c r="M428" i="2"/>
  <c r="M689" i="2"/>
  <c r="M691" i="2"/>
  <c r="M413" i="2"/>
  <c r="M690" i="2"/>
  <c r="M688" i="2"/>
  <c r="M687" i="2"/>
  <c r="M685" i="2"/>
  <c r="M405" i="2" l="1"/>
  <c r="L364" i="2"/>
  <c r="F42" i="1" s="1"/>
  <c r="L683" i="2"/>
  <c r="J683" i="2"/>
  <c r="L682" i="2"/>
  <c r="J682" i="2"/>
  <c r="L681" i="2"/>
  <c r="J681" i="2"/>
  <c r="L663" i="2"/>
  <c r="J663" i="2"/>
  <c r="L662" i="2"/>
  <c r="J662" i="2"/>
  <c r="L661" i="2"/>
  <c r="J661" i="2"/>
  <c r="L660" i="2"/>
  <c r="J660" i="2"/>
  <c r="M364" i="2" l="1"/>
  <c r="G42" i="1" s="1"/>
  <c r="M683" i="2"/>
  <c r="M682" i="2"/>
  <c r="M681" i="2"/>
  <c r="M661" i="2"/>
  <c r="M663" i="2"/>
  <c r="M662" i="2"/>
  <c r="M660" i="2"/>
  <c r="L678" i="2"/>
  <c r="J678" i="2"/>
  <c r="L677" i="2"/>
  <c r="J677" i="2"/>
  <c r="L676" i="2"/>
  <c r="J676" i="2"/>
  <c r="L675" i="2"/>
  <c r="J675" i="2"/>
  <c r="L674" i="2"/>
  <c r="J674" i="2"/>
  <c r="L673" i="2"/>
  <c r="J673" i="2"/>
  <c r="L672" i="2"/>
  <c r="J672" i="2"/>
  <c r="L671" i="2"/>
  <c r="J671" i="2"/>
  <c r="L670" i="2"/>
  <c r="J670" i="2"/>
  <c r="L669" i="2"/>
  <c r="J669" i="2"/>
  <c r="L668" i="2"/>
  <c r="J668" i="2"/>
  <c r="L667" i="2"/>
  <c r="J667" i="2"/>
  <c r="L666" i="2"/>
  <c r="J666" i="2"/>
  <c r="L236" i="2"/>
  <c r="J236" i="2"/>
  <c r="L680" i="2"/>
  <c r="J680" i="2"/>
  <c r="L213" i="2"/>
  <c r="J213" i="2"/>
  <c r="L212" i="2"/>
  <c r="J212" i="2"/>
  <c r="L211" i="2"/>
  <c r="J211" i="2"/>
  <c r="L210" i="2"/>
  <c r="J210" i="2"/>
  <c r="L209" i="2"/>
  <c r="J209" i="2"/>
  <c r="L208" i="2"/>
  <c r="J208" i="2"/>
  <c r="L207" i="2"/>
  <c r="J207" i="2"/>
  <c r="L206" i="2"/>
  <c r="J206" i="2"/>
  <c r="L644" i="2"/>
  <c r="J644" i="2"/>
  <c r="L650" i="2"/>
  <c r="J650" i="2"/>
  <c r="L658" i="2"/>
  <c r="J658" i="2"/>
  <c r="L656" i="2"/>
  <c r="J656" i="2"/>
  <c r="L655" i="2"/>
  <c r="J655" i="2"/>
  <c r="L654" i="2"/>
  <c r="J654" i="2"/>
  <c r="L653" i="2"/>
  <c r="J653" i="2"/>
  <c r="J651" i="2" l="1"/>
  <c r="E44" i="1" s="1"/>
  <c r="L651" i="2"/>
  <c r="F44" i="1" s="1"/>
  <c r="M671" i="2"/>
  <c r="M655" i="2"/>
  <c r="M206" i="2"/>
  <c r="M212" i="2"/>
  <c r="M656" i="2"/>
  <c r="M666" i="2"/>
  <c r="M210" i="2"/>
  <c r="M207" i="2"/>
  <c r="M211" i="2"/>
  <c r="M650" i="2"/>
  <c r="M667" i="2"/>
  <c r="M669" i="2"/>
  <c r="M654" i="2"/>
  <c r="M209" i="2"/>
  <c r="M658" i="2"/>
  <c r="M680" i="2"/>
  <c r="M644" i="2"/>
  <c r="M208" i="2"/>
  <c r="M236" i="2"/>
  <c r="M235" i="2" s="1"/>
  <c r="M87" i="2" s="1"/>
  <c r="M675" i="2"/>
  <c r="M668" i="2"/>
  <c r="M672" i="2"/>
  <c r="M676" i="2"/>
  <c r="M213" i="2"/>
  <c r="M673" i="2"/>
  <c r="M677" i="2"/>
  <c r="M670" i="2"/>
  <c r="M674" i="2"/>
  <c r="M678" i="2"/>
  <c r="M653" i="2"/>
  <c r="L640" i="2"/>
  <c r="J640" i="2"/>
  <c r="J641" i="2"/>
  <c r="L641" i="2"/>
  <c r="L639" i="2"/>
  <c r="J639" i="2"/>
  <c r="L631" i="2"/>
  <c r="J631" i="2"/>
  <c r="L625" i="2"/>
  <c r="J625" i="2"/>
  <c r="L615" i="2"/>
  <c r="J615" i="2"/>
  <c r="L600" i="2"/>
  <c r="J600" i="2"/>
  <c r="L607" i="2"/>
  <c r="J607" i="2"/>
  <c r="L606" i="2"/>
  <c r="J606" i="2"/>
  <c r="L592" i="2"/>
  <c r="J592" i="2"/>
  <c r="L591" i="2"/>
  <c r="J591" i="2"/>
  <c r="L545" i="2"/>
  <c r="J545" i="2"/>
  <c r="L544" i="2"/>
  <c r="J544" i="2"/>
  <c r="L543" i="2"/>
  <c r="J543" i="2"/>
  <c r="L542" i="2"/>
  <c r="J542" i="2"/>
  <c r="L541" i="2"/>
  <c r="J541" i="2"/>
  <c r="J549" i="2"/>
  <c r="L549" i="2"/>
  <c r="L567" i="2"/>
  <c r="J567" i="2"/>
  <c r="L561" i="2"/>
  <c r="J561" i="2"/>
  <c r="L467" i="2"/>
  <c r="J467" i="2"/>
  <c r="L473" i="2"/>
  <c r="J473" i="2"/>
  <c r="L554" i="2"/>
  <c r="J554" i="2"/>
  <c r="L525" i="2"/>
  <c r="J525" i="2"/>
  <c r="M651" i="2" l="1"/>
  <c r="G44" i="1" s="1"/>
  <c r="M641" i="2"/>
  <c r="M640" i="2"/>
  <c r="M592" i="2"/>
  <c r="M615" i="2"/>
  <c r="M606" i="2"/>
  <c r="M545" i="2"/>
  <c r="M607" i="2"/>
  <c r="M631" i="2"/>
  <c r="M591" i="2"/>
  <c r="M600" i="2"/>
  <c r="M639" i="2"/>
  <c r="M625" i="2"/>
  <c r="M561" i="2"/>
  <c r="M473" i="2"/>
  <c r="M467" i="2"/>
  <c r="M554" i="2"/>
  <c r="M567" i="2"/>
  <c r="M543" i="2"/>
  <c r="M544" i="2"/>
  <c r="M542" i="2"/>
  <c r="M541" i="2"/>
  <c r="M525" i="2"/>
  <c r="M549" i="2"/>
  <c r="L524" i="2" l="1"/>
  <c r="J524" i="2"/>
  <c r="L515" i="2"/>
  <c r="J515" i="2"/>
  <c r="L508" i="2"/>
  <c r="J508" i="2"/>
  <c r="L500" i="2"/>
  <c r="J500" i="2"/>
  <c r="L493" i="2"/>
  <c r="J493" i="2"/>
  <c r="L486" i="2"/>
  <c r="J486" i="2"/>
  <c r="L461" i="2"/>
  <c r="J461" i="2"/>
  <c r="L634" i="2"/>
  <c r="J634" i="2"/>
  <c r="L633" i="2"/>
  <c r="J633" i="2"/>
  <c r="M493" i="2" l="1"/>
  <c r="M515" i="2"/>
  <c r="M461" i="2"/>
  <c r="M508" i="2"/>
  <c r="M524" i="2"/>
  <c r="M486" i="2"/>
  <c r="M500" i="2"/>
  <c r="M634" i="2"/>
  <c r="M633" i="2"/>
  <c r="L648" i="2"/>
  <c r="J648" i="2"/>
  <c r="L646" i="2"/>
  <c r="J646" i="2"/>
  <c r="L642" i="2"/>
  <c r="J642" i="2"/>
  <c r="L638" i="2"/>
  <c r="J638" i="2"/>
  <c r="L636" i="2"/>
  <c r="J636" i="2"/>
  <c r="L635" i="2"/>
  <c r="J635" i="2"/>
  <c r="L632" i="2"/>
  <c r="J632" i="2"/>
  <c r="L630" i="2"/>
  <c r="J630" i="2"/>
  <c r="L628" i="2"/>
  <c r="J628" i="2"/>
  <c r="L627" i="2"/>
  <c r="J627" i="2"/>
  <c r="L626" i="2"/>
  <c r="J626" i="2"/>
  <c r="L624" i="2"/>
  <c r="J624" i="2"/>
  <c r="L622" i="2"/>
  <c r="J622" i="2"/>
  <c r="L620" i="2"/>
  <c r="J620" i="2"/>
  <c r="L617" i="2"/>
  <c r="J617" i="2"/>
  <c r="L616" i="2"/>
  <c r="J616" i="2"/>
  <c r="L614" i="2"/>
  <c r="J614" i="2"/>
  <c r="L611" i="2"/>
  <c r="J611" i="2"/>
  <c r="L610" i="2"/>
  <c r="J610" i="2"/>
  <c r="L609" i="2"/>
  <c r="J609" i="2"/>
  <c r="L608" i="2"/>
  <c r="J608" i="2"/>
  <c r="L605" i="2"/>
  <c r="J605" i="2"/>
  <c r="L596" i="2"/>
  <c r="J596" i="2"/>
  <c r="L595" i="2"/>
  <c r="J595" i="2"/>
  <c r="L602" i="2"/>
  <c r="J602" i="2"/>
  <c r="L601" i="2"/>
  <c r="J601" i="2"/>
  <c r="L599" i="2"/>
  <c r="J599" i="2"/>
  <c r="L594" i="2"/>
  <c r="J594" i="2"/>
  <c r="L593" i="2"/>
  <c r="J593" i="2"/>
  <c r="L590" i="2"/>
  <c r="J590" i="2"/>
  <c r="L566" i="2"/>
  <c r="J566" i="2"/>
  <c r="L560" i="2"/>
  <c r="J560" i="2"/>
  <c r="L550" i="2"/>
  <c r="J550" i="2"/>
  <c r="L511" i="2"/>
  <c r="J511" i="2"/>
  <c r="L514" i="2"/>
  <c r="J514" i="2"/>
  <c r="L507" i="2"/>
  <c r="J507" i="2"/>
  <c r="L499" i="2"/>
  <c r="J499" i="2"/>
  <c r="L485" i="2"/>
  <c r="J485" i="2"/>
  <c r="M630" i="2" l="1"/>
  <c r="M632" i="2"/>
  <c r="M507" i="2"/>
  <c r="M648" i="2"/>
  <c r="M599" i="2"/>
  <c r="M560" i="2"/>
  <c r="M602" i="2"/>
  <c r="M605" i="2"/>
  <c r="M485" i="2"/>
  <c r="M514" i="2"/>
  <c r="M566" i="2"/>
  <c r="M622" i="2"/>
  <c r="M635" i="2"/>
  <c r="M601" i="2"/>
  <c r="M608" i="2"/>
  <c r="M617" i="2"/>
  <c r="M616" i="2"/>
  <c r="M626" i="2"/>
  <c r="M614" i="2"/>
  <c r="M627" i="2"/>
  <c r="M609" i="2"/>
  <c r="M511" i="2"/>
  <c r="M593" i="2"/>
  <c r="M610" i="2"/>
  <c r="M499" i="2"/>
  <c r="M590" i="2"/>
  <c r="M594" i="2"/>
  <c r="M611" i="2"/>
  <c r="M624" i="2"/>
  <c r="M628" i="2"/>
  <c r="M642" i="2"/>
  <c r="M646" i="2"/>
  <c r="M595" i="2"/>
  <c r="M636" i="2"/>
  <c r="M550" i="2"/>
  <c r="M596" i="2"/>
  <c r="M620" i="2"/>
  <c r="M638" i="2"/>
  <c r="L569" i="2"/>
  <c r="J569" i="2"/>
  <c r="L568" i="2"/>
  <c r="J568" i="2"/>
  <c r="L563" i="2"/>
  <c r="J563" i="2"/>
  <c r="L562" i="2"/>
  <c r="J562" i="2"/>
  <c r="L588" i="2"/>
  <c r="J588" i="2"/>
  <c r="L586" i="2"/>
  <c r="J586" i="2"/>
  <c r="L584" i="2"/>
  <c r="J584" i="2"/>
  <c r="L582" i="2"/>
  <c r="J582" i="2"/>
  <c r="M584" i="2" l="1"/>
  <c r="M563" i="2"/>
  <c r="M569" i="2"/>
  <c r="M562" i="2"/>
  <c r="M586" i="2"/>
  <c r="M582" i="2"/>
  <c r="M588" i="2"/>
  <c r="M568" i="2"/>
  <c r="L557" i="2" l="1"/>
  <c r="J557" i="2"/>
  <c r="L556" i="2"/>
  <c r="J556" i="2"/>
  <c r="L555" i="2"/>
  <c r="J555" i="2"/>
  <c r="L553" i="2"/>
  <c r="J553" i="2"/>
  <c r="L548" i="2"/>
  <c r="J548" i="2"/>
  <c r="L540" i="2"/>
  <c r="J540" i="2"/>
  <c r="L489" i="2"/>
  <c r="J489" i="2"/>
  <c r="L456" i="2"/>
  <c r="J456" i="2"/>
  <c r="L526" i="2"/>
  <c r="J526" i="2"/>
  <c r="L523" i="2"/>
  <c r="J523" i="2"/>
  <c r="L522" i="2"/>
  <c r="J522" i="2"/>
  <c r="L517" i="2"/>
  <c r="J517" i="2"/>
  <c r="L516" i="2"/>
  <c r="J516" i="2"/>
  <c r="L510" i="2"/>
  <c r="J510" i="2"/>
  <c r="L509" i="2"/>
  <c r="J509" i="2"/>
  <c r="L502" i="2"/>
  <c r="J502" i="2"/>
  <c r="L501" i="2"/>
  <c r="J501" i="2"/>
  <c r="L495" i="2"/>
  <c r="J495" i="2"/>
  <c r="L494" i="2"/>
  <c r="J494" i="2"/>
  <c r="L488" i="2"/>
  <c r="J488" i="2"/>
  <c r="L487" i="2"/>
  <c r="J487" i="2"/>
  <c r="L481" i="2"/>
  <c r="J481" i="2"/>
  <c r="L480" i="2"/>
  <c r="J480" i="2"/>
  <c r="L479" i="2"/>
  <c r="J479" i="2"/>
  <c r="L475" i="2"/>
  <c r="J475" i="2"/>
  <c r="L469" i="2"/>
  <c r="J469" i="2"/>
  <c r="L474" i="2"/>
  <c r="J474" i="2"/>
  <c r="L472" i="2"/>
  <c r="J472" i="2"/>
  <c r="L468" i="2"/>
  <c r="J468" i="2"/>
  <c r="L466" i="2"/>
  <c r="J466" i="2"/>
  <c r="L457" i="2"/>
  <c r="J457" i="2"/>
  <c r="M557" i="2" l="1"/>
  <c r="M456" i="2"/>
  <c r="M555" i="2"/>
  <c r="M556" i="2"/>
  <c r="M548" i="2"/>
  <c r="M553" i="2"/>
  <c r="M540" i="2"/>
  <c r="M489" i="2"/>
  <c r="M526" i="2"/>
  <c r="M523" i="2"/>
  <c r="M516" i="2"/>
  <c r="M522" i="2"/>
  <c r="M502" i="2"/>
  <c r="M510" i="2"/>
  <c r="M517" i="2"/>
  <c r="M509" i="2"/>
  <c r="M494" i="2"/>
  <c r="M501" i="2"/>
  <c r="M495" i="2"/>
  <c r="M481" i="2"/>
  <c r="M475" i="2"/>
  <c r="M480" i="2"/>
  <c r="M479" i="2"/>
  <c r="M487" i="2"/>
  <c r="M488" i="2"/>
  <c r="M469" i="2"/>
  <c r="M472" i="2"/>
  <c r="M457" i="2"/>
  <c r="M474" i="2"/>
  <c r="M468" i="2"/>
  <c r="M466" i="2"/>
  <c r="L26" i="2" l="1"/>
  <c r="L27" i="2"/>
  <c r="L28" i="2"/>
  <c r="L29" i="2"/>
  <c r="L30" i="2"/>
  <c r="L31" i="2"/>
  <c r="L32" i="2"/>
  <c r="J25" i="2"/>
  <c r="J26" i="2"/>
  <c r="J27" i="2"/>
  <c r="J28" i="2"/>
  <c r="J29" i="2"/>
  <c r="J30" i="2"/>
  <c r="J31" i="2"/>
  <c r="J32" i="2"/>
  <c r="M30" i="2" l="1"/>
  <c r="M26" i="2"/>
  <c r="M32" i="2"/>
  <c r="M31" i="2"/>
  <c r="M27" i="2"/>
  <c r="M28" i="2"/>
  <c r="M29" i="2"/>
  <c r="L462" i="2" l="1"/>
  <c r="J462" i="2"/>
  <c r="L453" i="2"/>
  <c r="J453" i="2"/>
  <c r="L455" i="2"/>
  <c r="J455" i="2"/>
  <c r="L454" i="2"/>
  <c r="J454" i="2"/>
  <c r="J451" i="2" l="1"/>
  <c r="L451" i="2"/>
  <c r="M453" i="2"/>
  <c r="M462" i="2"/>
  <c r="M454" i="2"/>
  <c r="M455" i="2"/>
  <c r="L362" i="2" l="1"/>
  <c r="F43" i="1"/>
  <c r="J362" i="2"/>
  <c r="E43" i="1"/>
  <c r="M451" i="2"/>
  <c r="M362" i="2" s="1"/>
  <c r="L24" i="2"/>
  <c r="L25" i="2"/>
  <c r="M25" i="2" s="1"/>
  <c r="L34" i="2"/>
  <c r="L53" i="2"/>
  <c r="L83" i="2"/>
  <c r="L84" i="2"/>
  <c r="L85" i="2"/>
  <c r="L86" i="2"/>
  <c r="L341" i="2"/>
  <c r="L17" i="2"/>
  <c r="J84" i="2"/>
  <c r="J85" i="2"/>
  <c r="J86" i="2"/>
  <c r="J53" i="2"/>
  <c r="J34" i="2"/>
  <c r="J24" i="2"/>
  <c r="J23" i="2" s="1"/>
  <c r="G43" i="1" l="1"/>
  <c r="L23" i="2"/>
  <c r="F18" i="1" s="1"/>
  <c r="F37" i="1"/>
  <c r="F33" i="1"/>
  <c r="L82" i="2"/>
  <c r="F22" i="1" s="1"/>
  <c r="E20" i="1"/>
  <c r="F26" i="1"/>
  <c r="M24" i="2"/>
  <c r="M23" i="2" s="1"/>
  <c r="E18" i="1"/>
  <c r="F32" i="1"/>
  <c r="F27" i="1"/>
  <c r="F25" i="1"/>
  <c r="F29" i="1"/>
  <c r="M34" i="2"/>
  <c r="M85" i="2"/>
  <c r="F34" i="1"/>
  <c r="F28" i="1"/>
  <c r="M84" i="2"/>
  <c r="M53" i="2"/>
  <c r="F40" i="1"/>
  <c r="M86" i="2"/>
  <c r="F19" i="1"/>
  <c r="F31" i="1"/>
  <c r="F20" i="1"/>
  <c r="F38" i="1"/>
  <c r="F30" i="1"/>
  <c r="F21" i="1"/>
  <c r="F17" i="1"/>
  <c r="E19" i="1"/>
  <c r="L15" i="2" l="1"/>
  <c r="F16" i="1" s="1"/>
  <c r="F23" i="1"/>
  <c r="F24" i="1"/>
  <c r="J17" i="2"/>
  <c r="M17" i="2" s="1"/>
  <c r="J83" i="2"/>
  <c r="J341" i="2"/>
  <c r="M341" i="2" l="1"/>
  <c r="G18" i="1"/>
  <c r="G19" i="1"/>
  <c r="G20" i="1"/>
  <c r="M83" i="2"/>
  <c r="J82" i="2"/>
  <c r="F41" i="1"/>
  <c r="E26" i="1"/>
  <c r="E38" i="1"/>
  <c r="E22" i="1" l="1"/>
  <c r="J15" i="2"/>
  <c r="E16" i="1" s="1"/>
  <c r="L351" i="2"/>
  <c r="J351" i="2"/>
  <c r="J352" i="2"/>
  <c r="L352" i="2"/>
  <c r="G38" i="1"/>
  <c r="G24" i="1"/>
  <c r="G26" i="1"/>
  <c r="E37" i="1"/>
  <c r="M82" i="2"/>
  <c r="M15" i="2" s="1"/>
  <c r="E17" i="1"/>
  <c r="G33" i="1"/>
  <c r="G32" i="1"/>
  <c r="E21" i="1"/>
  <c r="E29" i="1"/>
  <c r="E28" i="1"/>
  <c r="E24" i="1"/>
  <c r="E25" i="1"/>
  <c r="E33" i="1"/>
  <c r="E42" i="1"/>
  <c r="E32" i="1"/>
  <c r="E30" i="1"/>
  <c r="E31" i="1"/>
  <c r="E27" i="1"/>
  <c r="L340" i="2" l="1"/>
  <c r="L339" i="2" s="1"/>
  <c r="L694" i="2" s="1"/>
  <c r="J340" i="2"/>
  <c r="J339" i="2" s="1"/>
  <c r="J694" i="2" s="1"/>
  <c r="M352" i="2"/>
  <c r="M351" i="2"/>
  <c r="G21" i="1"/>
  <c r="G31" i="1"/>
  <c r="G30" i="1"/>
  <c r="G29" i="1"/>
  <c r="G22" i="1"/>
  <c r="G25" i="1"/>
  <c r="G37" i="1"/>
  <c r="G17" i="1"/>
  <c r="G28" i="1"/>
  <c r="G27" i="1"/>
  <c r="G41" i="1"/>
  <c r="M340" i="2" l="1"/>
  <c r="M339" i="2" s="1"/>
  <c r="M694" i="2" s="1"/>
  <c r="E39" i="1"/>
  <c r="F39" i="1"/>
  <c r="F14" i="1"/>
  <c r="G16" i="1"/>
  <c r="E41" i="1"/>
  <c r="G39" i="1" l="1"/>
  <c r="G34" i="1"/>
  <c r="G23" i="1" l="1"/>
  <c r="E23" i="1"/>
  <c r="E34" i="1"/>
  <c r="E40" i="1" l="1"/>
  <c r="E14" i="1"/>
  <c r="G40" i="1"/>
  <c r="G14" i="1" l="1"/>
  <c r="G50" i="1" s="1"/>
</calcChain>
</file>

<file path=xl/sharedStrings.xml><?xml version="1.0" encoding="utf-8"?>
<sst xmlns="http://schemas.openxmlformats.org/spreadsheetml/2006/main" count="2226" uniqueCount="792">
  <si>
    <t>Jevištní mechanika</t>
  </si>
  <si>
    <t>Audiovizuální technika</t>
  </si>
  <si>
    <t>Zdvih kostky</t>
  </si>
  <si>
    <t>Vnitřní nosný systém</t>
  </si>
  <si>
    <t>Vnější nosný systém</t>
  </si>
  <si>
    <t>Zdvih brankových sítí</t>
  </si>
  <si>
    <t>Ozvučení ostatních prostor</t>
  </si>
  <si>
    <t>Multimediální kostka</t>
  </si>
  <si>
    <t>Komunikace</t>
  </si>
  <si>
    <t>Scénické osvětlení</t>
  </si>
  <si>
    <t>Režie</t>
  </si>
  <si>
    <t>Videorozhodčí</t>
  </si>
  <si>
    <t>LED poprsník</t>
  </si>
  <si>
    <t>IPTV okruh</t>
  </si>
  <si>
    <t>Vnitřní kamerový okruh</t>
  </si>
  <si>
    <t>Příprava pro externí podiovou techniku</t>
  </si>
  <si>
    <t>Opony na ochoze</t>
  </si>
  <si>
    <t>Název</t>
  </si>
  <si>
    <t>Popis</t>
  </si>
  <si>
    <t>Číslo</t>
  </si>
  <si>
    <t>J.</t>
  </si>
  <si>
    <t>Počet</t>
  </si>
  <si>
    <t>Řídící systém</t>
  </si>
  <si>
    <t xml:space="preserve">Ozvučení hlavního sálu </t>
  </si>
  <si>
    <t>Zdroje a distribuce adiosignálu</t>
  </si>
  <si>
    <t>Distribuční Video Infrastruktura pro TV</t>
  </si>
  <si>
    <t>Multifunkční časomíra</t>
  </si>
  <si>
    <t>CELKEM</t>
  </si>
  <si>
    <t>MUSICDATA s.r.o.</t>
  </si>
  <si>
    <t>Statutární město Jihlava</t>
  </si>
  <si>
    <t>HMA JIHLAVA</t>
  </si>
  <si>
    <t>U Tržiště 2249</t>
  </si>
  <si>
    <t>597 01 Velké Meziříčí</t>
  </si>
  <si>
    <t>Masarykovo náměstí 97/5</t>
  </si>
  <si>
    <t>590 01 Jihlava 1</t>
  </si>
  <si>
    <t xml:space="preserve">PS </t>
  </si>
  <si>
    <t>01</t>
  </si>
  <si>
    <t xml:space="preserve">Jevištní technologie </t>
  </si>
  <si>
    <t>Cena bez DPH/dodávka</t>
  </si>
  <si>
    <t>ZRN</t>
  </si>
  <si>
    <t>Základní rozpočtové náklady</t>
  </si>
  <si>
    <t>VRN</t>
  </si>
  <si>
    <t>Vedlejší rozpočtové náklady</t>
  </si>
  <si>
    <t>Cena bez DPH/montáž</t>
  </si>
  <si>
    <t>Dodávka celkem</t>
  </si>
  <si>
    <t>Montáž celkem</t>
  </si>
  <si>
    <t>Cena/j.</t>
  </si>
  <si>
    <t>Cena celkem</t>
  </si>
  <si>
    <t>VRN - Vedlejší rozpočtové náklady</t>
  </si>
  <si>
    <t>STAVBA:</t>
  </si>
  <si>
    <t>ZADAVATEL:</t>
  </si>
  <si>
    <t>ZPRACOVATEL:</t>
  </si>
  <si>
    <t>POLOŽKOVÝ ROZPOČET</t>
  </si>
  <si>
    <t>U Tržiště 2252</t>
  </si>
  <si>
    <t>600 01 Velké Meziříčí</t>
  </si>
  <si>
    <t>Masarykovo náměstí 97/8</t>
  </si>
  <si>
    <t>593 01 Jihlava 1</t>
  </si>
  <si>
    <t>PC celkem</t>
  </si>
  <si>
    <t>Cena bez DPH/celkem</t>
  </si>
  <si>
    <t xml:space="preserve">Elektroinstalace </t>
  </si>
  <si>
    <t>ks</t>
  </si>
  <si>
    <t>Optická vana</t>
  </si>
  <si>
    <t>Switchbox</t>
  </si>
  <si>
    <t>Zesilovače ERO</t>
  </si>
  <si>
    <t>Výkonový dvoukanálový zesilovač, 2*500 W, plovoucí výkonový výstup 100 V nebo 70 V, ochrana před výstupní nečinností a zkratem, napájení z elektrické sítě 120–240 V (50/60 Hz)
nebo pohotovostní záloha 24 V ss., elektronicky vyvážené vstupy, • funkce sledování teploty, • řízení všech funkcí pomocí procesoru, • sledování procesorového systému pomocí časovacího modulu, • energeticky nezávislá paměť FLASH pro konfigurační data, • funkce pro interní sledování, • vestavěná zvuková relé, • funkce pro sledování linky, • pilotní tón a sledování pro případ poruchy uzemnění certifikace EN54-24</t>
  </si>
  <si>
    <t>Napájecí distributor</t>
  </si>
  <si>
    <t>Napájecí distributor, 8x CEE7/7 E/F, rackové provedení</t>
  </si>
  <si>
    <t>Napájecí distributor, 8x CEE7/7, rackové provedení, přepěťová ochrana, vypínač</t>
  </si>
  <si>
    <t>Příhradový nosník D3000</t>
  </si>
  <si>
    <t>Hliníkový vazník čtvercového průřezu pro vysoké zatížení s 40ti cm stranami. Délka 3000 mm. Tětivy A: extrudovaná trubka Ø 50x4 mm EN AW 6082 T6. Diagonály B: extrudovaná trubka Ø 30x3 mm EN AW 6082 T6. Konce C: hliníkový konektor vidlic EN AW 6082 T6. Spojovací systém: cylindrický čep + bezpečnostní R-klip. Diagonály na všech čtyřech stranách, opatřeno vidlicovým hliníkovým čepem. Bodové zatížení min. 26 kN, celkové zatížení min. 47 kN. Hmotnost max. 37 kg. Certifikace CE; TÜV.</t>
  </si>
  <si>
    <t>Příhradový nosník D2500</t>
  </si>
  <si>
    <t>Hliníkový vazník čtvercového průřezu pro vysoké zatížení s 40ti cm stranami. Délka 2500 mm. Tětivy A: extrudovaná trubka Ø 50x4 mm EN AW 6082 T6. Diagonály B: extrudovaná trubka Ø 30x3 mm EN AW 6082 T6. Konce C: hliníkový konektor vidlic EN AW 6082 T6. Spojovací systém: cylindrický čep + bezpečnostní R-klip. Diagonály na všech čtyřech stranách, opatřeno vidlicovým hliníkovým čepem. Bodové zatížení min. 21 kN, celkové zatížení min. 39 kN. Hmotnost max. 31 kg. Certifikace CE; TÜV.</t>
  </si>
  <si>
    <t>Příhradový nosník poloměr R7000</t>
  </si>
  <si>
    <t>Hliníkový vazník čtvercového průřezu pro vysoké zatížení s 40ti cm stranami. Poloměr 7000 mm; 22,5°. Tětivy A: extrudovaná trubka Ø 50x4 mm EN AW 6082 T6. Diagonály B: extrudovaná trubka Ø 30x3 mm EN AW 6082 T6. Konce C: hliníkový konektor vidlic EN AW 6082 T6. Spojovací systém: cylindrický čep + bezpečnostní R-klip. Diagonály na všech čtyřech stranách, opatřeno vidlicovým hliníkovým čepem. Bodové zatížení min. 26 kN, celkové zatížení min. 172 kN. Hmotnost max. 136 kg. Certifikace CE; TÜV.</t>
  </si>
  <si>
    <t>Spojovací čepy</t>
  </si>
  <si>
    <t>Spojovací čep pro příhradový vazník s bezpečnostní závlačkou. Certifikace CE; TÜV.</t>
  </si>
  <si>
    <t>Závěs pro řetěz</t>
  </si>
  <si>
    <t>Hliníkový závěs pro řetězový pohon kompatibilní s příhradovým nosníkem š. 400 mm. Min. zatížení 25 kN. Certifikace CE; TÜV.</t>
  </si>
  <si>
    <t>Řetězový pohon</t>
  </si>
  <si>
    <t>Elektrický řetězový kladkostroj vyhovující standardu BGV D8+, maximální pracovní zátěž WLL 1000 kg, rychlost zdvihu 4 m/min., nízkonapěťové řízení , dvojitá brzda, 2 koncové spínače, enkodér pro snímání polohy háku, výška zdvihu 35 m, řetěz s bezpečnostním faktorem min. 8:1, vak na řetěz.</t>
  </si>
  <si>
    <t>Pomocné ocelové KCE</t>
  </si>
  <si>
    <t>Pohyblivý kabelový přívod</t>
  </si>
  <si>
    <t>Max pojezdová výška 14m; prvky 1, 2, 3m; průřez 100x46mm, vlastní hmotnost 35 kg (14m). Kombinací potřebného počtu podélných prvků lze dosáhnout požadované pojezdové výšky.</t>
  </si>
  <si>
    <t>Pomocný instalační materiál</t>
  </si>
  <si>
    <t>kpl</t>
  </si>
  <si>
    <t>sd</t>
  </si>
  <si>
    <t>Technologická skříň</t>
  </si>
  <si>
    <t>Digitální ovladač motorů</t>
  </si>
  <si>
    <t>Ovládací pult</t>
  </si>
  <si>
    <t>Software</t>
  </si>
  <si>
    <t>Softwarová licence pro ovládací pult</t>
  </si>
  <si>
    <t>Kabelové trasy</t>
  </si>
  <si>
    <t>Předání a převzetí staveniště</t>
  </si>
  <si>
    <t>Zpracování výrobní dokumentace</t>
  </si>
  <si>
    <t>Koordinace na staveništi</t>
  </si>
  <si>
    <t>Ostatní vedlejší náklady - provozní vlivy, malý rozsah apod.</t>
  </si>
  <si>
    <t>Rozvaděč RDT</t>
  </si>
  <si>
    <t>Rozvaděč RMDT</t>
  </si>
  <si>
    <t>Rozvaděč RJDT</t>
  </si>
  <si>
    <t>Rozvaděč RAVDT</t>
  </si>
  <si>
    <t>Rozvaděč RSODT</t>
  </si>
  <si>
    <t>Rozvaděč REDT</t>
  </si>
  <si>
    <t>Hlavní rozvaděč jevištní techniky</t>
  </si>
  <si>
    <t>Rozvaděč pro motorová zařízení jevištní techniky</t>
  </si>
  <si>
    <t>Rozvaděč pro požárně bezpečnostní zařízení</t>
  </si>
  <si>
    <t>Rozvaděč pro audiovizuální zařízení</t>
  </si>
  <si>
    <t>Rozvaděč pro zařízení scénického osvětlení</t>
  </si>
  <si>
    <t>Dokumentace skutečného provedení</t>
  </si>
  <si>
    <t>Mimostaveništní doprava materiálů a výrobků</t>
  </si>
  <si>
    <t>Práce ve výškách</t>
  </si>
  <si>
    <t>Kompletační činnost</t>
  </si>
  <si>
    <t>Odstranění zařízení staveniště</t>
  </si>
  <si>
    <t xml:space="preserve">Provoz zařízení staveniště </t>
  </si>
  <si>
    <t>Ztížené výrobní podmínky</t>
  </si>
  <si>
    <t>Rezerva rozpočtu</t>
  </si>
  <si>
    <t xml:space="preserve">Zajištění návodů pro obsluhu a údržbu jednotlivých zařízení </t>
  </si>
  <si>
    <t>Revize</t>
  </si>
  <si>
    <t>Zkušební provoz</t>
  </si>
  <si>
    <t>Pojištění dodavatele a pojištění díla</t>
  </si>
  <si>
    <t>Ovládací skříň MS_1_10</t>
  </si>
  <si>
    <t>Ovládací skříň MS_1_1</t>
  </si>
  <si>
    <t>Ovládací skříň MS_1_2</t>
  </si>
  <si>
    <t>Ovládací skříň MS_1_3</t>
  </si>
  <si>
    <t>Ovládací skříň MS_1_4</t>
  </si>
  <si>
    <t>Zásuvka přisazená</t>
  </si>
  <si>
    <t>Přisazená zásuvka 230V, barva bílá</t>
  </si>
  <si>
    <t>Ovládací skříň MS_1_5</t>
  </si>
  <si>
    <t>Ovládací skříň MS_1_6</t>
  </si>
  <si>
    <t>Ovládací skříň MS_1_7</t>
  </si>
  <si>
    <t>Ovládací skříň MS_1_8</t>
  </si>
  <si>
    <t>Ovládací skříň MS_1_9</t>
  </si>
  <si>
    <t>Ovládací skříň MS_1_11</t>
  </si>
  <si>
    <t xml:space="preserve">Skříň nástěnná </t>
  </si>
  <si>
    <t>Optická vana singlemode</t>
  </si>
  <si>
    <t>Optická vana multimode</t>
  </si>
  <si>
    <t xml:space="preserve">Patchovací pole </t>
  </si>
  <si>
    <t>Datové patchovací pole 24 pozic, CAT6 stíněné, vč konektorů a zapojení</t>
  </si>
  <si>
    <t xml:space="preserve">Patchovací pole CAT6 stíněné, 1U výška, osazení 20x keystone </t>
  </si>
  <si>
    <t>Ovládací skříň MS_4_1-8</t>
  </si>
  <si>
    <t>Rozvaděč rozebíratelný</t>
  </si>
  <si>
    <t>Ovládací skříň MS_4_9</t>
  </si>
  <si>
    <t>Ovládací skříň MS_4_10</t>
  </si>
  <si>
    <t>Skříň atyp</t>
  </si>
  <si>
    <t>Skříň  atyp</t>
  </si>
  <si>
    <t xml:space="preserve">Switch </t>
  </si>
  <si>
    <t>Patchovací pole data</t>
  </si>
  <si>
    <t>Přípojná skříň</t>
  </si>
  <si>
    <t>Ovládací skříň MX_4_4</t>
  </si>
  <si>
    <t>Přípojný panel, 4x 230V, 5x LAN RJ45 keystone, 1x RJ12 VDSL,  90x600x65 (VxŠxH) materiál plech černý</t>
  </si>
  <si>
    <t>Ovládací skříň MS_4_11</t>
  </si>
  <si>
    <t>Ovládací skříň MS_4_12</t>
  </si>
  <si>
    <t>Ovládací skříň MS_2_1</t>
  </si>
  <si>
    <t>Ovládací skříň MX_4_5</t>
  </si>
  <si>
    <t>Ovládací skříň MX_4_6</t>
  </si>
  <si>
    <t>Ovládací skříň MX_4_7</t>
  </si>
  <si>
    <t xml:space="preserve">Patchovací pole CAT6 stíněné 24 pozic, 1U výška, osazení 12x keystone </t>
  </si>
  <si>
    <t>Ovládací skříň MS_5_1</t>
  </si>
  <si>
    <t>Ovládací skříň MS_5_2</t>
  </si>
  <si>
    <t>Ovládací skříň MS_5_3</t>
  </si>
  <si>
    <t>Ovládací skříň MS_5_4</t>
  </si>
  <si>
    <t>Svorková skříň MX_5_1 až MX_5_18</t>
  </si>
  <si>
    <t>Přípojé místo MX_5_35 až MX_5_75</t>
  </si>
  <si>
    <t>Přípojné místo TV</t>
  </si>
  <si>
    <t>Přisazená krabice dvojitá bílá, osazení 1x zásuvka 230V, 1x data CAT6 LAN</t>
  </si>
  <si>
    <t>Ovládací skříň MS_6_1</t>
  </si>
  <si>
    <t>Stojanový rozvaděč</t>
  </si>
  <si>
    <t>Stojanový rozvaděč, 42U, 1985x800x800 (VxŠxH), barva černá, nosnost min. 800kg, materiál: plech, včetně kotevního materiálu, pomocných konstrukcí, vyvazovací a úložné prvky</t>
  </si>
  <si>
    <t>Zásuvkový panel</t>
  </si>
  <si>
    <t>Zásuvkový panel 3U, 8ks samostatně jištěných zásuvek</t>
  </si>
  <si>
    <t>Větrací a vyvazovací lišty</t>
  </si>
  <si>
    <t>Ovládací skříň MS_6_2</t>
  </si>
  <si>
    <t>Ovládací skříň MS_6_3</t>
  </si>
  <si>
    <t>Stojanový rozvaděč, 18U, 990x600x600 (VxŠxH), barva černá, nosnost min. 400kg, materiál: plech, včetně kotevního materiálu, pomocných konstrukcí, vyvazovací a úložné prvky</t>
  </si>
  <si>
    <t xml:space="preserve">Přípojná skříň 4-modulová, osazení 1x230V, 1x XLR F, záslepka, barva černá, materiál hliník, vč. kotevních prvků </t>
  </si>
  <si>
    <t>Přípojná skříň 4-modulová, osazení 1x230V, 1x XLR F, záslepka, barva černá, materiál hliník, vč. couplerů pro ukotvení na truss</t>
  </si>
  <si>
    <t>Přepojovací skříň</t>
  </si>
  <si>
    <t>Patchovací pole SDI</t>
  </si>
  <si>
    <t>Patchovací pole 19", výška 1U, 12x otvor D rozměr, osazeno 8x BNC 3G-SDI konektor</t>
  </si>
  <si>
    <t>Optická vana 19", 24 portů osazení 24x SC, vč. pigtailů, adaptérů</t>
  </si>
  <si>
    <t>Optická vana 24 portů LC/PC , osazení 24x LC/PC vč. pigtailů, adaptérů</t>
  </si>
  <si>
    <t>Optická vana 12 portů LC/PC , osazení 24x LC/PC vč. pigtailů, adaptérů</t>
  </si>
  <si>
    <t>Optická vana 24 portů , osazení 12x LC/PC vč. pigtailů, adaptérů</t>
  </si>
  <si>
    <t>Optická vana 19", 24 portů osazení 12x SC, vč. pigtailů, adaptérů</t>
  </si>
  <si>
    <t>Rozvaděče</t>
  </si>
  <si>
    <t>Přípojná a ovládací místa</t>
  </si>
  <si>
    <t>Kabel optický</t>
  </si>
  <si>
    <t>Optický kabel 24vl 9/125 4 mm LSOH</t>
  </si>
  <si>
    <t>bm</t>
  </si>
  <si>
    <t>Optický kabel 12vl 9/125 3,8mm LSOH</t>
  </si>
  <si>
    <t>Optické kabely</t>
  </si>
  <si>
    <t>Optický kabel OM2  12vl 50/125 LSOH</t>
  </si>
  <si>
    <t>Optický kabel OM2  24vl 50/125 LSOH</t>
  </si>
  <si>
    <t>Datové kabely</t>
  </si>
  <si>
    <t>Kabel datový</t>
  </si>
  <si>
    <t>FTP cat.6 drát LSOH</t>
  </si>
  <si>
    <t>Reproduktorové kabely</t>
  </si>
  <si>
    <t>Silové napájecí kabely</t>
  </si>
  <si>
    <t>Přípojná skříň MX_6_29 - MX_6_35</t>
  </si>
  <si>
    <t xml:space="preserve">Přípojná skříň 4-modulová, osazení 1x230V, 1x RJ45 CAT6, stíněné záslepka, barva černá, materiál hliník, vč. kotevních prvků </t>
  </si>
  <si>
    <t>Svorková skříň</t>
  </si>
  <si>
    <t>Svorková krabice plastová, 100x100mm, barva černá, vč. kotevních prvků a svorek</t>
  </si>
  <si>
    <t xml:space="preserve">Videomapping </t>
  </si>
  <si>
    <t>Inteligentní switch box EN54 pro zesilovače</t>
  </si>
  <si>
    <t>Kompaktní reprobox</t>
  </si>
  <si>
    <t>Kompaktní, 2-pásmový škálovatelný reproduktorový modul, min. 103dB SPL nominální citlivost -1W @1m z jediného 12” reproduktoru, certifikace EN54-24</t>
  </si>
  <si>
    <t>Úhlovací hardware</t>
  </si>
  <si>
    <t xml:space="preserve">Úhlovací a spojovací hardware </t>
  </si>
  <si>
    <t>Instalační reprobox</t>
  </si>
  <si>
    <t>Závěsný bumper</t>
  </si>
  <si>
    <t>bumper pro pevné instalace</t>
  </si>
  <si>
    <t xml:space="preserve">Úhlovací vložky </t>
  </si>
  <si>
    <t>patentované úhlovací vložky pro 120 st. v nesp. rovině . cena za pár</t>
  </si>
  <si>
    <t>9Přepojovací skříň MX_6_1 - MX_6_8</t>
  </si>
  <si>
    <t>Směrovač ERO</t>
  </si>
  <si>
    <t>Směrovač pro 24 zón, certifikace EN54-16, kompatibilní se ERO zesilovači a ústřednou, 20 GPI, 24 GPO a 2 řídicí relé, max. zatížení 4000W, rozměry 88 mm x 483 mm x 391 mm</t>
  </si>
  <si>
    <t>Analogové kabely</t>
  </si>
  <si>
    <t>Koaxiální kabel</t>
  </si>
  <si>
    <t>RG/U Coax, 1 x 0,78, FRNC Ø 5,00 mm</t>
  </si>
  <si>
    <t>Kabel silový</t>
  </si>
  <si>
    <t>1-CXKH-R 4*2,5</t>
  </si>
  <si>
    <t>1-CXKH-R 3*2,5</t>
  </si>
  <si>
    <t>H07RN-F 3Gx2,5</t>
  </si>
  <si>
    <t>1-CXKH-R 5*16</t>
  </si>
  <si>
    <t>1-CXKH-R 5*6</t>
  </si>
  <si>
    <t>1-CSKH-V180 3*2,5</t>
  </si>
  <si>
    <t>1-CXKH-R 5*2,5</t>
  </si>
  <si>
    <t>1-CXKH-R 5*35</t>
  </si>
  <si>
    <t>CYA H07V-K 120 HNĚDÁ</t>
  </si>
  <si>
    <t>CYA H07V-K 120 ČERNÁ</t>
  </si>
  <si>
    <t>CYA H07V-K 120 ŠEDÁ</t>
  </si>
  <si>
    <t>CYA H07V-K 120 SVĚTLEMODRÁ</t>
  </si>
  <si>
    <t>CYA H07V-K 120 ŽLUTOZELENÁ</t>
  </si>
  <si>
    <t>Kabel reproduktorový</t>
  </si>
  <si>
    <t>(2LIY4,0mm²)Y FRNC</t>
  </si>
  <si>
    <t>1-CSKH-V180 2*1,5</t>
  </si>
  <si>
    <t>(2LIY4,0mm²)Y FRNC, Silicon, E30</t>
  </si>
  <si>
    <t>1-CXKH-R 2*1</t>
  </si>
  <si>
    <t>Kabel pro řízení světel</t>
  </si>
  <si>
    <t>(2LI2Y0,34mm²)(ST)DY FRNC</t>
  </si>
  <si>
    <t>SSKFH-V180 2*4*0,8</t>
  </si>
  <si>
    <t>Kabel komunikační</t>
  </si>
  <si>
    <t>Rozvaděč pro externí techniku</t>
  </si>
  <si>
    <t>Jistič výkonový typ A, 3-pólový, 50kA, 315A</t>
  </si>
  <si>
    <t>Řadový rozvaděč IP55, 1křídlé dveře, 2000 x 800 x 500 mm
RAL7035, včetně montážní desky, 4bodový zámek s výsuvnou klikou</t>
  </si>
  <si>
    <t>Jistič výkonový, typ A, 4-pólový, 50kA, 500A</t>
  </si>
  <si>
    <t>Jistič výkonový typ A, 3-pólový, 36kA, 125A</t>
  </si>
  <si>
    <t>Jistič výkonový typ A, 3-pólový, 36kA, 50A</t>
  </si>
  <si>
    <t>Skříň</t>
  </si>
  <si>
    <t>Jistič</t>
  </si>
  <si>
    <t>Ostatní materiál</t>
  </si>
  <si>
    <t>Ostatní montážní materiál nutný pro kompletaci rozvaděče podle norem.</t>
  </si>
  <si>
    <t>Instalační jistič 25 kA, C 32A, 3P</t>
  </si>
  <si>
    <t>Instalační jistič 25 kA, C 63A, 3P</t>
  </si>
  <si>
    <t>Instalační jistič 15 kA, C 125A, 3P</t>
  </si>
  <si>
    <t>Instalační jistič 10 kA, C 16A, 3P</t>
  </si>
  <si>
    <t>Instalační jistič 10 kA, C 16A, 1P</t>
  </si>
  <si>
    <t>Instalační jistič 10 kA, C 32A, 1P</t>
  </si>
  <si>
    <t>Panel s výřezem 3G3K</t>
  </si>
  <si>
    <t>Zákryt plný 3B12K</t>
  </si>
  <si>
    <t>Instalační jistič 10 kA, B 16A, 1P</t>
  </si>
  <si>
    <t>Řadový rozvaděč  IP55, 1křídlé dveře, 2000 x 800 x 500 mm</t>
  </si>
  <si>
    <t>Panel</t>
  </si>
  <si>
    <t>Jistič výkonový typ A, 3-pólový, 70kA, 630A</t>
  </si>
  <si>
    <t>Jistič výkonový, typ A, 3-pólový, 150kA, 400A</t>
  </si>
  <si>
    <t>Jistič výkonový, typ A, 3-pólový, 150kA, 450A</t>
  </si>
  <si>
    <t>Zákryt plný+zámek 600x150mm</t>
  </si>
  <si>
    <t>Zákryt výřez+zámek 600x150mm</t>
  </si>
  <si>
    <t>Instalační jistič 10 kA, C 10A, 3P</t>
  </si>
  <si>
    <t>Instalační jistič 20 kA, C 100A, 3P</t>
  </si>
  <si>
    <t>Lišta zaslepovací, dělená, 12TE, bílá</t>
  </si>
  <si>
    <t>Lišta nulová, 16mm2, 63A, délka 1m</t>
  </si>
  <si>
    <t>Instalační jistič 10 kA, C 6A, 3P</t>
  </si>
  <si>
    <t>AL/CU odbočovací svorkovnice 35mm² - 3pólová, izolovaná</t>
  </si>
  <si>
    <t>Jistič výkonový, typ A, 3-pólový, 25kA, 100A</t>
  </si>
  <si>
    <t>Ventilátor PF11000, krytí IP54,230VAC</t>
  </si>
  <si>
    <t>Výstupní filtr PFA1000, krytí IP54</t>
  </si>
  <si>
    <t>Termostat FLZ530/1Z</t>
  </si>
  <si>
    <t>Řadový rozvaděč  IP55, 1křídlé dveře, 2000 x 600 x 500 mm</t>
  </si>
  <si>
    <t>Proudový chránič 10 kA, 40 A, 4P, 30 mA, VF/A+G</t>
  </si>
  <si>
    <t>Chránič</t>
  </si>
  <si>
    <t>Termostat</t>
  </si>
  <si>
    <t>Filtr</t>
  </si>
  <si>
    <t>Ventilátor</t>
  </si>
  <si>
    <t>Svorky</t>
  </si>
  <si>
    <t>Lišta</t>
  </si>
  <si>
    <t>Řadový rozvaděč AT IP55, 1křídlé dveře, 2000 x 600 x 500 mm</t>
  </si>
  <si>
    <t>Kabelový žlab 500</t>
  </si>
  <si>
    <t>Kabelový žlab 250</t>
  </si>
  <si>
    <t>ŽLAB PLECH KZI 110X500X1.25 S INTEGR SPOJ, žárově zinkovaný</t>
  </si>
  <si>
    <t xml:space="preserve">ŽLAB PLECH NKZI 50X250X1.0 F INTEGR SPOJ žárově zinkovaný </t>
  </si>
  <si>
    <t xml:space="preserve">ŽLAB PLECH KZI 60X150X1.00 F INTEGR SPOJ žárově zinkovaný </t>
  </si>
  <si>
    <t xml:space="preserve">ŽLAB PLECH KZI 60X50X0.75 F INTEGR SPOJ žárově zinkovaný </t>
  </si>
  <si>
    <t>Kabelový žlab 50</t>
  </si>
  <si>
    <t>Kabelový žlab 150</t>
  </si>
  <si>
    <t>Instalační jistič 10 kA, C 10A, 1P</t>
  </si>
  <si>
    <t>Instalační jistič 10 kA, C 20A, 1P</t>
  </si>
  <si>
    <t>Instalační jistič 10 kA, C 32A, 3P</t>
  </si>
  <si>
    <t>Instalační jistič 10 kA, C 63A, 3P</t>
  </si>
  <si>
    <t>Jistič výkonový, typ A, 3-pólový, 25kA, 250A</t>
  </si>
  <si>
    <t>Řadový rozvaděč IP55, 1křídlé dveře, 2000 x 600 x 500 mm</t>
  </si>
  <si>
    <t>Proudový chránič 10 kA, 63 A, 4P, 30 mA, VF/A+G</t>
  </si>
  <si>
    <t>Proudový chránič PRIORI 10 kA, 40 A, 4P, 30 mA, VF/A+G</t>
  </si>
  <si>
    <t>Instalační jistič 10 kA, C 40A, 3P</t>
  </si>
  <si>
    <t>Kotevní materiál</t>
  </si>
  <si>
    <t>Kotevní materiál pro žlaby - držáky, šrouby, profily, kotvy</t>
  </si>
  <si>
    <t>Spojovací materiál</t>
  </si>
  <si>
    <t>Odbočky</t>
  </si>
  <si>
    <t>Spojovací materiál pro žlaby</t>
  </si>
  <si>
    <t>Rozbočovací prvky pro žlaby</t>
  </si>
  <si>
    <t>Závěsná konstrukce</t>
  </si>
  <si>
    <t>Ocelová KCE pro zavěšení zdvihů multimediální kostky, dle výkresové dokumentace, provedení v souladu se statickým posouzením a PBŘ, povrchová úprava  černá mat.</t>
  </si>
  <si>
    <t>Ocelová KCE pro zavěšení zdvihů příhradových nosníků, dle výkresové dokumentace, provedení v souladu se statickým posouzením a PBŘ, povrchová úprava  černá mat.</t>
  </si>
  <si>
    <t>Materiál potřebný pro kompletaci zařízení.</t>
  </si>
  <si>
    <t>Ocelová KCE pro zavěšení zdvihů brankových sítí, dle výkresové dokumentace, provedení v souladu se statickým posouzením a PBŘ, povrchová úprava  černá mat.</t>
  </si>
  <si>
    <t>Napájecí pole 19", 9U atyp, připojky 6x16A zásuvky, 2x16A vestavná, 2x32A vestavná, 1x3x63A vestavná, 1x3x32A vestavná, 1x3x16A vestavná</t>
  </si>
  <si>
    <t>Napájecí panel</t>
  </si>
  <si>
    <t>Individuální a komplexní vyzkoušení</t>
  </si>
  <si>
    <t>Zaškolení obsluhy</t>
  </si>
  <si>
    <t>Powerlock</t>
  </si>
  <si>
    <t>Powerlock panel 19", 4 kontakty + PE, výška 2U, 400A</t>
  </si>
  <si>
    <t>Napájecí pole 19", 9U atyp, připojky 6x16A zásuvky, 2x16A vestavná, 2x32A vestavná, 1x3x125A vestavná, 2x3x63A vestavná, 3x3x32A vestavná, 1x3x16A vestavná</t>
  </si>
  <si>
    <t>Napájecí pole 19", 6U atyp, 3x3x63A vestavná, 3x3x32A vestavná</t>
  </si>
  <si>
    <t>Úložné kabelové systémy</t>
  </si>
  <si>
    <t>Ostatní úložné kabelové systémy, trubky, příchytky, flexibilní trubky, požární ucpávky</t>
  </si>
  <si>
    <t>Vybudování zařízení staveniště</t>
  </si>
  <si>
    <t>Řídící rozhraní musí umožňovat ovládaní jednotlivých motorů, definování skupin, seskupování pohybových skupin do jednotlivých CUE, seskupování CUE po sekvencích, uložení/nahrání scén na server nebo médium, bezpečnou synchronizaci, ovládání rychlosti, zrychlení, polohy, zatížení, kontrolu přístupu, senzory brány, tvorbu virtuální mapy, sledování pohonů, brzd, senzorů, monitorování stavu bezpečnostního systému</t>
  </si>
  <si>
    <t>Průmyslová dotyková obrazovka 18,5" - 21,5", 2x Joystics se zámkem „mrtvého muže“, zámek systému klíčem, podsvícený e-stop, pracovní osvětlení, USB konektor na klávesnici a myš, nastavitelná výška, sklon.</t>
  </si>
  <si>
    <t>Rozvaděč REDT01</t>
  </si>
  <si>
    <t>Moduly rozvaděče pro digitální ovládání motorů. Oceloplechové skříně, 600x2000x500, barva RAL  7035,  IP55 jednokřídlé, mechanická odolnost: IK10, čtyřbodový zámek.</t>
  </si>
  <si>
    <t>Skříň, zásuvný čelní panel s uzamykáním,  pro přístroje 19",  16U,  materiál: plech, včetně kotevního materiálu, pomocných konstrukcí, vyvazovací a úložné prvky</t>
  </si>
  <si>
    <t>Napájecí pole 19", 8U atyp, připojky 6x16A zásuvky, 2x16A vestavná, 2x32A vestavná, 1x3x63A vestavná, 1x3x32A vestavná, 1x3x16A vestavná</t>
  </si>
  <si>
    <t>Optická vana 19",  24 portů, osazení 12x SC, vč. pigtailů, adaptérů</t>
  </si>
  <si>
    <t>Optická vana 19", 12 portů, osazení 8x SC, vč. pigtailů, adaptérů</t>
  </si>
  <si>
    <t>Nástěnný rozvaděč, čelní panel s uzamykáním, pro přístroje 19", 8U,  materiál: plech, včetně police</t>
  </si>
  <si>
    <t>Skříň, zásuvný čelní panel s uzamykáním,  pro přístroje 19",  8U,  materiál: plech, včetně kotevního materiálu, pomocných konstrukcí, vyvazovací a úložné prvky</t>
  </si>
  <si>
    <t>Skříň, zásuvný čelní panel s uzamykáním,  pro přístroje 19", 16U,  materiál: plech, včetně kotevního materiálu, pomocných konstrukcí, vyvazovací a úložné prvky</t>
  </si>
  <si>
    <t>Optická vana 19", 12 portů, osazení 8X SC, vč. pigtailů, adaptérů</t>
  </si>
  <si>
    <t>Skříň, zásuvný čelní panel s uzamykáním,  pro přístroje 19", 22U,  materiál: plech, včetně kotevního materiálu, pomocných konstrukcí, vyvazovací a úložné prvky</t>
  </si>
  <si>
    <t>Skříň, zásuvný čelní panel s uzamykáním,  pro přístroje 19", 8U,  materiál: plech, včetně kotevního materiálu, pomocných konstrukcí, vyvazovací a úložné prvky</t>
  </si>
  <si>
    <t>Skříň, zásuvný čelní panel s uzamykáním,  pro přístroje 19", 12U,  materiál: plech, včetně kotevního materiálu, pomocných konstrukcí, vyvazovací a úložné prvky</t>
  </si>
  <si>
    <t>Přisazená venkovní skříň, ochrana IP65, pro 19" přístoje, min. 26U uzamykatelná, materiál: plech, včetně kotevního materiálu, pomocných konstrukcí, vyvazovací a úložné prvky</t>
  </si>
  <si>
    <t>Optická vana 19",  24 portů, osazení 24x SC, vč. pigtailů, adaptérů</t>
  </si>
  <si>
    <t>Optická vana 19", 12 portů, osazení 12x SC, vč. pigtailů, adaptérů</t>
  </si>
  <si>
    <t>Skříň s uzamykáním,  pro přístroje 19", min. 8U,  materiál: plech, včetně kotevního materiálu, pomocných konstrukcí, vyvazovací a úložné prvky</t>
  </si>
  <si>
    <t>Switch 24 portů, L3 switching, kapacita přepínání 128 Gb/s, min 2x SFP vč. modulů</t>
  </si>
  <si>
    <t>Switch 16 portů, L3 switching, kapacita přepínání 36 Gb/s, min 2x SFP vč. modulů</t>
  </si>
  <si>
    <t>Skříň s uzamykáním,  pro přístroje 19", min. 12U,  materiál: plech, včetně kotevního materiálu, pomocných konstrukcí, vyvazovací a úložné prvky</t>
  </si>
  <si>
    <t>Ovládací skříň MS_4_13</t>
  </si>
  <si>
    <t>Stojanový rozebíratelný rozvaděč 42U, 1970x800x800 (VxŠxH), nosnost 400 kg, rozebíratelný, vč. vyvazovacích, spojovacích a úložných prvků</t>
  </si>
  <si>
    <t>Napájecí panel 19", 8 zásuvek 230V, samostatně jištěných</t>
  </si>
  <si>
    <t>Analogové patchovací pole</t>
  </si>
  <si>
    <t>Analogové patchovací pole, min 24 portů symetrických, max. 2U</t>
  </si>
  <si>
    <t>Ovládací skříň MS_4_14</t>
  </si>
  <si>
    <t>Optická vana 19", 24 portů osazení 24xSC, vč. pigtailů, adaptérů</t>
  </si>
  <si>
    <t>Skříň, zásuvný čelní panel s uzamykáním,  pro přístroje 19", min. 8U,  materiál: plech, včetně kotevního materiálu, pomocných konstrukcí, vyvazovací a úložné prvky</t>
  </si>
  <si>
    <t>Skříň, zásuvný čelní panel s uzamykáním,  pro přístroje 19", min. 12U,  materiál: plech, včetně kotevního materiálu, pomocných konstrukcí, vyvazovací a úložné prvky</t>
  </si>
  <si>
    <t>Oceloplechová skříň s certifikací EI 30, rozměry 490x460x300, včetně kotevních prvků, vývodek</t>
  </si>
  <si>
    <t>Přípojná skříň MX_6_10_ 2- MX_6_28_2</t>
  </si>
  <si>
    <t>Přípojná skříň MX_6_10_1 - MX_6_28_1</t>
  </si>
  <si>
    <t>Vestavný rozvaděč  IP55, 1křídlé dveře, 1600 x 800 x 500 mm</t>
  </si>
  <si>
    <t>Jistič výkonový, typ A, 3-pólový, 150kA, 315A</t>
  </si>
  <si>
    <t>Instalační reprobox, 10" LF driver + 1,4" HF driver, min. SPL 130dB.</t>
  </si>
  <si>
    <t>Osvětlovací pult</t>
  </si>
  <si>
    <t>Clamp na 48–51 mm trubku, šířka 30 mm, max. zátěž 250 kg, černá barva.</t>
  </si>
  <si>
    <t>Clamp</t>
  </si>
  <si>
    <t>Pojistné lanko</t>
  </si>
  <si>
    <t>Bezpečnostní lanko s karabinou, průměr 4 mm, délka 100 cm, zátěž 30 kg, certifikováno, odpovídá  direktivě BGV-C1, černé provedení.</t>
  </si>
  <si>
    <t>Osvětlovací konzole, 64 DMX universů bez přídavného procesingu, 10 playbacků s plně motorizovanými fadery, 10 playbacků s enkodéry, RGB podsvícení playbacků, podsvícená tlačítka, vestavěný 15" multi dotykový Full HD displej, 8" dotykový displej Attribute / Encoder, 
dva 100 mm crossfadery pro divadelní režim, dvojice velkých tlačítek GO a BACK pro divadelní režim, dva výkonné USB porty pro nabíjení mobilních telefonů / tabletů, vestavěný Wi-Fi adaptér pro spojení s mobilní aplikací.</t>
  </si>
  <si>
    <t>Spojovací hardware</t>
  </si>
  <si>
    <t>Doplňující spojovací hardware</t>
  </si>
  <si>
    <t>Zesilovač</t>
  </si>
  <si>
    <t>Subbass</t>
  </si>
  <si>
    <t>Rozšiřující karta protokol Dante</t>
  </si>
  <si>
    <t>Systémový nabíječ baterií</t>
  </si>
  <si>
    <t>Akumulátor</t>
  </si>
  <si>
    <t>Akumulátor 12VDC, finální výstup 24VDC, zapojeno do serie, min. 100 Ah, hmotnost max. 30 kg, rozměra max. 340*180*220 mm.</t>
  </si>
  <si>
    <t>Nabíječka akumulátorů 24V/12 A, napájecí napětí 230 VAC. Výstupy 6 × 40 A, 3 × 5 A, příkon max.380 W, výstupy 4 x 24V/5A max.Hmotnost max.9 kg. Plně pod dohledem, certifikováno dle normy EN 54‑4. Podpěťová a přepěťová ochrana.</t>
  </si>
  <si>
    <t>Frequency Response (a) 30Hz-120Hz +/- 3dB Usable Range @ 6dB(a) 35Hz-130Hz Sensitivity 1W@1m (b) 107 dB SPL Nominal Nominal peak SPL @1m (b) 137-140 dB Peak Nominal Impedance 8Ω</t>
  </si>
  <si>
    <t>Nástěnný reprobox</t>
  </si>
  <si>
    <t>Příhradový nosník poloměr R17325</t>
  </si>
  <si>
    <t>Pohon zdvihu</t>
  </si>
  <si>
    <t>Třífázový elektropohon s lamelovým nevíjecím bubnem, převodové a svodové kladky včetně zalanování a ostatního pomocného materiálu, nosnost 250 kg, pomocné ocelové KCE. Vše dle normy ČSN 91 8112.</t>
  </si>
  <si>
    <t xml:space="preserve">Látkové vybavení </t>
  </si>
  <si>
    <t>Příhradový nosník čtvercového profilu 290x290 mm, délka 3000 mm, provedení odolné proti zkrutu, nosné trubky 50x2 mm, diagonály 18x2 mm, materiál EN AW 6082 T6, konce nosníku zakončeny hliníkovým odlitkem z materiálu EN AC 42200 T6 s dosedovou plochou po celém obvodu čtvercového profilu, spojovací systém kónické čepy a kolíky s bezpečností závlačkou + pevnostní šrouby M10, certifikace CE, TÜV. Povrchová úprava práškovým lakováním černá mat RAL 9005.</t>
  </si>
  <si>
    <t>Příhradový nosník čtvercového profilu 290x290 mm, délka 2500 mm, provedení odolné proti zkrutu, nosné trubky 50x2 mm, diagonály 18x2 mm, materiál EN AW 6082 T6, konce nosníku zakončeny hliníkovým odlitkem z materiálu EN AC 42200 T6 s dosedovou plochou po celém obvodu čtvercového profilu, spojovací systém kónické čepy a kolíky s bezpečností závlačkou + pevnostní šrouby M10, certifikace CE, TÜV. Povrchová úprava práškovým lakováním černá mat RAL 9005.</t>
  </si>
  <si>
    <t>Elektrický řetězový kladkostroj vyhovující standardu BGV D8+, min. pracovní zátěž WLL 500 kg, rychlost zdvihu 4 m/min., přímé řízení , dvojitá brzda, 2 koncové spínače, enkodér pro snímání polohy, výška zdvihu min. 30 m, řetěz s bezpečnostním faktorem min. 8:1, vak na řetěz.</t>
  </si>
  <si>
    <t>Příhradový nosník čtvercového profilu 290x290 mm, oblouk o poloměru 17325 mm, úhel sekce 10,125°, provedení odolné proti zkrutu, nosné trubky 50x2 mm, diagonály 18x2 mm, materiál EN AW 6082 T6, konce nosníku zakončeny hliníkovým odlitkem z materiálu EN AC 42200 T6 s dosedovou plochou po celém obvodu čtvercového profilu, spojovací systém kónické čepy a kolíky s bezpečností závlačkou + pevnostní šrouby M10, certifikace CE, TÜV. Povrchová úprava práškovým lakováním černá mat RAL 9005.</t>
  </si>
  <si>
    <t>Svodové kladky</t>
  </si>
  <si>
    <t>Držáky kladek</t>
  </si>
  <si>
    <t>Lanka s příslušenstvím</t>
  </si>
  <si>
    <t>Konzole motoru</t>
  </si>
  <si>
    <t>Konzole pro uchycení navijáku k příhradové konstrukci. Ocelový profil dle dílenské dokumentace. Couplery pro kotvení k trubkám pr. 50 mm. Povrchová úprava práškovým lakováním černá mat RAL 9005.</t>
  </si>
  <si>
    <t>Ocelový profil podle dílenské dokumentace na spojení kladek a příhradové konstrukce. Couplery pro kotvení k trubkám pr. 50 mm. Povrchová úprava práškovým lakováním černá mat RAL 9005.</t>
  </si>
  <si>
    <t>Systém vedení kabelů pro malá zatížení a výšky. Výška až – 9m, 2 m prvky. Průřez min. 68x30mm. Vlastní hmotnost max. 2 kg/m. Hmotnost kabelů min. 5kg/m. Celková hmotnost kabelu min. 50 kg. Uchycení kabelu na rovných úsecích plastovými sponami. CE certifikováno. Povrchová úprava práškovým lakováním černá mat RAL 9005. Včetně uchycení na horní a spodní konstrukce</t>
  </si>
  <si>
    <t>Hliníkový závěs pro řetězový pohon kompatibilní s příhradovým nosníkem š. 300 mm. Min. zatížení 25 kN. Certifikace CE; TÜV.</t>
  </si>
  <si>
    <t>Třífázový elektropohon s lamelovým nevíjecím bubnem, nosnost min. 150 kg, Dvojitá brzda, pracovní a bezpečnostní koncové spínače pro obě polohy, zarážka proti vypadnutí lana. Vše dle normy ČSN 91 8112. Certifikace CE.</t>
  </si>
  <si>
    <t>D 100 mm, SWL 125 kg, 1-6 drážková. Ocelová konstrukce, kladnice z černého polyamidu . Otáčení na ložiskách. Přítlačný váleček proti vyskočení lana. Povrchová úprava práškovým lakováním černá mat RAL 9005.</t>
  </si>
  <si>
    <t>Kotevní technika, spotřební materiál, drobný elektroinstalační materiál.</t>
  </si>
  <si>
    <t>Ocelové lano netočivé 19x7,zinek 1960 Mpa, průměr 4 mm. Jmenovitá únosnost lana 20 kN při jmenovité pevnosti drátu 1770 Mpa. Včetně očnic, svorek a ostatního příslušenství.</t>
  </si>
  <si>
    <t>Nosná konstrukce rovná</t>
  </si>
  <si>
    <t>Nosná konstrukce radius</t>
  </si>
  <si>
    <t>Brankové sítě</t>
  </si>
  <si>
    <t>m2</t>
  </si>
  <si>
    <t>Látkové vybavení - 2.NP</t>
  </si>
  <si>
    <t>Látkové vybavení - 3.NP</t>
  </si>
  <si>
    <t>Látkové vybavení - 4.NP</t>
  </si>
  <si>
    <t>4-kanálový digitální zesilovač, 2400W výkon, 4 výstupy Dante™ a 4 vstupy Dante™, DSP procesor, MicroSD/SDHC audio přehrávač. Unevrzální zesilovač s nastavitelným výkonem i impedancí na jednotlivých výstupech.</t>
  </si>
  <si>
    <t>Mixážní konzole</t>
  </si>
  <si>
    <t>Audiomatice</t>
  </si>
  <si>
    <t>Náhledový monitor</t>
  </si>
  <si>
    <t>24“ dotykový monitor s rozlišením Full HD 1920 x 1080 při 60 Hz a s podporou technologie širokých úhlů IPS. Kkonektory DisplayPort, HDMI, VGA a USB typu 3.0. Doba odezvy monitoru 6 ms. Podpora VESA standardu a přizpůsobení obrazovky dle vlastních preferencí díky možnosti naklopení, svislého otáčení anebo nastavení výšky.</t>
  </si>
  <si>
    <t>Odposlech</t>
  </si>
  <si>
    <t>Digitální audio rozhraní</t>
  </si>
  <si>
    <t>Síťový přepínač do režie</t>
  </si>
  <si>
    <t>IPv6, VLAN, přepínání na 2. vrstvě, QoS, STP, ACL a řadu dalších funkcí. Správa přes dashboard a on-device UI. Rozhraní: 24 x 10/100/1000 PoE+ porty (195 W), 4 x 1G SFP. </t>
  </si>
  <si>
    <t>Bezdrátové mikrofony - přijímače</t>
  </si>
  <si>
    <t>Mikrofony ruční</t>
  </si>
  <si>
    <t>Mikrofony náhlavní</t>
  </si>
  <si>
    <t>Vysílač miniaturní celokovový v UHF pásmu 480~544MHz, 540-604Mhz, 636~700MHz, šířka pásma 64Mhz, DSP procesor pro převod analogového signálu na digitální, kódování 256 bits, celokovový obal, výstupní audio konektor mini XLR 4-pin se závitem, tlačítko on/off /mute, hlavový mikrofon v tělové barvě, kulová charakteristika. průměr kapsle 4,5 mm, všestranně nastavitelný, voděodolný.</t>
  </si>
  <si>
    <t>Antény</t>
  </si>
  <si>
    <t>Všesměrová pasivní i aktivní anténa se ziskem 2 ~ 4 dBi, impedance 50Ohm, rozsah pásma 470-1000Mhz, integrovaný zesilovač 0 ~ 12 dB, přípojné konektory 2x TNC s LED kontrolkou aktivního napájení 8 ~ 15 V DC, rozměry 337 (š) x266 (H) x40 (D) mm, VSWR &lt; 2:1,  5/8" závit a redukce 3/8", ři umístění antény vertikálně je úhel vyzařování 80°a horizontálně 140°, hmotnost 200 g.</t>
  </si>
  <si>
    <t>Ruchové mikrofony</t>
  </si>
  <si>
    <t>Analogový přepojovač</t>
  </si>
  <si>
    <t>Patch Panel 1/4", 19"/1U, 24 symetrických kanálů. .pole číslované na čelní i zadní straně.</t>
  </si>
  <si>
    <t>Tablet</t>
  </si>
  <si>
    <t>Dotykový tablet • 7,9" úhlopříčka • Retina displej • 2048 × 1536 px • procesor Apple A12 Bionic (6jádrový – až 1,59 GHz) • paměť RAM 3 GB • interní paměť 64 GB; WiFi</t>
  </si>
  <si>
    <t>Notebook</t>
  </si>
  <si>
    <t>4jádrový procesor Intel Core i5-1145G7 (2.6GHz, TB 4.4GHz, HyperThreading), 16GB RAM DDR4, disk 512GB SSD M.2 PCIe, 14" Full HD displej, grafika Intel Iris Xe Graphics, bez mechaniky, Wi-Fi ax, Bluetooth 5.1, 2x USB 3.0/3.1/3.2 Gen 1, 2x USB Type-C/Thunderbolt 4, HDMI, HD kamera, čtečka paměťových karet, čtečka čipových karet, podsvícená klávesnice, operační systém Windows 10 Pro.</t>
  </si>
  <si>
    <t>Ethernet/DMX převodník</t>
  </si>
  <si>
    <t>DMX splitter</t>
  </si>
  <si>
    <t>Opticky izolovaný DMX Splitter/Booster RDM (ANSI E1.20) kompatibilní pro montáž na DIN lištu, 6x opticky izolovaný výstup DMX-512 (ANSI E1.11), napájení 9-24 V DC 500 mA, konektory: svorkovnice.</t>
  </si>
  <si>
    <t>Elektroinstalační materiál</t>
  </si>
  <si>
    <t>Univerzální neosazený patch panel velikosti 1U určený pro 24 keystonů (Cat5e/6/6a)</t>
  </si>
  <si>
    <t>Patch panel 24 portů</t>
  </si>
  <si>
    <t>Patch panel 12 portů</t>
  </si>
  <si>
    <t>Kolejnice s motorem 2.NP - rovina</t>
  </si>
  <si>
    <t>Kolejnice s motorem 2.NP - oblouk</t>
  </si>
  <si>
    <t>Kolejnice s motorem 4.NP - rovina</t>
  </si>
  <si>
    <t>Kolejnice s motorem 4.NP - oblouk</t>
  </si>
  <si>
    <t>Kolejnice s motorem 3.NP - rovina</t>
  </si>
  <si>
    <t>Kolejnice s motorem 3.NP - oblouk</t>
  </si>
  <si>
    <t xml:space="preserve">Síťový přepínač </t>
  </si>
  <si>
    <t xml:space="preserve">rozměr 8600x2200 mm, 50% řasení, zápalnost textilních záclon a závěsů musí být delší než 20 sekund, zápalnost textilních záclon a závěsů odpovídá klasifikaci třídy 1 podle ČSN EN 13773, dimmout provedení, gramáž 270 g/m2
</t>
  </si>
  <si>
    <t>pomocný instalační materiál k oponám na ochoze</t>
  </si>
  <si>
    <t xml:space="preserve">kolejnice rovné, délka 8600 mm, motorická kolejnice, max. výkon 40W, dvě rychlosti - jedna 14 cm/s, druhá 17 cm/s, stupeň krytí IP20, napětí 100 - 240 V 50 - 60 Hz 0,8A,  funkce při požáru 0 - 60°C, </t>
  </si>
  <si>
    <t xml:space="preserve">kolejnice rovné, délka 11000 mm, motorická kolejnice, max. výkon 40W, dvě rychlosti - jedna 14 cm/s, druhá 17 cm/s, stupeň krytí IP20, napětí 100 - 240 V 50 - 60 Hz 0,8A,  funkce při požáru 0 - 60°C, </t>
  </si>
  <si>
    <t xml:space="preserve">kolejnice rovné, délka 1250 mm, motorická kolejnice, max. výkon 40W, dvě rychlosti - jedna 14 cm/s, druhá 17 cm/s, stupeň krytí IP20, napětí 100 - 240 V 50 - 60 Hz 0,8A,  funkce při požáru 0 - 60°C, </t>
  </si>
  <si>
    <t>Polyamidová síť, velikost oka 40*40 mm, tl. Provazu 4 mm, černá barva</t>
  </si>
  <si>
    <t>32x 1Gbe SFP portů, 4x SFP+ portů, 2x stacking, 1x RJ45 management port, 48.5 x 51.6 x 4.4 CM, doživotní záruka</t>
  </si>
  <si>
    <t xml:space="preserve">Optický modul </t>
  </si>
  <si>
    <t xml:space="preserve">Univerzální SFP modul pro sloty podporující rychlost 100Mbps, 2x LC konektor
</t>
  </si>
  <si>
    <t>Optický porpojovací kabel SFP+</t>
  </si>
  <si>
    <t>Podpora 10Gbps i 1Gbps kompatilita s SFP+ rozhraním, podpora Ethernet i Fiber Channel, universální kompatibilita, odolnost vůči ohybům, provozní teplota 0°až 70°C, délka 5m</t>
  </si>
  <si>
    <t>Sada karet CPU-128S G2 pro sálové počítače Artist; pro redundanci jsou vyžadovány 2 ovladače uzlů; žádné optické připojení; 10BaseT konektor portu (RJ45) pro konfiguraci; alarmové výstupy</t>
  </si>
  <si>
    <t>CAT5-108 G2 8portová sada klientských karet Artist pro připojení ovládacích panelů Artist pomocí kabelu CAT5; maximální délka kabelu 300 m (984 stop) s CAT5 FTP (4*2 AWG24); typ konektoru: RJ-45</t>
  </si>
  <si>
    <t>1U/19“ účastnická stanice s 18-ti tlačítky, 3x barevný TFT display s vysokým rozlišením, multitouch displej, integrovaný zdroj napájení, kvalitní studiový mikrofonní předzesilovač, dva konektory pro připojení sluchátek (XLR konektor na čelní straně),</t>
  </si>
  <si>
    <t>PRO verze aplikace interkomu pro RSP-2318 SmartPanel; Promění uživatelské rozhraní RSP-2318 na panel interkomu; Podporuje 18 kláves; individuální ovládání hlasitosti; Podporovaná konektivita: AES67/AVB, Ethernet; 2 náhlavní soupravy, 2 porty USB, 2 a</t>
  </si>
  <si>
    <t>Licence umožňující připojení AES3 Intercom Matrix na DSP-2312 Desktop SmartPanel</t>
  </si>
  <si>
    <t>Ergonomický plně digitální 2-kanálový beltpack pro Partyline komunikace včetně funkce daisy-chain propojení. Beltpack je vybaven vysoce kvalitním digitálním obvodem zabezpečujícím kvalitní audio přenos bez jakýchkoliv rušivých prvků. Výkonný DSP proc</t>
  </si>
  <si>
    <t>C44-plus je 19“/1RU jednotka, která převádí 4 dvoukanálové maticové porty CAT5 AES Artist na 4 napájené linky beltpack. Na každé lince může být zapojeno až 16 beltpacků, jeden C44-plus může napájet až 38 beltpacků. 8 analogových 4vodičových I/O posky</t>
  </si>
  <si>
    <t>Středně lehká jedno-měničová sluchátka, otočné rameno mikrofonu vlevo nebo vpravo, komfortní sluchátko vybavené neodymiovým měničem, charakteristika sluchátka: (charakteristika dynamické, frekvenční rozsah: 10Hz – 30kHz, impedance 250 Ohm, SPL 100dB,</t>
  </si>
  <si>
    <t>5-šachtová stolní nebo nástěnná nabíječka pro BL-BPK nebo náhradní baterii BL-BAT, síťová, interní univerzální PSU součástí&lt;/div&gt;</t>
  </si>
  <si>
    <t>Rozhraní pro převod propojení panelu matice z CAT5 na single mode optické vlákno nebo naopak; dosah až 20 km (op. rozpočet 23 dB); nutný přídavný napájecí zdroj PSU-FBI/CIA/IPx2/DCA-1000 (1090302)</t>
  </si>
  <si>
    <t>Centrální matice</t>
  </si>
  <si>
    <t>Napájecí zdroj pro matici</t>
  </si>
  <si>
    <t>Procesorová karta matice</t>
  </si>
  <si>
    <t>Klientská karta pro CAT5</t>
  </si>
  <si>
    <t>Racková koncová stanice</t>
  </si>
  <si>
    <t>Software pro koncovou stanici</t>
  </si>
  <si>
    <t>Stolní koncová stanice</t>
  </si>
  <si>
    <t>Licence pro koncové stanice</t>
  </si>
  <si>
    <t>Klientská karta pro DANTE</t>
  </si>
  <si>
    <t>Klientská karta pro AES/EBU</t>
  </si>
  <si>
    <t>Aplikace pro koncové stanice</t>
  </si>
  <si>
    <t>Přenosná koncová stanice</t>
  </si>
  <si>
    <t>Mikrofon pro koncové stanice</t>
  </si>
  <si>
    <t>rackový převodník na AES/EBU</t>
  </si>
  <si>
    <t>Sluchátka pro přenosné koncové stanice</t>
  </si>
  <si>
    <t>Optický převodník</t>
  </si>
  <si>
    <t>Přenosná bezdrátová stanice</t>
  </si>
  <si>
    <t>Ochraný obal</t>
  </si>
  <si>
    <t>Anténa pro bezdrátový přenos</t>
  </si>
  <si>
    <t>Nástěnná nabíjecí stanice</t>
  </si>
  <si>
    <t>Intercom aplikace pro koncovou stanici, podpora 12-ti tlačítek, individuální kontrola hlasitosti, AES67/AVB a Ethernet konektivita, čelní výstup na sluchátka a USB port.Update poplatek za první rok v ceně.</t>
  </si>
  <si>
    <t>Elektretový mikrofon, charakteristika kardioidní, délka 30cm</t>
  </si>
  <si>
    <t>Ochranný obal, pro bezdrátovou přenosnou stanici, černý</t>
  </si>
  <si>
    <t>Aktivní anténa pro Bezdrátové přenosné stanice</t>
  </si>
  <si>
    <t xml:space="preserve">4-kanálový digitální zesilovač, 1600W, 4 výstupy Dante™ a 4 vstupy Dante™, DSP procesor, MicroSD/SDHC audio přehrávač. Lze nezávisle konfigurovat na vysokou (100/70V) nebo nízkou (8/4/2ohm) impedanci. </t>
  </si>
  <si>
    <t>Desktop SmartPanel s 12-ti tlačítky, 2x multi-colored multitouch display s vysokých rozlišením,integrovaný zdroj napájení, mikrofonní předzesilovač studiové kvality, dva XLR konektory pro připojení sluchátek s mikrofonem</t>
  </si>
  <si>
    <t>Základní konfigurační software pro systémy Artist / Performer. Zprovoznění systémů Riedel na místě | kontrola nastavení systému | základní konfigurace systému | poskytnuto v továrně nebo na místě | cena za den (8 hodin) bez cesty, ubytování a výdajů.</t>
  </si>
  <si>
    <t>Konfigurační software, systémové nastavení</t>
  </si>
  <si>
    <t>Nohy</t>
  </si>
  <si>
    <t>Zabradlí</t>
  </si>
  <si>
    <t>Okopová lišta</t>
  </si>
  <si>
    <t>Alu trubka, délka 200 cm,  pr. 48,3 mm, 4 mm stěna, adaptér se závitem, zátěžový kroužek</t>
  </si>
  <si>
    <t>Alu trubka, délka 40 cm, pr. 48,3 mm, 4 mm stěna, adaptér se závitem, zátěžový kroužek</t>
  </si>
  <si>
    <t>zábradlí délka 185 cm, podle DIN 4112, pozinkované provedení, výška 50 cm, průměr trubky 33,7cm</t>
  </si>
  <si>
    <t>zábradlí délka 85 cm, podle DIN 4112, pozinkované provedení, výška 50 cm, průměr trubky 33,7cm</t>
  </si>
  <si>
    <t>Síťový přepínač SFP</t>
  </si>
  <si>
    <t>24-port SFP, 6X rj45, 1Gbps, 2x SFP+ port 10 Gbps</t>
  </si>
  <si>
    <t>Síťový přepínač POE</t>
  </si>
  <si>
    <t>8X POE+ rj45 port 1Gbps, 2x SFP+ port 10 Gbps, POE budget 240 W</t>
  </si>
  <si>
    <t>Optický modul</t>
  </si>
  <si>
    <t xml:space="preserve">Optický SFP modul pro konektor LC </t>
  </si>
  <si>
    <t>Optický SFP modul pro konektor RJ 45</t>
  </si>
  <si>
    <t>Příhradový nosník dvoutrubkového profilu 240 mm, poloměr 8000 mm, čtvrtkruh,  provedení odolné proti zkrutu, nosné trubky 50x2 mm, diagonály 18x2 mm, materiál EN AW 6082 T6, konce nosníku zakončeny hliníkovým odlitkem z materiálu EN AC 42200 T6 s dosedovou plochou po celém obvodu profilu, spojovací systém kónické čepy a kolíky s bezpečností závlačkou + pevnostní šrouby M10, certifikace CE, TÜV. Povrchová úprava práškovým lakováním černá mat RAL 9005.</t>
  </si>
  <si>
    <t>Okopová lišta, plech s=3 mm,  v = 100mm, obod platformy 7 m</t>
  </si>
  <si>
    <t>Okopová lišta, plech s=3 mm,  v = 100mm,  obod platformy 10 m</t>
  </si>
  <si>
    <t>Hliníková podesta</t>
  </si>
  <si>
    <t>Noha</t>
  </si>
  <si>
    <t>podesta hliníková, hmotnost 33 kg, nosnost 750 kg/sqm, rozměry. 200 cm x 100 cm</t>
  </si>
  <si>
    <t xml:space="preserve">podesta hliníková, hmotnost 33 kg, nosnost 750 kg/sqm, rozměry. 200 cm x 50 cm </t>
  </si>
  <si>
    <t>Kotevní technika, spotřební materiál, drobný elektroinstalační materiál. Oka a karabiny pro spodní a horní uchycení sítě k nosné konstrukci a plexisklu.</t>
  </si>
  <si>
    <t>Platformy pro diagonální kamery (2 ks - celkový rozměr 4000x3000mm)</t>
  </si>
  <si>
    <t>Platformy pro kamery K2 a reverzní kamery (4 ks - celkový rozměr 3000x2000mm)</t>
  </si>
  <si>
    <t>Reverzní hlavní kamerová platforma (1 ks celkový rozměr 2500x8000mm)</t>
  </si>
  <si>
    <t>Hlavní kamerová platforma (1 ks celkový rozměr 2500x16000mm)</t>
  </si>
  <si>
    <t>Síťové prvky</t>
  </si>
  <si>
    <t>Příhradový nosník dvoutrubkového profilu 240 mm, délka 3000 mm, provedení odolné proti zkrutu, nosné trubky 50x2 mm, diagonály 18x2 mm, materiál EN AW 6082 T6, konce nosníku zakončeny hliníkovým odlitkem z materiálu EN AC 42200 T6 s dosedovou plochou po celém obvodu profilu, spojovací systém kónické čepy a kolíky s bezpečností závlačkou + pevnostní šrouby M10, certifikace CE, TÜV. Povrchová úprava práškovým lakováním černá mat RAL 9005.</t>
  </si>
  <si>
    <t>Příhradový nosník dvoutrubkového profilu 240 mm, délka 4000 mm, provedení odolné proti zkrutu, nosné trubky 50x2 mm, diagonály 18x2 mm, materiál EN AW 6082 T6, konce nosníku zakončeny hliníkovým odlitkem z materiálu EN AC 42200 T6 s dosedovou plochou po celém obvodu profilu, spojovací systém kónické čepy a kolíky s bezpečností závlačkou + pevnostní šrouby M10, certifikace CE, TÜV. Povrchová úprava práškovým lakováním černá mat RAL 9005.</t>
  </si>
  <si>
    <t>Univerzální osazený patch panel velikosti 1U určený pro 12 keystonů (Cat5e/6/6a)</t>
  </si>
  <si>
    <t>Propojovací kabely, ostatní drobný a pomocný elektroinstalační materiál.</t>
  </si>
  <si>
    <t>Kotevní technika, spotřební materiál, popisy, ostatní pomocný materiál.</t>
  </si>
  <si>
    <t>RJ-45 porty: 48 x Gigabit Ethernet, Combo porty (RJ-45 + SFP): 4 x SFP,Rozměry (Š x H x V): 445 x 350 x 44 mm, Hmotnost: 5,43 kg</t>
  </si>
  <si>
    <t xml:space="preserve">Univerzální SFP + modul pro sloty podporující rychlost 1Gbps, 2x LC konektor
</t>
  </si>
  <si>
    <t>Zesilovače pro ostatní prostory</t>
  </si>
  <si>
    <t>Aktivní reproboxy - Skyboxy</t>
  </si>
  <si>
    <t>Umožňuje extrahovat audio signály ze signálů HDMI až do rozlišení 4K. Poskytuje stereo analogový výstup na konektorech RCA nebo digitální výstup 5.1 na konektoru Toslink, volitelný pomocí přepínače na desce.</t>
  </si>
  <si>
    <t xml:space="preserve">Motorové plátno pro přední projekci,  rozměr 4000 x 3000 mm, bílý povrch - šedá zadní strana, nehořlavé PVC, formát 4:3, světelný zisk 1,2, pozorovací úhel 150°, hmotnost max. 120 kg.
</t>
  </si>
  <si>
    <t>Motorové plátno</t>
  </si>
  <si>
    <t>Projektor</t>
  </si>
  <si>
    <t>Hliníkový vazník čtvercového průřezu pro vysoké zatížení s 40ti cm stranami. Délka 3000 mm. Tětivy A: extrudovaná trubka Ø 50x4 mm EN AW 6082 T6. Diagonály B: extrudovaná trubka Ø 30x3 mm EN AW 6082 T6. Konce C: hliníkový konektor vidlic EN AW 6082 T6. Spojovací systém: cylindrický čep + bezpečnostní R-klip. Diagonály na všech čtyřech stranách, opatřeno vidlicovým hliníkovým čepem. Bodové zatížení min. 26 kN, celkové zatížení min. 47 kN. Hmotnost max. 37 kg. Certifikace CE; TÜV. Povrchová úprava práškovým lakováním černá mat RAL 9005.</t>
  </si>
  <si>
    <t>Pochozí konstrukce</t>
  </si>
  <si>
    <t>Bezpečnostní lano</t>
  </si>
  <si>
    <t>Kotevní ocelové KCE</t>
  </si>
  <si>
    <t>Spojovací ocelové konstrukce pro uchycení hliníkových příhradových nosníků ke konstrukci střechy. Uchycení podle výkresu zatěžovacích sil. Provedení dle dílenské dokumentace. Povrchová úprava práškovým lakováním černá mat RAL 9005.</t>
  </si>
  <si>
    <t>Pochůzné lávky z protiskluzového plechu, š. 250 mm, příruby pro kotvení k příhradové konstrukci, pozink. Nosnost 250 kg/m2.</t>
  </si>
  <si>
    <t>Lano pro bezpečné připoutání při pohybu na pochozích lávkách, pozink, kotvení ke konstrukci střechy. Včetně očnic, svorek a ostatního pomocného materiálů. Certifikace CE.</t>
  </si>
  <si>
    <t>Audio převodník - Skyboxy</t>
  </si>
  <si>
    <t>LED panel</t>
  </si>
  <si>
    <t>4 x LED screen, 7m x 6m, rozlišení : 7168px x 1536x, konvexní zakřivení 2°, obnovovací frekvence min 3840 Hz, jas : min 1000 cd/㎡,</t>
  </si>
  <si>
    <t xml:space="preserve"> Video procesor main &amp; backup</t>
  </si>
  <si>
    <t>12-G-SDI video processor</t>
  </si>
  <si>
    <t>Distribuce signálu main &amp; backup</t>
  </si>
  <si>
    <t>Konstrukce</t>
  </si>
  <si>
    <t>Na míru vyrobená nosná konstrukce</t>
  </si>
  <si>
    <t>Projekt konstrukce</t>
  </si>
  <si>
    <t>Výrobní dokumentace konstrukce multimediální kostky</t>
  </si>
  <si>
    <t>Statika konstrukce</t>
  </si>
  <si>
    <t>Statické posouzení multimediální kostky</t>
  </si>
  <si>
    <t>Navíjecí mechanismus elektrické a datové kabeláže</t>
  </si>
  <si>
    <t>El. Kladkostroj</t>
  </si>
  <si>
    <t>Koordinace</t>
  </si>
  <si>
    <t>Koordinace a účast na KD během stavby</t>
  </si>
  <si>
    <t>1 x LED screen, 250m x 0,75m, rozlišení : 64000px x 192x, přední a vrchní přístup, obnovovací frekvence min 3840 Hz, jas : min 1000 cd/㎡,</t>
  </si>
  <si>
    <t xml:space="preserve"> Video procesor main</t>
  </si>
  <si>
    <t xml:space="preserve">Vstup až 26 mil/Px, až 4 x DVI, 4x HDMI, 1x HDMI 2.0, 2 x RJ45 GbE + 1x USB vstup,  až 4 x 3G-SDI, 2x DP1.1.  </t>
  </si>
  <si>
    <t>Sending karta</t>
  </si>
  <si>
    <t>Sending karta součástí videoprocesoru, Rj45 GbE, 650 000 px/port</t>
  </si>
  <si>
    <t>Input karta</t>
  </si>
  <si>
    <t>Input karta součástí videoprocesoru, Rj45, 650 000 px/port</t>
  </si>
  <si>
    <t>Výrobní dokumentace konstrukce LED poprsníku</t>
  </si>
  <si>
    <t>Statické posouzení LED poprsníku</t>
  </si>
  <si>
    <t>Držák</t>
  </si>
  <si>
    <t>Objektiv</t>
  </si>
  <si>
    <t>Server</t>
  </si>
  <si>
    <t>Procesor</t>
  </si>
  <si>
    <t>Monitor</t>
  </si>
  <si>
    <t>Klavesnice + myš (set)</t>
  </si>
  <si>
    <t>6 x HDMI extender</t>
  </si>
  <si>
    <t>Kabely</t>
  </si>
  <si>
    <t>Obsah na sezónu</t>
  </si>
  <si>
    <t>Polohovatelný držák projektoru</t>
  </si>
  <si>
    <t>6x objektiv pro sviceni obrazu z jednoho projektoru minimalne o rozmeru 22,4m x14m ze vzdalenosti 14,9m-15,1m, s motoricky ovladanim ZOOM/POSUN/OSTRENI a s moznosti ulozeni minimalne 3 presnych pozic nastaveni objektuvu pro rychle prenastaveni cele projekce.</t>
  </si>
  <si>
    <t>Medeialní video server, min.: 4 x diplay port výstup, 2 x 10GbE port, min 1TB pevný disk NVMe SSD</t>
  </si>
  <si>
    <t>4x výstupy 4K DP1.2. Dva z těchto výstupů jsou pomocí dvou procesorů AnalogWay DPH104 rozděleny na celkem 6x signál WUXGA. Další dva výstupy, každý v rozlišení 4K, rackové provedení</t>
  </si>
  <si>
    <t>4K preview monitor, HDMI, DisplayPort, min 27”, včetně propojovacích HDMI/display port  kabelů</t>
  </si>
  <si>
    <t>Drátová USB klávesnice + myš</t>
  </si>
  <si>
    <t>HDMI/HDBT extender převodník</t>
  </si>
  <si>
    <t>Propojovací HDMI kabely k převodníkům, monitoru</t>
  </si>
  <si>
    <t>Grafický obsah na celou herní sezónu, dle specifikace klubu (úvodní intra, výročí klubu, playof event apod)</t>
  </si>
  <si>
    <t>Jednotná platforma pro ovládání - časomíra</t>
  </si>
  <si>
    <t>Časomíra klient/ovládání</t>
  </si>
  <si>
    <t>Časomíra server</t>
  </si>
  <si>
    <t>SW licence multifunkční časomíry</t>
  </si>
  <si>
    <t>Start/Stop tlačítka</t>
  </si>
  <si>
    <t>Klávesnice + Myš</t>
  </si>
  <si>
    <t>Brankové světla</t>
  </si>
  <si>
    <t>Světlo reklamní přestávka</t>
  </si>
  <si>
    <t>Siréna</t>
  </si>
  <si>
    <t>Opočtové hodiny</t>
  </si>
  <si>
    <t>Držák včetně krytu</t>
  </si>
  <si>
    <t>Řídící box pro časomíru</t>
  </si>
  <si>
    <t>Hodiny hodu na koš (tzv.:24)</t>
  </si>
  <si>
    <t>Poziční šipka</t>
  </si>
  <si>
    <t>Výstupy pro televizní vozy</t>
  </si>
  <si>
    <t>Řídící panel časomíry - Flightcase provedení se zabudovaným výsuvným dotykovým panelem o velikosti min. 22”, min. rozlišením 1920 x 1080, pracovní stanice 4 jádrový processor, 4GB RAM, integrovaná GPU, SSD o minimální velikosti 128GB</t>
  </si>
  <si>
    <t>Serverová stanice umístěna v serverovně distribující čas do podružných systémů (televizní vůz, videorozhodčí atd.) ovládána pomocí klientských PC, min konfigurace: 4U serverový PC rackového provedení, 12-ti jádrový procesor, 32GB RAM, 1x GPU, 256GB SSD</t>
  </si>
  <si>
    <t>SW licence multifunkční časomíry pro sporty :hokej (dle reguli IIHF a ČSLH), fotbal, basketbal (dle regulí FIBA), florbal, volejbal, házená a tenis. Podrobný popis funkcionality software je obsahem technické zprávy.</t>
  </si>
  <si>
    <t>Externí heavy duty tlačítka zelené/červené pro start a stop času</t>
  </si>
  <si>
    <t>Set USB klávesnice + myš</t>
  </si>
  <si>
    <t>Zelené světlo LED automaticky ovládáno časomírou, červené světlo s tlačítkem</t>
  </si>
  <si>
    <t>Světlo reklamní přestávky LED ovládáno z pozice časoměřičů a video rozhodčího</t>
  </si>
  <si>
    <t>Dvoutónová pneumatická siréna s min. 90 db</t>
  </si>
  <si>
    <t>Dotykový tablet min 10,9 palců, min rozlišení 2360 x 1640px, USB-C, min 64GB paměť</t>
  </si>
  <si>
    <t>Set držák + kryt s uchycením na stěnu</t>
  </si>
  <si>
    <t>Hardware zařízení ovládající světla, hodiny hodu na koš, sirénu a hodin v šatnách. Rackové provedení.</t>
  </si>
  <si>
    <t>Čtyřstranné kostky na basketbalové koše s odpočtem 24 s technologií LED a zobrazením herního času společně s řízením osvětlením basketbalových desek. Rozměry  jedné strany kostky 700x600mm ( š x v).</t>
  </si>
  <si>
    <t>Poziční šipka automaticky ovládaná SW časomíry umístěna na stole časoměřičů, velikost alespoň 400x200mm ( š x v), LED technologie</t>
  </si>
  <si>
    <t>Výstup v umístění časomíry a přípojného místa pro televizní vozy pomocí konektoru CANON 9-pin s protokolem NISASPORT</t>
  </si>
  <si>
    <t>Řídící systém celého IPTV okruhu</t>
  </si>
  <si>
    <t>Player</t>
  </si>
  <si>
    <t>Koncový řídící prvek k monitoru</t>
  </si>
  <si>
    <t>55’4K (3840 x 2160) monitor 16/8 režim, 400 cd/m², 1300 :1</t>
  </si>
  <si>
    <t>Držák monitoru na stěnu, polohovatelný VESA standard</t>
  </si>
  <si>
    <t>Jednotná platforma pro ovládání - videorozhodčí</t>
  </si>
  <si>
    <t>Nahrávací videoserver video rozhodčí</t>
  </si>
  <si>
    <t>Client video rozhodčí</t>
  </si>
  <si>
    <t xml:space="preserve"> SW Licence systém brankového video rozhodčího dle herního rádu ČSLH</t>
  </si>
  <si>
    <t>Monitor pro obsluhu systému VR</t>
  </si>
  <si>
    <t>Klávesnic + myš</t>
  </si>
  <si>
    <t>Bezdrátový systém video analýzy</t>
  </si>
  <si>
    <t>Licence pro bezdrátový systém pro video analýzu z hrací plochy</t>
  </si>
  <si>
    <t>Ovládací tablet k CC</t>
  </si>
  <si>
    <t>Bezdrátová obousměrná komunikace</t>
  </si>
  <si>
    <t>Statická kamera s funkcí automatického kameramana</t>
  </si>
  <si>
    <t>Router</t>
  </si>
  <si>
    <t>Switch</t>
  </si>
  <si>
    <t>Rack</t>
  </si>
  <si>
    <t>UPS záložní zdroj</t>
  </si>
  <si>
    <t>PDU</t>
  </si>
  <si>
    <t>Energo řetěz</t>
  </si>
  <si>
    <t>Příslušenství k racku</t>
  </si>
  <si>
    <t>Příslušenství k sys. Video analýzy</t>
  </si>
  <si>
    <t>Access Point</t>
  </si>
  <si>
    <t>Připojení Access Pointu</t>
  </si>
  <si>
    <t>3G-SDI kamera boxové provedení</t>
  </si>
  <si>
    <t xml:space="preserve">Kryt kamery </t>
  </si>
  <si>
    <t xml:space="preserve">OBVAN přenosové vozy:  přípojné místo video rozhodčí dle regulí ČSLH VREF </t>
  </si>
  <si>
    <t xml:space="preserve">Hlediště:  přípojné místo video rozhodčí dle regulí ČSLH VREF </t>
  </si>
  <si>
    <t xml:space="preserve">Přípojné místa pro nadbrankové kamery dle regulí ČSLH VREF </t>
  </si>
  <si>
    <t xml:space="preserve">Přípojné místo pro zabrankové kamery dle regulí ČSLH VREF </t>
  </si>
  <si>
    <t>Přípojné místo pro interaktivní systém dle regulí ČSLH VREF</t>
  </si>
  <si>
    <t xml:space="preserve"> min konfigurace: 4U serverový PC rackového provedení, 16-ti jádrový procesor, 64GB RAM 8channel, 2x GPU (min. 8GB, GDDR6, počet stream procesorů: 2034), 4x 1TB SSD RAID, 10Gb LAN, 8x 3G-SDI vstup</t>
  </si>
  <si>
    <t xml:space="preserve"> min konfigurace: 4U serverový PC rackového provedení, 16-ti jádrový procesor, 64GB RAM 8channel, 2x GPU (min. 8GB, GDDR6, počet stream procesorů: 2034), 512GB SSD, 10Gb LAN, 4x 3G-SDI výstup</t>
  </si>
  <si>
    <t xml:space="preserve"> SW Licence splňující veškeré funkcionality videorozhodčího dle regulí ČSLH (součást přílohy technické zprávy). Podrobný popis funkcionality software je obsahem technické zprávy.</t>
  </si>
  <si>
    <t>IPS monitor 22” dotykový, Full HD 1920 × 1080, DisplayPort 1.2, HDMI 2.0, USB 3.2 GEN, VESA včetně propojovacích HDMI/display port  kabelů</t>
  </si>
  <si>
    <t>min 11” palcový dotykový tablet, min rozlišení 2388 x 1688, jas min 600nits, min 128GB úložiště, USB-C nabíjení včetně HW klávesnice a obalu</t>
  </si>
  <si>
    <t>Licence pro bezdrátový systém pro video analýzu z hrací plochy. Podrobný popis funkcionality software je obsahem technické zprávy.</t>
  </si>
  <si>
    <t>12” dotykový  IPS display, min rozlišení 2160 x 1440, min 2 jádrový procesor 2,7GHz, 8GB RAM DDR3, 512Gb SSD, Wi-Fi</t>
  </si>
  <si>
    <t>Bezdrátový set 4ks sluchátek na obě uši s mikrofonem s možností výměnných baterií, provedení bez “belltpack” včetně dokovací stanice</t>
  </si>
  <si>
    <t>4K kamera vč. objektivu umístěna na středu haly na straně kamerové lávky vč. funkcionality automatického kameramana dle technické specifikace</t>
  </si>
  <si>
    <t>min. 8x LAN port, SPI Firewall, VPN Security ((IP Security [IPsec], Point-to-Point Tunneling Protocol [PPTP] a OpenVPN), možnost filtrování obsahu, QoS; Management: webové uživatelské rozhraní, Simple Network Management Protocol (SNMP) v3, Universal Plug and Play (PnP), příkazová řádka a FindIT aplikace</t>
  </si>
  <si>
    <t>Switch min. 8 portový, 10 Gbit, 2× SFP,  rackové provedení</t>
  </si>
  <si>
    <t>Rack 19" 42U 800x1000 s ventilátorem na termostat</t>
  </si>
  <si>
    <t>1x UPS smart záložní zdroj, AC230V, výkon 2700W / 3000VA, rackové provedení 2U</t>
  </si>
  <si>
    <t>Stojanová PDU jednotka s měřením jednotlivých vývodů s přepínáním, displej, 16 A, 100 - 240 V. Rozhraní: 1 x IEC-320 C20 (vstup); 3 x C19 a 21 x C13 (výstup), CAN In/Out porty pro sdílení po síti, USB port pro nahrání firmware, port pro externí měření teploty/vlhkosti</t>
  </si>
  <si>
    <t>Energo řetězy nutné pro kabelový management k serverovým PC</t>
  </si>
  <si>
    <t>3x kabelový management 1U,8x 1-2U zaslepovací kryty do racku, 1x panel pro keystone cat6, 2x 3G-SDI panel s min 16 konektory,  2x racková police, plnovýsuv s kuličkovými ložisky pro každý serverový PC</t>
  </si>
  <si>
    <t xml:space="preserve">Gumový obal se stojanem + Přídavná odnímatelná CZ klávesnice </t>
  </si>
  <si>
    <t>Dvoupásmový bezdrátový Access Point, pásma 2,4 GHz a 5 GHz, Wi-Fi standardy a/b/g/n/ac, 4x4 MU-MIMO, 2x RJ-45 management port s externími anténami, včetně POE napajení, (2 x systém videoanalýzy, 1 x CC)</t>
  </si>
  <si>
    <t>Převodník OPT to LAN</t>
  </si>
  <si>
    <t>3G-SDI kamera včetně objektivu Csmount 15-50mm, varifocal lens F1.5, možnost vzdáleného ovládání kamer pomocí RS485</t>
  </si>
  <si>
    <t>Vyhřívaný kryt 12V, kamerový držák s úchytem ke konstrukci</t>
  </si>
  <si>
    <t>Rack 6U 600x400 is IP krytím IP68, PDU 8x230V, 3G-SDI panel s 12x BNC konektor, Optický box pro 12x 3G-SDI to OPT převodník, 12x 3G-SDI to OPT převodník, 12x SFP modul single mode</t>
  </si>
  <si>
    <t>Přípojné místo s BNC panelovým konektorem, 1x duplexní port s SC single mode konektorem, 2x převodník 3G-SDI to OPT, 2x SFP modul SM</t>
  </si>
  <si>
    <t>Rack 6U 600x400, PDU 8x230V, 3G-SDI panel s 5x BNC konektor, Optický box pro 5x 3G-SDI to OPT převodník, 5x 3G-SDI to OPT převodník, 5x SFP modul single mode</t>
  </si>
  <si>
    <t>Přípojné místo s BNC panelovým konektorem a CAT6 panelovým konektorem, 2x duplexní port s SC single mode konektorem, 2x převodník 3G-SDI to OPT, 2x SFP modul SM</t>
  </si>
  <si>
    <t>Jednotná platforma pro ovládání - video režie, grafický obsah na obrazovky</t>
  </si>
  <si>
    <t>Pracovní stanice</t>
  </si>
  <si>
    <t>SW střížna, ovládání grafiky, opakovaně záběry, příprava grafiky,  16-ti jádrový processor, 32GB RAM, 2 x GPU, SSD o minimální velikosti 512GB.</t>
  </si>
  <si>
    <t>Monitor pracovní stanice</t>
  </si>
  <si>
    <t>LCD monitor dotykový, Full HD 1920 × 1080, DisplayPort 1.2, HDMI 2.0, USB 3.2 GEN, VESA, včetně propojovacích HDMI/display port kabelů</t>
  </si>
  <si>
    <t>Pracovní stanice tablet</t>
  </si>
  <si>
    <t>Paracovní stanice tablet, bezdrátové ovládání systému, min 11” palcový dotykový tablet, min rozlišení 2388 x 1688, jas min 600nits, min 128GB úložiště, USB-C nabíjení včetně HW klávesnice a obalu</t>
  </si>
  <si>
    <t>SW licence řídícího systému videorežie</t>
  </si>
  <si>
    <t>SW licence pro jednotnou platformu ovládání videorežie (4 SW systémy v jedné multi platformě)</t>
  </si>
  <si>
    <t>Render server</t>
  </si>
  <si>
    <t>Server generující výstupní obraz a zvuk, min. HW požadavky: CPU Intel i7-13700 nebo AMD EPYC 7203P, 16GB DDR4/DDR5, nVidia RTX 3060, výstupy: 8x SDI, 1x DP, 1x HDMI</t>
  </si>
  <si>
    <t>Nahrávací videoserver</t>
  </si>
  <si>
    <t>4U serverový PC rackového provedení, 16-ti jádrový procesor, 64GB RAM 8channel, 2x GPU (min. 8GB, GDDR6, počet stream procesorů: 2034), 4x 1TB SSD RAID, 10Gb LAN, 8x 3G-SDI vstup</t>
  </si>
  <si>
    <t>Videomatice</t>
  </si>
  <si>
    <t>Videomatice min. 64x64 12G-SDI, redundantní zdroj, rackové provedení, podpora ovládání pomocí webového prohlížeče, možnost uložení nastavení min. 8 presetů</t>
  </si>
  <si>
    <t>Externí zvuková karta</t>
  </si>
  <si>
    <t>Externí zvuková karta - USB-C, vzorkovací frekvence 192 kHz, bitová hloubka 24 bit, vstupy: 3×, výstupy: 3×, sluchátkový výstup 6,3 mm Jack, aplikace na PC, LED indikace, phantomové napájení +48V, potenciometry pro gain kanálu, velký master out potenciometr, rozhraní kabelu: USB-A a USB-C</t>
  </si>
  <si>
    <t>Rack 19" 42U 800x1000 s ventilátorem na termostat (2 x video režie + 1 x LED kostka + 1 x LED poprsník)</t>
  </si>
  <si>
    <t xml:space="preserve">Náhledový monitor, rackové provedení, vstupy až 12G-SDI kompatibilní se všemi SD, HD a Ultra HD standardy až do 2160p60, display min 15,6”, rozlišení 3840 x 2160, automatické odstranění půlsnímků a převzorkování SD a HD videa do Ultra HD rozlišení, ovládání pomocí tlačítek na čelním panelu nebo dálkově prostřednictvím ethernetové sítě </t>
  </si>
  <si>
    <t>TV stěna</t>
  </si>
  <si>
    <t>55’4K (3840 x 2160) monitor 16/8 režim, 400 cd/m², 1300 :1, tzv.: „tenkorámečkový“</t>
  </si>
  <si>
    <t>Držák video stěna 2x2</t>
  </si>
  <si>
    <t xml:space="preserve"> 2 x 2 držák monitoru na stěnu, VESE standard</t>
  </si>
  <si>
    <t>Multimediální kostka v šatně „A“ týmu</t>
  </si>
  <si>
    <t>4 ks 55’4K (3840 x 2160) monitor 16/8 režim, 400 cd/m², 1300 :1, sestavené do tvaru LED kostky umístěné na středu šatny</t>
  </si>
  <si>
    <t>Držák monitorů</t>
  </si>
  <si>
    <t xml:space="preserve">Držák na monitory do šatny „A“ týmu </t>
  </si>
  <si>
    <t>Hlavní kamera</t>
  </si>
  <si>
    <t>4K 3CMOS kamera, wifi, IP, 12G-SDI, CZ menu včetně min 17x opt. zoom</t>
  </si>
  <si>
    <t>Baterie</t>
  </si>
  <si>
    <t>Set baterií k hlavní kameře</t>
  </si>
  <si>
    <t>Lanc remote</t>
  </si>
  <si>
    <t>LANC remote, palec s ostřením</t>
  </si>
  <si>
    <t>Stativ</t>
  </si>
  <si>
    <t xml:space="preserve">Profesionální polohovatelný stativ,  PRO al. hlava </t>
  </si>
  <si>
    <t>Case</t>
  </si>
  <si>
    <t>Kufr pro kam.techniku</t>
  </si>
  <si>
    <t>Přenosná kamera</t>
  </si>
  <si>
    <t>4K HDR 1"Exmor RS, AF 273 bodů - fázové ostření, 3G-SDI, CZ menu</t>
  </si>
  <si>
    <t xml:space="preserve">Baterie velká </t>
  </si>
  <si>
    <t>Komunikační set</t>
  </si>
  <si>
    <t>Bezdrátový komunikační set až 300m</t>
  </si>
  <si>
    <t>PTZ</t>
  </si>
  <si>
    <t>4K50/60p PTZ camera</t>
  </si>
  <si>
    <t>PTZ ovládácí pult</t>
  </si>
  <si>
    <t>min : USB 2.0 x2 10/100Mbps Ethernet (RJ-45 connector) x1 
RS-422 (RJ-45 connector) x1, DVIP, DHCP client, RS-422, Ethernet, min</t>
  </si>
  <si>
    <t>Kryt PTZ</t>
  </si>
  <si>
    <t>Kryt PTZ kamery</t>
  </si>
  <si>
    <t xml:space="preserve">Univerzální SFP modul pro sloty podporující rychlost 1Gbps, 2x LC konektor
</t>
  </si>
  <si>
    <t>Síťový přepínač</t>
  </si>
  <si>
    <t>8x RJ45 port 1Gp/s, 2x SF port, spravovatelný switch, 20Gb/s, vč optického modulu na LC port a patchovacích panelů</t>
  </si>
  <si>
    <t>24x RJ45 port 1Gp/s, 4x SFP port, spravovatelný switch, 128Gb/s, vč optického modulu na LC port a patchovacích kabelů</t>
  </si>
  <si>
    <t xml:space="preserve"> </t>
  </si>
  <si>
    <t>min. 30.500 lumen dle stadardu ISO/IEC 21118: 2020 (pozadovany svetelny vykon na projekcni plose min. 102lux),  laserovy svetelny zdroj s zivotnosti min. 20.000 hodin, technologoie 3chip DLP, bezfiltrove provedeni, zapouzdrena prachuodolna opticka cesta, vstupni terminaly min. 1x HDMI, 1x HDbaseT, 1x LAN, nativni rozliseni minimalne WUXGA, funkce synchronizace dynamickeho kontrastu mezi projektory pro spojene projekce, nahled aktivniho signalu pres web rozhrani projektoru nebo pres aplikaci vyrobce projektoru pro rychlou kontrolu aktualniho obsahu, vaha maximalne 70kg, rozsah provoznich teplot 0 az 45 °C</t>
  </si>
  <si>
    <t>Show lighting ovladač a DMX/Ethernet převodník v obou směrech, 4x 5-pin XLR DMX512-A (ANSI E1.11) In/Out port, 1x Ethernet port, podpora protokolů sACN, ArtNet, TCP, UDP, OSC, vzdálená správa přes webové rozhraní, 6 nezávislých playbacků, real-time clock, NTP (Network Time Protocol) synchronizace, přístup do administrace pod heslem.</t>
  </si>
  <si>
    <t>SOUČÁSTÍ STAVBY, NENÍ SOUČÁSTÍ VZ</t>
  </si>
  <si>
    <t>Licence pro Síťový přepínač</t>
  </si>
  <si>
    <t>5-ti letá licence pro Cloudový management Síťového přepínače SFP</t>
  </si>
  <si>
    <t>Mainframe 19"/ 3 RU s alarmovými relé a ventilátorovou jednotkou; pojme min. 2x CPU karty, 8 klientských karet nebo GPI karet; pro provoz vyžaduje 1x CPU kartu a 1x napájecí zdroj; pro redundantní provoz jsou potřeba 2x CPU karty a 2x nap</t>
  </si>
  <si>
    <t>Napájecí zdroj pro mainframe; pro redundanci PSU jsou vyžadovány dvě jednotky na mainframe</t>
  </si>
  <si>
    <t>Převádí 8 portů AES matice na jednosměrné toky AES67 a naopak. Klientská karta komunikuje buď s jinými klientskými kartami AES67 nebo s klávesnicí. Sada se skládá ze zadní karty AES67 a přední karty AES67. 1xRJ-45 AES67 Ethernet 1000Base-T; 1x</t>
  </si>
  <si>
    <t>Klientská karta 8 portů AES matice na jednosměrné proudy Dante a naopak. Tuto klientskou kartu lze použít k rozhraní periferních zařízení; podporuje Dante redundanci; sada se skládá ze zadní karty Dante a přední karty Dante; 2xRJ-45 Eth</t>
  </si>
  <si>
    <t>6-tlačítkový digitální bezdrátový roamingový beltpack evropská verze. Bezlicenční pásmo DECT (1880–1900 MHz), hlavní a individuální otočné ovladače hlasitosti, tlačítko pro odpověď, volací světlo, plně barevný LED displej čitelný na slunci, ADR přijímač.</t>
  </si>
  <si>
    <t>Case na mikrofony</t>
  </si>
  <si>
    <t>Přenosný Rack o výšce 4 Una ruční a náhlavní mikrofony se zabudovaným příjimačem a anténím výstupem a zásuvkou na na uložení mikrofonů.</t>
  </si>
  <si>
    <t>Miniaturní kondenzátorový mikrofon, který má plně integrovaný předzesilovač a odnímatelný kabel. Je navržen s velmi vysokou citlivostí pro snímání na dálku. Je imunní vůči rušení rádiových frekvencí, způsobené mobilními telefony a GSM zařízení, Je vybaven kardioidní kapslí a je k dispozici také hyperkardioidní, omni nebo superkardioidní kapsle. Použití: mluvené slovo, pěvecký sbor, vokály, akustické nástroje, symfonický orchestr, snímání místnosti, činely</t>
  </si>
  <si>
    <t>Stolní počítač</t>
  </si>
  <si>
    <t>Technické parametry
Procesor: Intel® Core™ i7-13700 (24MB cache, 16 jader, 24 vláken, 2,1GHz až 5,1GHz Turbo), Paměť: 2x 16GB 4800MT/s DDR5 (dva sloty, max 64GB), Operační systém: Windows 11 Pro, Kapacita disků: 512GB SSD M.2 PCIe NVMe (spouštěcí) + 2TB 3,5" SATA, 7200 ot./min (úložiště), Grafická karta: NVIDIA® GeForce RTX™ 3060 Ti, 8GB GDDR6, LHR, Síť: Killer E3100G, 10/100/1000/2500Mb/s, Bezdrátové připojení: Intel® Killer™ Wi-Fi 6E AX1675, 2×2, 802.11ax + Bluetooth® v5.3, Audio: kodek Realtek ALC1220, 7.1 HD, Optická mechanika: ne, Napájení: interní, Barva: grafitová (Graphite), s příslušenstvím.</t>
  </si>
  <si>
    <t>Case pro stolní koncové stanice</t>
  </si>
  <si>
    <t>Přepravní plastový case o objemu 123.L s kolečky. Case na uchovávání a přepravu bezdrátových inspičních stanic.</t>
  </si>
  <si>
    <t>Přepravní plastový case o objemu 23.L s kolečky. Case na uchovávání a přepravu stolních inspičních stanic.</t>
  </si>
  <si>
    <t>Pohyblivá hlava typu Profile</t>
  </si>
  <si>
    <t xml:space="preserve">Pohyblivá hlava typu spot, zdroj min. 640W bílá LED, 6800K, CRI&gt;70, CMY míchání barev, lineární CTO filtr, 1x barevný kotouč - 7 barev + High CRI filtr, 2x rotační gobo kotouč, 2 prisma efekt, 2x variabilní frost efekt, dimmer, shutter, sada ořezových nožů, focus, zoom 5,7–60°, bezdrátový DMX - Lumen Radio přijímač, sparkle efekt, iris, animační kotouč, hmotnost max. 23kg. </t>
  </si>
  <si>
    <t>Navíjecí mechanismus pro kabely, bezpečné navíjení až 17 m, průměr kabelu min. 15 mm.</t>
  </si>
  <si>
    <t>El. Kladkostroj pro zdvih kostky - ovládání součástí centrálního řídícího systému. Vyhovující standardu BGV D8+, min. pracovní zátěž WLL min. 3000 kg, rychlost zdvihu 4 m/min., přímé řízení , dvojitá brzda, 2 koncové spínače, enkodér pro snímání polohy, výška zdvihu min. 17 m, řetěz s bezpečnostním faktorem min. 8:1, vak na řetěz.</t>
  </si>
  <si>
    <t xml:space="preserve">Na míru vyrobená nosná konstrukce dle dílenské dokumentace </t>
  </si>
  <si>
    <t>Bezdrátový čtyřkanálový přijímač v UHF 480~544MHz, 540-604Mhz, 636~700MHz, VF rozsah přijímače 64Mhz, vzorkovací frekvence 24-bit / 44.1 kHz, kódování 256 bits, zpožděný 2.7 ms, frekvenční rozsah 20 Hz – 20 kHz, interní komprese zvuku 2nd generace DSP, kmitočtový zdvih 25kHz, odstup signál/šum 115 dB (A), harmonické zkreslení THD:&lt;0,3 % 1 KHz, citlivost 15dBμV, výstupní audio konektory 4xXLR/ 2x BNC SPDIF, 2x XLR AES/EBU, 1x DANTE, integrovaný anti-feedback, který zamezí nechtěné zpětné vazbě, synchronizace s vysílači pomocí IR portů, VFD podsvícené displeje, 10 SmartEQ™ presetů, sluchátkový výstup na předním panelu s možností volby kanálu, vstupní a výstupní rozhraní s konektory RJ11 pro nastavení a monitoring pomocí software, 2x 50Ohm výstupní TNC konektory, které poskytují napájení přídavným anténám, přepínač citlivosti Mic / Link, aktivní chlazení, rozměry přijímače: max. 420 x 44 x 245 mm, hmotnost přijímače: 2,6</t>
  </si>
  <si>
    <t>Profesionální ruční bezdrátový mikrofon osazený kardioidní mikrofonní hlavou, digitální bezdrátová technologie s potlačením šumu a technologií bezdrátového přenosu. Snadná a rychlá výměna mikrofonních hlav mezi kondenzátorem a dynamikou. Součástí je barevný podsvícený LCD displej.  Vlastnosti - Vyměnitelné mikrofonní hlavy - Šířka VF pásma 64MHz - Vypínač ON/OFF/MUTE - Funkce MUTE  - LCD podsvícený displej - Nastavení mikrofonu v menu pomocí tlačítek - Displej zobrazuje nastavenou banku a frekvenci, AF citlivost, RF    výkon, stav baterií. - Lze nastavovat vstupní citlivost ve 3 úrovních 6dB/3dB/0dB/ Technické údaje Frekvenční rozsah vysílače: UHF  540~604 MHz Šířka VF pásma: 64 MHz Teplotní rozsah použití: ±0.005% (-10°C~ +60°C)  Rozměry: max. průměr 50 x délka 258  Hmotnost mikrofonu 292g.</t>
  </si>
  <si>
    <t xml:space="preserve">Látka rozměr 9100 x 5000 mm, 50% řasení, zápalnost musí být delší než 20 sekund, zápalnost odpovídá klasifikaci třídy 1 podle ČSN EN 13773, dimmout provedení, gramáž 270 g/m2.
</t>
  </si>
  <si>
    <t>Látka rozměr 8500 x 5000 mm, 50% řasení, zápalnost musí být delší než 20 sekund, zápalnost odpovídá klasifikaci třídy 1 podle ČSN EN 13773, dimmout provedení, gramáž 270 g/m2.</t>
  </si>
  <si>
    <t>Látka rozměr 11000 x 5000 mm, 50% řasení, zápalnost musí být delší než 20 sekund, zápalnost odpovídá klasifikaci třídy 1 podle ČSN EN 13773, dimmout provedení, gramáž 270 g/m2.</t>
  </si>
  <si>
    <t xml:space="preserve">kolejnice oblouk 22,5°, R=17,55 m, motorická kolejnice, max. výkon 40W, dvě rychlosti - jedna 14 cm/s, druhá 17 cm/s, stupeň krytí IP20, napětí 100 - 240 V 50 - 60 Hz 0,8A,  funkce při požáru 0 - 60°C, </t>
  </si>
  <si>
    <t xml:space="preserve">kolejnice oblouk 4°, R=20,59 m, motorická kolejnice, max. výkon 40W, dvě rychlosti - jedna 14 cm/s, druhá 17 cm/s, stupeň krytí IP20, napětí 100 - 240 V 50 - 60 Hz 0,8A,  funkce při požáru 0 - 60°C, </t>
  </si>
  <si>
    <t xml:space="preserve">kolejnice oblouk 22,5°, R=25,425 m, motorická kolejnice, max. výkon 40W, dvě rychlosti - jedna 14 cm/s, druhá 17 cm/s, stupeň krytí IP20, napětí 100 - 240 V 50 - 60 Hz 0,8A,  funkce při požáru 0 - 60°C, </t>
  </si>
  <si>
    <t xml:space="preserve">Látka rozměr 11000x2200 mm, 50% řasení, zápalnost musí být delší než 20 sekund, zápalnost odpovídá klasifikaci třídy 1 podle ČSN EN 13773, dimmout provedení, gramáž 270 g/m2
</t>
  </si>
  <si>
    <t xml:space="preserve">Látka rozměr 6500x2200 mm, 50% řasení, zápalnost musí být delší než 20 sekund, zápalnost textilních záclon a závěsů odpovídá klasifikaci třídy 1 podle ČSN EN 13773, dimmout provedení, gramáž 270 g/m2
</t>
  </si>
  <si>
    <t>Látka rozměr 1500x2200 mm, 50% řasení, zápalnost musí být delší než 20 sekund, zápalnost odpovídá klasifikaci třídy 1 podle ČSN EN 13773, dimmout provedení, gramáž 270 g/m2</t>
  </si>
  <si>
    <t>Látka rozměr 1250x2200 mm, 50% řasení, zápalnost musí být delší než 20 sekund, zápalnost odpovídá klasifikaci třídy 1 podle ČSN EN 13773, dimmout provedení, gramáž 270 g/m2</t>
  </si>
  <si>
    <t>Látka rozměr 8600x2200 mm, 50% řasení, zápalnost musí být delší než 20 sekund, zápalnost odpovídá klasifikaci třídy 1 podle ČSN EN 13773, dimmout provedení, gramáž 270 g/m2</t>
  </si>
  <si>
    <t>Látka rozměr 9900x2200 mm, 50% řasení, zápalnost musí být delší než 20 sekund, zápalnost odpovídá klasifikaci třídy 1 podle ČSN EN 13773, dimmout provedení, gramáž 270 g/m2</t>
  </si>
  <si>
    <t>Optical fiber data distribution</t>
  </si>
  <si>
    <t>Čtyřkanálový zesilovač třídy D s velmi nízkým zkreslením poskytuje výkon min. 4 x 4500 wattů při impedanci 2 Ohm, Počet kanálů: 4 kanály zesilovače, 2 kanály v bridge módu, Maximální výstupní napětí (bez zátěže): 4x 180 V, Frekvenční odezva: +/- 1 dB od 10 Hz do 20 kHz, Vstupní impedance / vstupní citlivost: 20 K Ohmů / 16 dBu, Dynamický rozsah / TDH + N: 110 dB nevážené / typické 0,01% na nastavení flat, Latence: 550 μs na nastavení flat, Audio převodníky AD a DA: 32 bitů @ 96 KHz, Processing: 3x vícejádrový 64bitový procesor DSP. 4x vyvážené analogové vstupy na XLR3, 4x výstupy Neutrik speakon NL4, Port RS232: 1x konektor DB-9 určený pro připojení DPU, GPIO port: 1x konektor DB-25 s 5 vstupy a 8 výstupy pro připojení DMU, Rozšiřující slot pro síťové a digitální audio karty, 4x digitální audio vstupy a vzdálené ovládání.  Rozměry: 2U 19 "rack, hloubka max.502 mm / 20", hmotnost max. 16,1 kg. Osvědčení o elektrické bezpečnosti: cULus, CB (CE), CCC, PSE, KC. EMC certifikace: CE, FCC. Ekologický status: v souladu se směrnicí ROHS.</t>
  </si>
  <si>
    <t>Čtyřkanálový zesilovač třídy D s velmi nízkým zkreslením poskytuje výkon min. 4 x 2500 wattů při impedanci 2 Ohm, Počet kanálů: 4 kanály zesilovače, 2 kanály v bridge módu, Maximální výstupní napětí (bez zátěže): 4x 140 V, Frekvenční odezva: +/- 1 dB od 10 Hz do 20 kHz, Vstupní impedance / vstupní citlivost: 20 K Ohmů / 16 dBu, Dynamický rozsah / TDH + N: 110 dB nevážené / typické 0,01% na nastavení flat, Latence: 550 μs na nastavení flat, Audio převodníky AD a DA: 32 bitů @ 96 KHz, Processing: 3x vícejádrový 64bitový procesor DSP. 4x vyvážené analogové vstupy na XLR3, 4x výstupy Neutrik speakon NL4, Port RS232: 1x konektor DB-9 určený pro připojení DPU, GPIO port: 1x konektor DB-25 s 5 vstupy a 8 výstupy pro připojení DMU, Rozšiřující slot pro síťové a digitální audio karty, 4x digitální audio vstupy a vzdálené ovládání.  Rozměry: 2U 19 "rack, hloubka max.502 mm / 20", hmotnost max. 16,1 kg. Osvědčení o elektrické bezpečnosti: cULus, CB (CE), CCC, PSE, KC. EMC certifikace: CE, FCC. Ekologický status: v souladu se směrnicí ROHS.</t>
  </si>
  <si>
    <t>Rozšiřuje vstupy AES/EBU a Dante k zesilovačům, 4 kanály vstupů DanteTM s přepínaným/redundantním režimem a podporou digitálního zvuku 44,1 kHz až 96 kHz; 2 kanály AES/EBU vstupů a výstupů a podporou digitálního zvuku 44,1 kHz až 96 kHz. Vysoce flexibilní 4portový gigabitový switch se 4 různými konfiguračními režimy. Porty vzdáleného ovládání konfigurovatelné jako samostatná síť nebo ze sítě DanteTM.</t>
  </si>
  <si>
    <t>Pasivní reprobox - nízká impedance: 8Ω  - vysoká impedance: 70/100V  - výkon RMS: 100W  - volby výkonu při 100V: 3,5/ 7,5/ 15/ 30/ 60 W  - frekvenční rozsah (-10 dB): 30 Hz - 20 kHz  - citlivost 1W/1m: 89dB  - rozměry (Š x V x H): max. 268 x 242 x 264mm  - hmotnost: max. 4,25 kg  - barva: černá</t>
  </si>
  <si>
    <t xml:space="preserve">Svítivost 5500 ANSI, rozlišení WUXGA 1920 x 1200, obraz o velikosti až 300 palců,technologie 3LCD, rozhraní HdBT, ethernetové rozhraní.
</t>
  </si>
  <si>
    <t>Sterofonní sada dvou nástěnných reproboxů, aktivní a pasivní verze, impedance: 8Ω  - výkon RMS: 2x 25W  - frekvenční rozsah (-10 dB): 85 Hz - 20 kHz  - síťové napětí: 115 / 230 V AC (volitelné)  - konstrukce: ABS box s hlinikovou přední mřížkou  - rozměry (Š x V x H): max. 173 x 185 x 180mm  - hmotnost: max. 4,2 kg  - barva: černá</t>
  </si>
  <si>
    <t>Profesionální digitální mixážní pult mix.Vstupní směšovací kanály: 72 monofonních kanálů
Sběrnice : 48 Mix + 12 Matrix + 2 Stereo.
Zobrazení: 12,1" vícedotykový displej + 1, 7" vícedotykový displej
Fadery: 16 (12 + 4)
Analogové vstupy/výstupy: 16 vstupů / 16 výstupů 
Dante: 144 vstupů / 144 výstupů
AES/EBU: 1 výstup
Slot: Slot PY x 1
Zvukové rozhraní USB: 18 vstupů / 18 výstupů
Napájení: Vestavěný redundantní napájecí zdroj
Spotřeba energie: 240 W
Rozměry (š x v x h): max. 468 mm x 324 mm x 564 mm (18,5" x 12,8" x 22,2")
Čistá hmotnost: max. 16,5 kg (36,4 lb)</t>
  </si>
  <si>
    <t>16 vstupů a 8 výstupů - konektory: 16 x XLR F / 8 x XLR M, 2 x EtherCon - Funkce: dálkově ovládaný gain, HPF, phantom - výška 3U-19" - Rozměry (ŠxVxH) max. 480 x 132 x 368 mm - Spotřeba energie max 72W - Hmotnost max. 9,6 kg</t>
  </si>
  <si>
    <t>Dvoupásmový bi-amp aktivní studiový monitor s bass reflexem, 6,5" kónickým reproduktorem a 1" tweeterem. Výkon 95W.  Typ reproduktoru: 2 pásmový bi-amp aktivní  Frekvenční rozsah: 43Hz - 30kHz (-10dB) Repro: 6,5" kónický, 1" dome Crossover: 2kHz Výkon: 95W (LF: 60W, HF: 35W) Konektory: XLR3-31 typ (symetrický), PHONE (symetrický) Příkon: 55W Tvar: Bass-reflex typ Materiál kabinetu: MDF Rozměry: max. 210 (š) x 332 (v) x 284 (h) mm Váha: max. 8,2 kg Ovladače: LEVEL control (+4dB/center click) , EQ: HIGH TRIM switch (+/- 2dB at HF) / ROOM CONTROL switch (0/-2/-4 dB under 500Hz)</t>
  </si>
  <si>
    <t xml:space="preserve">Maticový procesor s otevřenou architekturou, mixážní kapacita 64/64 IO, Vzorkovací frekvence 48kHz/44.1kHz; 20Hz to 20kHz: max:+0.5dB, min:-1.5dB; 107dB (typ. Gain:-6dB); DANTE 64x64, signálová odezva max. 1.9 msec (AD-DA @48kHz); Celkové harmonické zkreslení: “0.05% (+4dBu, Gain:-6dB, 48kHz) 0.1% (+4dBu, Gain: +66dB, 48kHz)” (Measured with a 18dB/Oct filter @80kHz); Dynamický rozzsah: 107dB (typ. Gain:-6dB); </t>
  </si>
  <si>
    <t>Textilní clona</t>
  </si>
  <si>
    <t>Látka rozměr 13000x2000 mm, připevněno na suchý zip, zápalnost musí být delší než 20 sekund, zápalnost odpovídá klasifikaci třídy 1 podle ČSN EN 13773, dimmout provedení, gramáž 270 g/m2.</t>
  </si>
  <si>
    <t>Okopová lišta, plech s=3 mm,  v = 100mm,obod platformy 13 m</t>
  </si>
  <si>
    <t>Okopová lišta, plech s=3 mm,  v = 100mm, obod platformy 21 m</t>
  </si>
  <si>
    <t>Látka rozměr 21000x2000 mm, připevněno na suchý zip, zápalnost musí být delší než 20 sekund, zápalnost odpovídá klasifikaci třídy 1 podle ČSN EN 13773, dimmout provedení, gramáž 270 g/m2.</t>
  </si>
  <si>
    <t>Látka rozměr 7000x2000 mm, připevněno na suchý zip, zápalnost musí být delší než 20 sekund, zápalnost odpovídá klasifikaci třídy 1 podle ČSN EN 13773, dimmout provedení, gramáž 270 g/m2.</t>
  </si>
  <si>
    <t>Látka rozměr 10000x2000 mm, připevněno na suchý zip, zápalnost musí být delší než 20 sekund, zápalnost odpovídá klasifikaci třídy 1 podle ČSN EN 13773, dimmout provedení, gramáž 270 g/m2.</t>
  </si>
  <si>
    <t>Elektroinstalace</t>
  </si>
  <si>
    <t>Videomapping</t>
  </si>
  <si>
    <t>Poznámka</t>
  </si>
  <si>
    <t>Orientační hlasový maják</t>
  </si>
  <si>
    <t>Indukční smyčky</t>
  </si>
  <si>
    <t>Kabel</t>
  </si>
  <si>
    <t>Přepážkový systém</t>
  </si>
  <si>
    <t>Zesilovač indukční smyčky, DSP, 9,5 A rms loop výstup, LCD, IEC 60118-4, 1 RU, 19 ”, Dante konektivita, dálkové ovládání a kalibraci jednotky pomocí aplikačního softwaru, arování před poruchami a aktivní ochrana proti zkratu nebo poškození obvodů a přehřátí, relé výstup poruchy smyčky.</t>
  </si>
  <si>
    <t xml:space="preserve">Kabel 2.5mm2 (50x0.26mm2), rozsah 600VAC, Ethyl-propylenový kaučuk a chlorsulfonovaný polyethylen (EPR-CSP) odolný vůči teplu a oleji, zpomaluje hoření (HOFR), BC Direct Burial Cable pro naslouchací smyčky pro pokládku do betonového potěru, odolný vůči korozivním účinkům betonu.
</t>
  </si>
  <si>
    <t>Přepážkový systém s mikrofonem a zesilovačem indukční smyčky, Napájecí napětí: 100-240VAC, 50/60Hz – 2,0A Vstup, Dynamický rozsah: [gt] 60 dB, THD: THD+N [lt] 0,5 % – 1 kHz, Odolnost smyčky: 0,1 Ω až 1,0 Ω, Aktuální výstup: 2A RMS při 1 kHz (2,8 APK), Rozměry max.: 3,9” x 2,3” x 1” (100 mm x 60 mm x 25 mm)</t>
  </si>
  <si>
    <t>m</t>
  </si>
  <si>
    <t>Orientační hlasové majáky</t>
  </si>
  <si>
    <t>Instalační box</t>
  </si>
  <si>
    <t>Přijímaný kmitočet 86,790 MHz. Typ přijímače: Dvojí konverze pro úzkopásmovou FM modulaci, Modulace přijímaného signálu FSK (frekvenční modulace), Vstupní impedance antény:</t>
  </si>
  <si>
    <t>Box pro instalaci hlasového majáku, rozměra dle dodaného zařízení, exteriérové provedení, design dle požadavku architekta.</t>
  </si>
  <si>
    <t>Montážúj.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</si>
</sst>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 &quot;Kč&quot;_-;\-* #,##0\ &quot;Kč&quot;_-;_-* &quot;-&quot;??\ &quot;Kč&quot;_-;_-@_-"/>
  </numFmts>
  <fonts count="26">
    <font>
      <sz val="11"/>
      <color theme="1"/>
      <name val="Calibri"/>
      <family val="2"/>
      <charset val="238"/>
      <scheme val="minor"/>
    </font>
    <font>
      <b/>
      <sz val="11"/>
      <color theme="0"/>
      <name val="Calibri"/>
      <family val="2"/>
      <charset val="238"/>
      <scheme val="minor"/>
    </font>
    <font>
      <sz val="11"/>
      <color theme="1"/>
      <name val="Calibri"/>
      <family val="2"/>
      <charset val="238"/>
      <scheme val="minor"/>
    </font>
    <font>
      <sz val="11"/>
      <name val="Calibri"/>
      <family val="2"/>
      <charset val="238"/>
      <scheme val="minor"/>
    </font>
    <font>
      <b/>
      <sz val="11"/>
      <name val="Calibri"/>
      <family val="2"/>
      <charset val="238"/>
      <scheme val="minor"/>
    </font>
    <font>
      <sz val="8"/>
      <name val="Calibri"/>
      <family val="2"/>
      <charset val="238"/>
      <scheme val="minor"/>
    </font>
    <font>
      <sz val="11"/>
      <color theme="0"/>
      <name val="Calibri"/>
      <family val="2"/>
      <charset val="238"/>
      <scheme val="minor"/>
    </font>
    <font>
      <sz val="9"/>
      <color rgb="FF0000FF"/>
      <name val="Calibri"/>
      <family val="2"/>
      <charset val="238"/>
      <scheme val="minor"/>
    </font>
    <font>
      <sz val="9"/>
      <color rgb="FF0000FF"/>
      <name val="Montserrat Regular"/>
    </font>
    <font>
      <b/>
      <sz val="9"/>
      <color theme="0"/>
      <name val="Calibri"/>
      <family val="2"/>
      <charset val="238"/>
      <scheme val="minor"/>
    </font>
    <font>
      <sz val="9"/>
      <color theme="1" tint="0.14999847407452621"/>
      <name val="Calibri"/>
      <family val="2"/>
      <charset val="238"/>
    </font>
    <font>
      <b/>
      <sz val="9"/>
      <color theme="1" tint="0.14999847407452621"/>
      <name val="Calibri"/>
      <family val="2"/>
      <charset val="238"/>
    </font>
    <font>
      <b/>
      <sz val="11"/>
      <color theme="1"/>
      <name val="Calibri"/>
      <family val="2"/>
      <charset val="238"/>
      <scheme val="minor"/>
    </font>
    <font>
      <b/>
      <sz val="9"/>
      <color theme="1"/>
      <name val="Calibri"/>
      <family val="2"/>
      <charset val="238"/>
      <scheme val="minor"/>
    </font>
    <font>
      <sz val="8"/>
      <name val="Arial CE"/>
      <family val="2"/>
    </font>
    <font>
      <sz val="11"/>
      <color rgb="FFFF0000"/>
      <name val="Calibri"/>
      <family val="2"/>
      <charset val="238"/>
      <scheme val="minor"/>
    </font>
    <font>
      <sz val="9"/>
      <color rgb="FFFF0000"/>
      <name val="Calibri"/>
      <family val="2"/>
      <charset val="238"/>
      <scheme val="minor"/>
    </font>
    <font>
      <sz val="11"/>
      <color theme="7" tint="-0.249977111117893"/>
      <name val="Calibri"/>
      <family val="2"/>
      <charset val="238"/>
      <scheme val="minor"/>
    </font>
    <font>
      <sz val="9"/>
      <color theme="7" tint="-0.249977111117893"/>
      <name val="Calibri"/>
      <family val="2"/>
      <charset val="238"/>
      <scheme val="minor"/>
    </font>
    <font>
      <sz val="9"/>
      <color theme="7" tint="-0.249977111117893"/>
      <name val="Arial"/>
      <family val="2"/>
      <charset val="238"/>
    </font>
    <font>
      <sz val="9"/>
      <color theme="1"/>
      <name val="Calibri"/>
      <family val="2"/>
      <charset val="238"/>
      <scheme val="minor"/>
    </font>
    <font>
      <b/>
      <sz val="9"/>
      <color rgb="FFC00000"/>
      <name val="Calibri"/>
      <family val="2"/>
      <charset val="238"/>
    </font>
    <font>
      <sz val="9"/>
      <color rgb="FFC00000"/>
      <name val="Calibri"/>
      <family val="2"/>
      <charset val="238"/>
    </font>
    <font>
      <sz val="11"/>
      <color rgb="FFC00000"/>
      <name val="Calibri"/>
      <family val="2"/>
      <charset val="238"/>
      <scheme val="minor"/>
    </font>
    <font>
      <b/>
      <sz val="11"/>
      <color rgb="FFC00000"/>
      <name val="Calibri"/>
      <family val="2"/>
      <charset val="238"/>
      <scheme val="minor"/>
    </font>
    <font>
      <sz val="10"/>
      <color rgb="FFC00000"/>
      <name val="Calibri"/>
      <family val="2"/>
      <charset val="238"/>
      <scheme val="minor"/>
    </font>
  </fonts>
  <fills count="8">
    <fill>
      <patternFill patternType="none"/>
    </fill>
    <fill>
      <patternFill patternType="gray125"/>
    </fill>
    <fill>
      <patternFill patternType="solid">
        <fgColor theme="1" tint="0.34998626667073579"/>
        <bgColor indexed="64"/>
      </patternFill>
    </fill>
    <fill>
      <patternFill patternType="solid">
        <fgColor theme="8" tint="0.79998168889431442"/>
        <bgColor indexed="64"/>
      </patternFill>
    </fill>
    <fill>
      <patternFill patternType="solid">
        <fgColor rgb="FF990033"/>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4" fillId="0" borderId="0"/>
    <xf numFmtId="44" fontId="2" fillId="0" borderId="0" applyFont="0" applyFill="0" applyBorder="0" applyAlignment="0" applyProtection="0"/>
  </cellStyleXfs>
  <cellXfs count="118">
    <xf numFmtId="0" fontId="0" fillId="0" borderId="0" xfId="0"/>
    <xf numFmtId="0" fontId="0" fillId="0" borderId="0" xfId="0" applyAlignment="1">
      <alignment vertical="top"/>
    </xf>
    <xf numFmtId="0" fontId="0" fillId="3" borderId="0" xfId="0" applyFill="1" applyAlignment="1">
      <alignment vertical="top"/>
    </xf>
    <xf numFmtId="0" fontId="1" fillId="2" borderId="0" xfId="0" applyFont="1" applyFill="1" applyAlignment="1">
      <alignment vertical="top"/>
    </xf>
    <xf numFmtId="0" fontId="1" fillId="0" borderId="0" xfId="0" applyFont="1" applyAlignment="1">
      <alignment vertical="top"/>
    </xf>
    <xf numFmtId="0" fontId="1" fillId="4" borderId="0" xfId="0" applyFont="1" applyFill="1" applyAlignment="1">
      <alignment horizontal="center" vertical="top"/>
    </xf>
    <xf numFmtId="0" fontId="0" fillId="0" borderId="0" xfId="0" applyAlignment="1">
      <alignment vertical="top" wrapText="1"/>
    </xf>
    <xf numFmtId="0" fontId="1" fillId="4" borderId="0" xfId="0" applyFont="1" applyFill="1" applyAlignment="1">
      <alignment horizontal="center" vertical="top" wrapText="1"/>
    </xf>
    <xf numFmtId="0" fontId="3" fillId="5" borderId="0" xfId="0" applyFont="1" applyFill="1" applyAlignment="1">
      <alignment vertical="top"/>
    </xf>
    <xf numFmtId="0" fontId="4" fillId="5" borderId="0" xfId="0" applyFont="1" applyFill="1" applyAlignment="1">
      <alignment vertical="top"/>
    </xf>
    <xf numFmtId="0" fontId="0" fillId="5" borderId="0" xfId="0" applyFill="1" applyAlignment="1">
      <alignment vertical="top"/>
    </xf>
    <xf numFmtId="0" fontId="1" fillId="5" borderId="0" xfId="0" applyFont="1" applyFill="1" applyAlignment="1">
      <alignment vertical="top"/>
    </xf>
    <xf numFmtId="0" fontId="0" fillId="2" borderId="0" xfId="0" applyFill="1" applyAlignment="1">
      <alignment vertical="top"/>
    </xf>
    <xf numFmtId="0" fontId="7" fillId="5" borderId="0" xfId="0" applyFont="1" applyFill="1" applyAlignment="1">
      <alignment vertical="top" wrapText="1"/>
    </xf>
    <xf numFmtId="0" fontId="7" fillId="3" borderId="0" xfId="0" applyFont="1" applyFill="1" applyAlignment="1">
      <alignment vertical="top" wrapText="1"/>
    </xf>
    <xf numFmtId="0" fontId="7" fillId="0" borderId="0" xfId="0" applyFont="1" applyAlignment="1">
      <alignment vertical="top" wrapText="1"/>
    </xf>
    <xf numFmtId="0" fontId="7" fillId="2" borderId="0" xfId="0" applyFont="1" applyFill="1" applyAlignment="1">
      <alignment vertical="top" wrapText="1"/>
    </xf>
    <xf numFmtId="0" fontId="3" fillId="0" borderId="0" xfId="0" applyFont="1" applyAlignment="1">
      <alignment vertical="top"/>
    </xf>
    <xf numFmtId="44" fontId="0" fillId="0" borderId="0" xfId="0" applyNumberFormat="1" applyAlignment="1">
      <alignment vertical="top"/>
    </xf>
    <xf numFmtId="165" fontId="0" fillId="3" borderId="0" xfId="0" applyNumberFormat="1" applyFill="1" applyAlignment="1">
      <alignment vertical="top"/>
    </xf>
    <xf numFmtId="165" fontId="0" fillId="0" borderId="0" xfId="0" applyNumberFormat="1" applyAlignment="1">
      <alignment vertical="top"/>
    </xf>
    <xf numFmtId="0" fontId="8" fillId="0" borderId="0" xfId="0" applyFont="1" applyAlignment="1">
      <alignment vertical="top" wrapText="1"/>
    </xf>
    <xf numFmtId="0" fontId="0" fillId="0" borderId="0" xfId="0" applyAlignment="1">
      <alignment horizontal="right" vertical="top"/>
    </xf>
    <xf numFmtId="165" fontId="0" fillId="3" borderId="0" xfId="0" applyNumberFormat="1" applyFill="1" applyAlignment="1">
      <alignment horizontal="right" vertical="top"/>
    </xf>
    <xf numFmtId="165" fontId="0" fillId="0" borderId="0" xfId="0" applyNumberFormat="1" applyAlignment="1">
      <alignment horizontal="right" vertical="top"/>
    </xf>
    <xf numFmtId="165" fontId="0" fillId="2" borderId="0" xfId="0" applyNumberFormat="1" applyFill="1" applyAlignment="1">
      <alignment vertical="top"/>
    </xf>
    <xf numFmtId="165" fontId="6" fillId="0" borderId="0" xfId="0" applyNumberFormat="1" applyFont="1" applyAlignment="1">
      <alignment horizontal="right" vertical="top"/>
    </xf>
    <xf numFmtId="165" fontId="0" fillId="5" borderId="0" xfId="0" applyNumberFormat="1" applyFill="1" applyAlignment="1">
      <alignment vertical="top"/>
    </xf>
    <xf numFmtId="165" fontId="6" fillId="5" borderId="0" xfId="0" applyNumberFormat="1" applyFont="1" applyFill="1" applyAlignment="1">
      <alignment horizontal="right" vertical="top"/>
    </xf>
    <xf numFmtId="165" fontId="3" fillId="0" borderId="0" xfId="0" applyNumberFormat="1" applyFont="1" applyAlignment="1">
      <alignment horizontal="right" vertical="top"/>
    </xf>
    <xf numFmtId="165" fontId="3" fillId="0" borderId="0" xfId="0" applyNumberFormat="1" applyFont="1" applyAlignment="1">
      <alignment vertical="top"/>
    </xf>
    <xf numFmtId="0" fontId="1" fillId="4" borderId="0" xfId="0" applyFont="1" applyFill="1" applyAlignment="1">
      <alignment vertical="center"/>
    </xf>
    <xf numFmtId="0" fontId="9" fillId="4" borderId="0" xfId="0" applyFont="1" applyFill="1" applyAlignment="1">
      <alignment vertical="center" wrapText="1"/>
    </xf>
    <xf numFmtId="165" fontId="0" fillId="0" borderId="0" xfId="0" applyNumberFormat="1" applyAlignment="1">
      <alignment vertical="center"/>
    </xf>
    <xf numFmtId="0" fontId="0" fillId="0" borderId="0" xfId="0" applyAlignment="1">
      <alignment vertical="center"/>
    </xf>
    <xf numFmtId="165" fontId="1" fillId="4" borderId="0" xfId="0" applyNumberFormat="1" applyFont="1" applyFill="1" applyAlignment="1">
      <alignment horizontal="right" vertical="center"/>
    </xf>
    <xf numFmtId="164" fontId="6" fillId="2" borderId="0" xfId="0" applyNumberFormat="1" applyFont="1" applyFill="1" applyAlignment="1">
      <alignment horizontal="right" vertical="top"/>
    </xf>
    <xf numFmtId="0" fontId="10" fillId="0" borderId="0" xfId="0" applyFont="1"/>
    <xf numFmtId="0" fontId="11" fillId="0" borderId="0" xfId="0" applyFont="1" applyAlignment="1">
      <alignment horizontal="right"/>
    </xf>
    <xf numFmtId="0" fontId="10" fillId="0" borderId="0" xfId="0" applyFont="1" applyAlignment="1">
      <alignment horizontal="right"/>
    </xf>
    <xf numFmtId="0" fontId="10" fillId="0" borderId="1" xfId="0" applyFont="1" applyBorder="1"/>
    <xf numFmtId="0" fontId="10" fillId="0" borderId="1" xfId="0" applyFont="1" applyBorder="1" applyAlignment="1">
      <alignment horizontal="right"/>
    </xf>
    <xf numFmtId="0" fontId="11" fillId="0" borderId="0" xfId="0" applyFont="1"/>
    <xf numFmtId="0" fontId="0" fillId="0" borderId="1" xfId="0" applyBorder="1" applyAlignment="1">
      <alignment vertical="top"/>
    </xf>
    <xf numFmtId="0" fontId="0" fillId="0" borderId="3" xfId="0" applyBorder="1" applyAlignment="1">
      <alignment vertical="top"/>
    </xf>
    <xf numFmtId="0" fontId="10" fillId="0" borderId="3" xfId="0" applyFont="1" applyBorder="1"/>
    <xf numFmtId="0" fontId="11" fillId="0" borderId="3" xfId="0" applyFont="1" applyBorder="1" applyAlignment="1">
      <alignment horizontal="right"/>
    </xf>
    <xf numFmtId="0" fontId="11" fillId="0" borderId="4" xfId="0" applyFont="1" applyBorder="1" applyAlignment="1">
      <alignment horizontal="right"/>
    </xf>
    <xf numFmtId="0" fontId="0" fillId="0" borderId="5" xfId="0" applyBorder="1" applyAlignment="1">
      <alignment vertical="top"/>
    </xf>
    <xf numFmtId="0" fontId="10" fillId="0" borderId="6" xfId="0" applyFont="1" applyBorder="1" applyAlignment="1">
      <alignment horizontal="right"/>
    </xf>
    <xf numFmtId="0" fontId="0" fillId="0" borderId="7" xfId="0" applyBorder="1" applyAlignment="1">
      <alignment vertical="top"/>
    </xf>
    <xf numFmtId="0" fontId="10" fillId="0" borderId="8" xfId="0" applyFont="1" applyBorder="1" applyAlignment="1">
      <alignment horizontal="right"/>
    </xf>
    <xf numFmtId="0" fontId="11" fillId="0" borderId="2" xfId="0" applyFont="1" applyBorder="1"/>
    <xf numFmtId="0" fontId="11" fillId="0" borderId="3" xfId="0" applyFont="1" applyBorder="1"/>
    <xf numFmtId="0" fontId="11" fillId="0" borderId="5" xfId="0" applyFont="1" applyBorder="1"/>
    <xf numFmtId="0" fontId="11" fillId="0" borderId="7" xfId="0" applyFont="1" applyBorder="1"/>
    <xf numFmtId="0" fontId="11" fillId="0" borderId="1" xfId="0" applyFont="1" applyBorder="1"/>
    <xf numFmtId="0" fontId="11" fillId="0" borderId="9" xfId="0" applyFont="1" applyBorder="1"/>
    <xf numFmtId="0" fontId="11" fillId="0" borderId="10" xfId="0" applyFont="1" applyBorder="1"/>
    <xf numFmtId="0" fontId="11" fillId="0" borderId="11" xfId="0" applyFont="1" applyBorder="1" applyAlignment="1">
      <alignment horizontal="right"/>
    </xf>
    <xf numFmtId="0" fontId="12" fillId="0" borderId="0" xfId="0" applyFont="1" applyAlignment="1">
      <alignment vertical="top"/>
    </xf>
    <xf numFmtId="49" fontId="12" fillId="0" borderId="0" xfId="0" applyNumberFormat="1" applyFont="1" applyAlignment="1">
      <alignment vertical="top"/>
    </xf>
    <xf numFmtId="165" fontId="1" fillId="4" borderId="0" xfId="0" applyNumberFormat="1" applyFont="1" applyFill="1" applyAlignment="1">
      <alignment vertical="center"/>
    </xf>
    <xf numFmtId="0" fontId="13" fillId="0" borderId="2" xfId="0" applyFont="1" applyBorder="1" applyAlignment="1">
      <alignment vertical="top"/>
    </xf>
    <xf numFmtId="0" fontId="0" fillId="0" borderId="1" xfId="0" applyBorder="1"/>
    <xf numFmtId="0" fontId="11" fillId="0" borderId="10" xfId="0" applyFont="1" applyBorder="1" applyAlignment="1">
      <alignment horizontal="right"/>
    </xf>
    <xf numFmtId="0" fontId="11" fillId="0" borderId="0" xfId="0" applyFont="1" applyAlignment="1">
      <alignment horizontal="center"/>
    </xf>
    <xf numFmtId="0" fontId="11" fillId="0" borderId="3" xfId="0" applyFont="1" applyBorder="1" applyAlignment="1">
      <alignment horizontal="center"/>
    </xf>
    <xf numFmtId="0" fontId="11" fillId="0" borderId="1" xfId="0" applyFont="1" applyBorder="1" applyAlignment="1">
      <alignment horizontal="center"/>
    </xf>
    <xf numFmtId="0" fontId="0" fillId="6" borderId="0" xfId="0" applyFill="1" applyAlignment="1">
      <alignment vertical="top"/>
    </xf>
    <xf numFmtId="0" fontId="7" fillId="6" borderId="0" xfId="0" applyFont="1" applyFill="1" applyAlignment="1">
      <alignment vertical="top" wrapText="1"/>
    </xf>
    <xf numFmtId="165" fontId="0" fillId="6" borderId="0" xfId="0" applyNumberFormat="1" applyFill="1" applyAlignment="1">
      <alignment vertical="top"/>
    </xf>
    <xf numFmtId="165" fontId="0" fillId="6" borderId="0" xfId="0" applyNumberFormat="1" applyFill="1" applyAlignment="1">
      <alignment horizontal="right" vertical="top"/>
    </xf>
    <xf numFmtId="0" fontId="0" fillId="7" borderId="0" xfId="0" applyFill="1" applyAlignment="1">
      <alignment vertical="top"/>
    </xf>
    <xf numFmtId="0" fontId="7" fillId="7" borderId="0" xfId="0" applyFont="1" applyFill="1" applyAlignment="1">
      <alignment vertical="top" wrapText="1"/>
    </xf>
    <xf numFmtId="165" fontId="0" fillId="7" borderId="0" xfId="0" applyNumberFormat="1" applyFill="1" applyAlignment="1">
      <alignment vertical="top"/>
    </xf>
    <xf numFmtId="165" fontId="0" fillId="7" borderId="0" xfId="0" applyNumberFormat="1" applyFill="1" applyAlignment="1">
      <alignment horizontal="right" vertical="top"/>
    </xf>
    <xf numFmtId="0" fontId="0" fillId="7" borderId="0" xfId="0" applyFill="1" applyAlignment="1">
      <alignment vertical="center"/>
    </xf>
    <xf numFmtId="0" fontId="7" fillId="7" borderId="0" xfId="0" applyFont="1" applyFill="1" applyAlignment="1">
      <alignment vertical="center" wrapText="1"/>
    </xf>
    <xf numFmtId="165" fontId="0" fillId="7" borderId="0" xfId="0" applyNumberFormat="1" applyFill="1" applyAlignment="1">
      <alignment vertical="center"/>
    </xf>
    <xf numFmtId="165" fontId="0" fillId="7" borderId="0" xfId="0" applyNumberFormat="1" applyFill="1" applyAlignment="1">
      <alignment horizontal="right" vertical="center"/>
    </xf>
    <xf numFmtId="10" fontId="0" fillId="0" borderId="0" xfId="0" applyNumberFormat="1" applyAlignment="1">
      <alignment vertical="top"/>
    </xf>
    <xf numFmtId="0" fontId="15" fillId="7" borderId="0" xfId="0" applyFont="1" applyFill="1" applyAlignment="1">
      <alignment vertical="top"/>
    </xf>
    <xf numFmtId="0" fontId="16" fillId="7" borderId="0" xfId="0" applyFont="1" applyFill="1" applyAlignment="1">
      <alignment vertical="top" wrapText="1"/>
    </xf>
    <xf numFmtId="165" fontId="15" fillId="7" borderId="0" xfId="0" applyNumberFormat="1" applyFont="1" applyFill="1" applyAlignment="1">
      <alignment vertical="top"/>
    </xf>
    <xf numFmtId="165" fontId="15" fillId="7" borderId="0" xfId="0" applyNumberFormat="1" applyFont="1" applyFill="1" applyAlignment="1">
      <alignment horizontal="right" vertical="top"/>
    </xf>
    <xf numFmtId="9" fontId="0" fillId="0" borderId="0" xfId="0" applyNumberFormat="1" applyAlignment="1">
      <alignment vertical="top"/>
    </xf>
    <xf numFmtId="0" fontId="17" fillId="0" borderId="0" xfId="0" applyFont="1" applyAlignment="1">
      <alignment vertical="top"/>
    </xf>
    <xf numFmtId="0" fontId="17" fillId="0" borderId="0" xfId="0" applyFont="1"/>
    <xf numFmtId="0" fontId="18" fillId="0" borderId="0" xfId="0" applyFont="1" applyAlignment="1">
      <alignment vertical="top" wrapText="1"/>
    </xf>
    <xf numFmtId="165" fontId="17" fillId="0" borderId="0" xfId="0" applyNumberFormat="1" applyFont="1" applyAlignment="1">
      <alignment vertical="top"/>
    </xf>
    <xf numFmtId="165" fontId="17" fillId="0" borderId="0" xfId="0" applyNumberFormat="1" applyFont="1" applyAlignment="1">
      <alignment horizontal="right" vertical="top"/>
    </xf>
    <xf numFmtId="0" fontId="18" fillId="0" borderId="0" xfId="0" applyFont="1" applyAlignment="1">
      <alignment vertical="top"/>
    </xf>
    <xf numFmtId="0" fontId="17" fillId="0" borderId="0" xfId="0" applyFont="1" applyAlignment="1">
      <alignment vertical="center"/>
    </xf>
    <xf numFmtId="0" fontId="18" fillId="0" borderId="0" xfId="0" applyFont="1" applyAlignment="1">
      <alignment vertical="center" wrapText="1"/>
    </xf>
    <xf numFmtId="165" fontId="17" fillId="0" borderId="0" xfId="0" applyNumberFormat="1" applyFont="1" applyAlignment="1">
      <alignment vertical="center"/>
    </xf>
    <xf numFmtId="165" fontId="17" fillId="0" borderId="0" xfId="0" applyNumberFormat="1" applyFont="1" applyAlignment="1">
      <alignment horizontal="right" vertical="center"/>
    </xf>
    <xf numFmtId="0" fontId="19" fillId="0" borderId="0" xfId="0" applyFont="1" applyAlignment="1">
      <alignment vertical="top" wrapText="1"/>
    </xf>
    <xf numFmtId="0" fontId="20" fillId="0" borderId="0" xfId="0" applyFont="1" applyAlignment="1">
      <alignment vertical="top" wrapText="1"/>
    </xf>
    <xf numFmtId="0" fontId="20" fillId="0" borderId="0" xfId="0" applyFont="1" applyAlignment="1">
      <alignment vertical="top"/>
    </xf>
    <xf numFmtId="0" fontId="21" fillId="0" borderId="0" xfId="0" applyFont="1" applyAlignment="1">
      <alignment horizontal="right"/>
    </xf>
    <xf numFmtId="0" fontId="22" fillId="0" borderId="0" xfId="0" applyFont="1" applyAlignment="1">
      <alignment horizontal="right"/>
    </xf>
    <xf numFmtId="0" fontId="23" fillId="0" borderId="0" xfId="0" applyFont="1" applyAlignment="1">
      <alignment vertical="top"/>
    </xf>
    <xf numFmtId="165" fontId="23" fillId="5" borderId="0" xfId="0" applyNumberFormat="1" applyFont="1" applyFill="1" applyAlignment="1">
      <alignment horizontal="right" vertical="top"/>
    </xf>
    <xf numFmtId="165" fontId="23" fillId="3" borderId="0" xfId="0" applyNumberFormat="1" applyFont="1" applyFill="1" applyAlignment="1">
      <alignment horizontal="right" vertical="top"/>
    </xf>
    <xf numFmtId="165" fontId="25" fillId="0" borderId="0" xfId="0" applyNumberFormat="1" applyFont="1" applyAlignment="1">
      <alignment horizontal="left" vertical="top" wrapText="1"/>
    </xf>
    <xf numFmtId="165" fontId="23" fillId="0" borderId="0" xfId="0" applyNumberFormat="1" applyFont="1" applyAlignment="1">
      <alignment horizontal="right" vertical="top"/>
    </xf>
    <xf numFmtId="164" fontId="23" fillId="2" borderId="0" xfId="0" applyNumberFormat="1" applyFont="1" applyFill="1" applyAlignment="1">
      <alignment horizontal="right" vertical="top"/>
    </xf>
    <xf numFmtId="165" fontId="23" fillId="7" borderId="0" xfId="0" applyNumberFormat="1" applyFont="1" applyFill="1" applyAlignment="1">
      <alignment horizontal="right" vertical="top"/>
    </xf>
    <xf numFmtId="165" fontId="23" fillId="6" borderId="0" xfId="0" applyNumberFormat="1" applyFont="1" applyFill="1" applyAlignment="1">
      <alignment horizontal="right" vertical="top"/>
    </xf>
    <xf numFmtId="165" fontId="23" fillId="7" borderId="0" xfId="0" applyNumberFormat="1" applyFont="1" applyFill="1" applyAlignment="1">
      <alignment horizontal="right" vertical="center"/>
    </xf>
    <xf numFmtId="165" fontId="23" fillId="0" borderId="0" xfId="0" applyNumberFormat="1" applyFont="1" applyAlignment="1">
      <alignment horizontal="right" vertical="center"/>
    </xf>
    <xf numFmtId="0" fontId="23" fillId="0" borderId="0" xfId="0" applyFont="1" applyAlignment="1">
      <alignment horizontal="right" vertical="top"/>
    </xf>
    <xf numFmtId="165" fontId="24" fillId="4" borderId="0" xfId="0" applyNumberFormat="1" applyFont="1" applyFill="1" applyAlignment="1">
      <alignment horizontal="right" vertical="center"/>
    </xf>
    <xf numFmtId="0" fontId="1" fillId="4" borderId="0" xfId="0" applyFont="1" applyFill="1" applyAlignment="1">
      <alignment horizontal="center" vertical="top"/>
    </xf>
    <xf numFmtId="0" fontId="11" fillId="0" borderId="3" xfId="0" applyFont="1" applyBorder="1" applyAlignment="1">
      <alignment horizontal="center"/>
    </xf>
    <xf numFmtId="0" fontId="11" fillId="0" borderId="0" xfId="0" applyFont="1" applyAlignment="1">
      <alignment horizontal="center"/>
    </xf>
    <xf numFmtId="0" fontId="11" fillId="0" borderId="1" xfId="0" applyFont="1" applyBorder="1" applyAlignment="1">
      <alignment horizontal="center"/>
    </xf>
  </cellXfs>
  <cellStyles count="3">
    <cellStyle name="Měna 2" xfId="2" xr:uid="{46E6B86C-044A-42B8-80B9-912FC7CECB75}"/>
    <cellStyle name="Normální" xfId="0" builtinId="0"/>
    <cellStyle name="Normální 2" xfId="1" xr:uid="{F71D4F80-8DFD-4791-BA1A-799F0A856BA3}"/>
  </cellStyles>
  <dxfs count="0"/>
  <tableStyles count="0" defaultTableStyle="TableStyleMedium2" defaultPivotStyle="PivotStyleLight16"/>
  <colors>
    <mruColors>
      <color rgb="FF0000FF"/>
      <color rgb="FF99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135586</xdr:colOff>
      <xdr:row>0</xdr:row>
      <xdr:rowOff>43815</xdr:rowOff>
    </xdr:from>
    <xdr:to>
      <xdr:col>4</xdr:col>
      <xdr:colOff>1578363</xdr:colOff>
      <xdr:row>2</xdr:row>
      <xdr:rowOff>152399</xdr:rowOff>
    </xdr:to>
    <xdr:pic>
      <xdr:nvPicPr>
        <xdr:cNvPr id="3" name="Obrázek 2">
          <a:extLst>
            <a:ext uri="{FF2B5EF4-FFF2-40B4-BE49-F238E27FC236}">
              <a16:creationId xmlns:a16="http://schemas.microsoft.com/office/drawing/2014/main" id="{ECFEFB65-88EB-401A-B34C-F5D9B5A71C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41325" y="43815"/>
          <a:ext cx="1438967" cy="4730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430696</xdr:colOff>
      <xdr:row>4</xdr:row>
      <xdr:rowOff>26752</xdr:rowOff>
    </xdr:from>
    <xdr:to>
      <xdr:col>4</xdr:col>
      <xdr:colOff>1312463</xdr:colOff>
      <xdr:row>6</xdr:row>
      <xdr:rowOff>152268</xdr:rowOff>
    </xdr:to>
    <xdr:pic>
      <xdr:nvPicPr>
        <xdr:cNvPr id="4" name="Obrázek 3" descr="Sponzorský vzkaz - logo - logotyp: Jihlava">
          <a:extLst>
            <a:ext uri="{FF2B5EF4-FFF2-40B4-BE49-F238E27FC236}">
              <a16:creationId xmlns:a16="http://schemas.microsoft.com/office/drawing/2014/main" id="{0DE95F67-6827-465C-97E5-EC6CA9A69A5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36435" y="755622"/>
          <a:ext cx="870337" cy="489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429950</xdr:colOff>
      <xdr:row>0</xdr:row>
      <xdr:rowOff>40005</xdr:rowOff>
    </xdr:from>
    <xdr:to>
      <xdr:col>10</xdr:col>
      <xdr:colOff>682077</xdr:colOff>
      <xdr:row>2</xdr:row>
      <xdr:rowOff>133349</xdr:rowOff>
    </xdr:to>
    <xdr:pic>
      <xdr:nvPicPr>
        <xdr:cNvPr id="12" name="Obrázek 11">
          <a:extLst>
            <a:ext uri="{FF2B5EF4-FFF2-40B4-BE49-F238E27FC236}">
              <a16:creationId xmlns:a16="http://schemas.microsoft.com/office/drawing/2014/main" id="{BD3EB697-9603-4CC4-9460-DC64FC1F31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1102" y="40005"/>
          <a:ext cx="1450314" cy="4711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714209</xdr:colOff>
      <xdr:row>4</xdr:row>
      <xdr:rowOff>37605</xdr:rowOff>
    </xdr:from>
    <xdr:ext cx="866527" cy="476615"/>
    <xdr:pic>
      <xdr:nvPicPr>
        <xdr:cNvPr id="19" name="Obrázek 18" descr="Sponzorský vzkaz - logo - logotyp: Jihlava">
          <a:extLst>
            <a:ext uri="{FF2B5EF4-FFF2-40B4-BE49-F238E27FC236}">
              <a16:creationId xmlns:a16="http://schemas.microsoft.com/office/drawing/2014/main" id="{217F36AE-72BE-4014-B8F8-83E032BBC38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595361" y="766475"/>
          <a:ext cx="866527" cy="4766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5</xdr:col>
      <xdr:colOff>185282</xdr:colOff>
      <xdr:row>0</xdr:row>
      <xdr:rowOff>35532</xdr:rowOff>
    </xdr:from>
    <xdr:to>
      <xdr:col>7</xdr:col>
      <xdr:colOff>1048856</xdr:colOff>
      <xdr:row>2</xdr:row>
      <xdr:rowOff>132686</xdr:rowOff>
    </xdr:to>
    <xdr:pic>
      <xdr:nvPicPr>
        <xdr:cNvPr id="3" name="Obrázek 2">
          <a:extLst>
            <a:ext uri="{FF2B5EF4-FFF2-40B4-BE49-F238E27FC236}">
              <a16:creationId xmlns:a16="http://schemas.microsoft.com/office/drawing/2014/main" id="{2A360B41-4DB1-40E7-94A7-355B3DB47C9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44869" y="35532"/>
          <a:ext cx="1444019" cy="4730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238291</xdr:colOff>
      <xdr:row>4</xdr:row>
      <xdr:rowOff>33132</xdr:rowOff>
    </xdr:from>
    <xdr:to>
      <xdr:col>7</xdr:col>
      <xdr:colOff>720588</xdr:colOff>
      <xdr:row>6</xdr:row>
      <xdr:rowOff>149123</xdr:rowOff>
    </xdr:to>
    <xdr:pic>
      <xdr:nvPicPr>
        <xdr:cNvPr id="4" name="Obrázek 3" descr="Sponzorský vzkaz - logo - logotyp: Jihlava">
          <a:extLst>
            <a:ext uri="{FF2B5EF4-FFF2-40B4-BE49-F238E27FC236}">
              <a16:creationId xmlns:a16="http://schemas.microsoft.com/office/drawing/2014/main" id="{E6E5ED94-2C67-4EA5-81FE-72B8F5359A4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96661" y="762002"/>
          <a:ext cx="871579" cy="48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revisions/_rels/revisionHeaders.xml.rels><?xml version="1.0" encoding="UTF-8" standalone="yes"?>
<Relationships xmlns="http://schemas.openxmlformats.org/package/2006/relationships"><Relationship Id="rId117" Type="http://schemas.openxmlformats.org/officeDocument/2006/relationships/revisionLog" Target="revisionLog6.xml"/><Relationship Id="rId112" Type="http://schemas.openxmlformats.org/officeDocument/2006/relationships/revisionLog" Target="revisionLog1.xml"/><Relationship Id="rId116" Type="http://schemas.openxmlformats.org/officeDocument/2006/relationships/revisionLog" Target="revisionLog5.xml"/><Relationship Id="rId115" Type="http://schemas.openxmlformats.org/officeDocument/2006/relationships/revisionLog" Target="revisionLog4.xml"/><Relationship Id="rId114" Type="http://schemas.openxmlformats.org/officeDocument/2006/relationships/revisionLog" Target="revisionLog3.xml"/><Relationship Id="rId113"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3B2D911-D006-4D98-B3F4-7C56C4089E39}" diskRevisions="1" revisionId="7771" version="7">
  <header guid="{5CBCFDE2-30D0-4F1A-B677-B51FF527B0F7}" dateTime="2024-04-24T18:04:38" maxSheetId="4" userName="Stanislav Muryc" r:id="rId112" minRId="6997" maxRId="7011">
    <sheetIdMap count="3">
      <sheetId val="1"/>
      <sheetId val="2"/>
      <sheetId val="3"/>
    </sheetIdMap>
  </header>
  <header guid="{13A18EC6-6D7A-4E8B-9D47-55C6CF337AB8}" dateTime="2024-05-01T20:31:11" maxSheetId="4" userName="Stanislav Muryc" r:id="rId113" minRId="7012" maxRId="7067">
    <sheetIdMap count="3">
      <sheetId val="1"/>
      <sheetId val="2"/>
      <sheetId val="3"/>
    </sheetIdMap>
  </header>
  <header guid="{C28B582E-E070-44C3-A305-CE86B7E07212}" dateTime="2024-05-01T20:41:51" maxSheetId="4" userName="Stanislav Muryc" r:id="rId114" minRId="7068" maxRId="7100">
    <sheetIdMap count="3">
      <sheetId val="1"/>
      <sheetId val="2"/>
      <sheetId val="3"/>
    </sheetIdMap>
  </header>
  <header guid="{C3DF660F-5268-457E-A565-317BBE40482C}" dateTime="2024-05-01T21:33:06" maxSheetId="4" userName="Stanislav Muryc" r:id="rId115" minRId="7101" maxRId="7154">
    <sheetIdMap count="3">
      <sheetId val="1"/>
      <sheetId val="2"/>
      <sheetId val="3"/>
    </sheetIdMap>
  </header>
  <header guid="{0EC4885F-65A4-4350-AF7B-273E4F053227}" dateTime="2024-05-01T21:46:41" maxSheetId="4" userName="Stanislav Muryc" r:id="rId116" minRId="7155" maxRId="7184">
    <sheetIdMap count="3">
      <sheetId val="1"/>
      <sheetId val="2"/>
      <sheetId val="3"/>
    </sheetIdMap>
  </header>
  <header guid="{C3B2D911-D006-4D98-B3F4-7C56C4089E39}" dateTime="2024-05-01T22:19:08" maxSheetId="4" userName="Stanislav Muryc" r:id="rId117" minRId="7185" maxRId="7771">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997" sId="2" ref="A256:XFD256" action="insertRow"/>
  <rrc rId="6998" sId="2" ref="A256:XFD263" action="insertRow"/>
  <rcc rId="6999" sId="2" odxf="1" dxf="1">
    <nc r="A256">
      <v>2</v>
    </nc>
    <odxf>
      <fill>
        <patternFill patternType="none">
          <bgColor indexed="65"/>
        </patternFill>
      </fill>
    </odxf>
    <ndxf>
      <fill>
        <patternFill patternType="solid">
          <bgColor theme="8" tint="0.79998168889431442"/>
        </patternFill>
      </fill>
    </ndxf>
  </rcc>
  <rfmt sheetId="2" sqref="B256" start="0" length="0">
    <dxf>
      <fill>
        <patternFill patternType="solid">
          <bgColor theme="8" tint="0.79998168889431442"/>
        </patternFill>
      </fill>
    </dxf>
  </rfmt>
  <rcc rId="7000" sId="2" odxf="1" dxf="1">
    <nc r="C256">
      <v>0</v>
    </nc>
    <odxf>
      <fill>
        <patternFill patternType="none">
          <bgColor indexed="65"/>
        </patternFill>
      </fill>
    </odxf>
    <ndxf>
      <fill>
        <patternFill patternType="solid">
          <bgColor theme="8" tint="0.79998168889431442"/>
        </patternFill>
      </fill>
    </ndxf>
  </rcc>
  <rfmt sheetId="2" sqref="D256" start="0" length="0">
    <dxf>
      <fill>
        <patternFill patternType="solid">
          <bgColor theme="8" tint="0.79998168889431442"/>
        </patternFill>
      </fill>
    </dxf>
  </rfmt>
  <rfmt sheetId="2" sqref="E256" start="0" length="0">
    <dxf>
      <font>
        <sz val="11"/>
        <color theme="1"/>
        <name val="Calibri"/>
        <family val="2"/>
        <charset val="238"/>
        <scheme val="minor"/>
      </font>
      <fill>
        <patternFill patternType="solid">
          <bgColor theme="8" tint="0.79998168889431442"/>
        </patternFill>
      </fill>
    </dxf>
  </rfmt>
  <rfmt sheetId="2" sqref="F256" start="0" length="0">
    <dxf>
      <fill>
        <patternFill patternType="solid">
          <bgColor theme="8" tint="0.79998168889431442"/>
        </patternFill>
      </fill>
    </dxf>
  </rfmt>
  <rfmt sheetId="2" sqref="G256" start="0" length="0">
    <dxf>
      <font>
        <sz val="11"/>
        <color theme="1"/>
        <name val="Calibri"/>
        <family val="2"/>
        <charset val="238"/>
        <scheme val="minor"/>
      </font>
      <fill>
        <patternFill patternType="solid">
          <bgColor theme="8" tint="0.79998168889431442"/>
        </patternFill>
      </fill>
    </dxf>
  </rfmt>
  <rfmt sheetId="2" sqref="H256" start="0" length="0">
    <dxf>
      <font>
        <sz val="11"/>
        <color theme="1"/>
        <name val="Calibri"/>
        <family val="2"/>
        <charset val="238"/>
        <scheme val="minor"/>
      </font>
      <fill>
        <patternFill patternType="solid">
          <bgColor theme="8" tint="0.79998168889431442"/>
        </patternFill>
      </fill>
    </dxf>
  </rfmt>
  <rfmt sheetId="2" sqref="I256" start="0" length="0">
    <dxf>
      <fill>
        <patternFill patternType="solid">
          <bgColor theme="8" tint="0.79998168889431442"/>
        </patternFill>
      </fill>
    </dxf>
  </rfmt>
  <rfmt sheetId="2" sqref="J256" start="0" length="0">
    <dxf>
      <fill>
        <patternFill patternType="solid">
          <bgColor theme="8" tint="0.79998168889431442"/>
        </patternFill>
      </fill>
    </dxf>
  </rfmt>
  <rfmt sheetId="2" sqref="K256" start="0" length="0">
    <dxf>
      <fill>
        <patternFill patternType="solid">
          <bgColor theme="8" tint="0.79998168889431442"/>
        </patternFill>
      </fill>
    </dxf>
  </rfmt>
  <rfmt sheetId="2" sqref="L256" start="0" length="0">
    <dxf>
      <fill>
        <patternFill patternType="solid">
          <bgColor theme="8" tint="0.79998168889431442"/>
        </patternFill>
      </fill>
    </dxf>
  </rfmt>
  <rfmt sheetId="2" sqref="M256" start="0" length="0">
    <dxf>
      <fill>
        <patternFill patternType="solid">
          <bgColor theme="8" tint="0.79998168889431442"/>
        </patternFill>
      </fill>
    </dxf>
  </rfmt>
  <rfmt sheetId="2" sqref="N256" start="0" length="0">
    <dxf>
      <fill>
        <patternFill patternType="solid">
          <bgColor theme="8" tint="0.79998168889431442"/>
        </patternFill>
      </fill>
    </dxf>
  </rfmt>
  <rcc rId="7001" sId="2">
    <nc r="B256">
      <v>11</v>
    </nc>
  </rcc>
  <rcc rId="7002" sId="2">
    <nc r="E256" t="inlineStr">
      <is>
        <t>2.2.10.  Orientační hlasový maják</t>
      </is>
    </nc>
  </rcc>
  <rcc rId="7003" sId="2" xfDxf="1" dxf="1">
    <nc r="E256" t="inlineStr">
      <is>
        <t>2.2.10.  Orientační hlasový maják</t>
      </is>
    </nc>
    <ndxf>
      <fill>
        <patternFill patternType="solid">
          <bgColor theme="8" tint="0.79998168889431442"/>
        </patternFill>
      </fill>
      <alignment vertical="top"/>
    </ndxf>
  </rcc>
  <rcc rId="7004" sId="2">
    <nc r="E256" t="inlineStr">
      <is>
        <t>Orientační hlasový maják</t>
      </is>
    </nc>
  </rcc>
  <rcc rId="7005" sId="2">
    <nc r="J256">
      <f>SUM(J258:J276)</f>
    </nc>
  </rcc>
  <rcc rId="7006" sId="2">
    <nc r="J256">
      <f>SUM(J257:J264)</f>
    </nc>
  </rcc>
  <rcc rId="7007" sId="2">
    <nc r="L256">
      <f>SUM(L257:L264)</f>
    </nc>
  </rcc>
  <rcc rId="7008" sId="2">
    <nc r="M256">
      <f>SUM(M257:M264)</f>
    </nc>
  </rcc>
  <rcc rId="7009" sId="2">
    <oc r="J87">
      <f>J89+J95+J106+J134+J141+J170+J191+J205+J225+J235+J118</f>
    </oc>
    <nc r="J87">
      <f>J89+J95+J106+J134+J141+J170+J191+J205+J225+J235+J118+J256</f>
    </nc>
  </rcc>
  <rcc rId="7010" sId="2">
    <oc r="L87">
      <f>L89+L95+L106+L134+L141+L170+L191+L205+L225+L235+L118</f>
    </oc>
    <nc r="L87">
      <f>L89+L95+L106+L134+L141+L170+L191+L205+L225+L235+L118+L256</f>
    </nc>
  </rcc>
  <rcc rId="7011" sId="2">
    <oc r="M87">
      <f>M89+M95+M106+M134+M141+M170+M191+M205+M225+M235+M118</f>
    </oc>
    <nc r="M87">
      <f>M89+M95+M106+M134+M141+M170+M191+M205+M225+M235+M118+M256</f>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61" start="0" length="0">
    <dxf>
      <fill>
        <patternFill patternType="solid">
          <bgColor theme="8" tint="0.79998168889431442"/>
        </patternFill>
      </fill>
    </dxf>
  </rfmt>
  <rcc rId="7012" sId="2" odxf="1" dxf="1">
    <nc r="C261">
      <v>0</v>
    </nc>
    <odxf>
      <fill>
        <patternFill patternType="none">
          <bgColor indexed="65"/>
        </patternFill>
      </fill>
    </odxf>
    <ndxf>
      <fill>
        <patternFill patternType="solid">
          <bgColor theme="8" tint="0.79998168889431442"/>
        </patternFill>
      </fill>
    </ndxf>
  </rcc>
  <rfmt sheetId="2" sqref="D261" start="0" length="0">
    <dxf>
      <fill>
        <patternFill patternType="solid">
          <bgColor theme="8" tint="0.79998168889431442"/>
        </patternFill>
      </fill>
    </dxf>
  </rfmt>
  <rfmt sheetId="2" sqref="E261" start="0" length="0">
    <dxf>
      <font>
        <sz val="11"/>
        <color theme="1"/>
        <name val="Calibri"/>
        <family val="2"/>
        <charset val="238"/>
        <scheme val="minor"/>
      </font>
      <fill>
        <patternFill patternType="solid">
          <bgColor theme="8" tint="0.79998168889431442"/>
        </patternFill>
      </fill>
    </dxf>
  </rfmt>
  <rfmt sheetId="2" sqref="F261" start="0" length="0">
    <dxf>
      <fill>
        <patternFill patternType="solid">
          <bgColor theme="8" tint="0.79998168889431442"/>
        </patternFill>
      </fill>
    </dxf>
  </rfmt>
  <rfmt sheetId="2" sqref="G261" start="0" length="0">
    <dxf>
      <font>
        <sz val="11"/>
        <color theme="1"/>
        <name val="Calibri"/>
        <family val="2"/>
        <charset val="238"/>
        <scheme val="minor"/>
      </font>
      <fill>
        <patternFill patternType="solid">
          <bgColor theme="8" tint="0.79998168889431442"/>
        </patternFill>
      </fill>
    </dxf>
  </rfmt>
  <rfmt sheetId="2" sqref="H261" start="0" length="0">
    <dxf>
      <font>
        <sz val="11"/>
        <color theme="1"/>
        <name val="Calibri"/>
        <family val="2"/>
        <charset val="238"/>
        <scheme val="minor"/>
      </font>
      <fill>
        <patternFill patternType="solid">
          <bgColor theme="8" tint="0.79998168889431442"/>
        </patternFill>
      </fill>
    </dxf>
  </rfmt>
  <rfmt sheetId="2" sqref="I261" start="0" length="0">
    <dxf>
      <fill>
        <patternFill patternType="solid">
          <bgColor theme="8" tint="0.79998168889431442"/>
        </patternFill>
      </fill>
    </dxf>
  </rfmt>
  <rfmt sheetId="2" sqref="J261" start="0" length="0">
    <dxf>
      <fill>
        <patternFill patternType="solid">
          <bgColor theme="8" tint="0.79998168889431442"/>
        </patternFill>
      </fill>
    </dxf>
  </rfmt>
  <rfmt sheetId="2" sqref="K261" start="0" length="0">
    <dxf>
      <fill>
        <patternFill patternType="solid">
          <bgColor theme="8" tint="0.79998168889431442"/>
        </patternFill>
      </fill>
    </dxf>
  </rfmt>
  <rfmt sheetId="2" sqref="L261" start="0" length="0">
    <dxf>
      <fill>
        <patternFill patternType="solid">
          <bgColor theme="8" tint="0.79998168889431442"/>
        </patternFill>
      </fill>
    </dxf>
  </rfmt>
  <rfmt sheetId="2" sqref="M261" start="0" length="0">
    <dxf>
      <fill>
        <patternFill patternType="solid">
          <bgColor theme="8" tint="0.79998168889431442"/>
        </patternFill>
      </fill>
    </dxf>
  </rfmt>
  <rcc rId="7013" sId="2">
    <nc r="B261">
      <v>12</v>
    </nc>
  </rcc>
  <rcc rId="7014" sId="2">
    <nc r="E261" t="inlineStr">
      <is>
        <t>Indukční smyčky</t>
      </is>
    </nc>
  </rcc>
  <rcc rId="7015" sId="2">
    <nc r="E262" t="inlineStr">
      <is>
        <t>Zesilovač</t>
      </is>
    </nc>
  </rcc>
  <rcc rId="7016" sId="2">
    <nc r="E263" t="inlineStr">
      <is>
        <t>Kabel</t>
      </is>
    </nc>
  </rcc>
  <rrc rId="7017" sId="2" ref="A264:XFD264" action="insertRow"/>
  <rcc rId="7018" sId="2">
    <nc r="E264" t="inlineStr">
      <is>
        <t>Přepážkový systém</t>
      </is>
    </nc>
  </rcc>
  <rcc rId="7019" sId="2">
    <nc r="F262" t="inlineStr">
      <is>
        <t>Zesilovač indukční smyčky, DSP, 9,5 A rms loop výstup, LCD, IEC 60118-4, 1 RU, 19 ”, Dante konektivita, dálkové ovládání a kalibraci jednotky pomocí aplikačního softwaru, arování před poruchami a aktivní ochrana proti zkratu nebo poškození obvodů a přehřátí, relé výstup poruchy smyčky.</t>
      </is>
    </nc>
  </rcc>
  <rcc rId="7020" sId="2">
    <nc r="F263" t="inlineStr">
      <is>
        <t xml:space="preserve">Kabel 2.5mm2 (50x0.26mm2), rozsah 600VAC, Ethyl-propylenový kaučuk a chlorsulfonovaný polyethylen (EPR-CSP) odolný vůči teplu a oleji, zpomaluje hoření (HOFR), BC Direct Burial Cable pro naslouchací smyčky pro pokládku do betonového potěru, odolný vůči korozivním účinkům betonu.
</t>
      </is>
    </nc>
  </rcc>
  <rcc rId="7021" sId="2">
    <nc r="F264" t="inlineStr">
      <is>
        <t>Přepážkový systém s mikrofonem a zesilovačem indukční smyčky, Napájecí napětí: 100-240VAC, 50/60Hz – 2,0A Vstup, Dynamický rozsah: [gt] 60 dB, THD: THD+N [lt] 0,5 % – 1 kHz, Odolnost smyčky: 0,1 Ω až 1,0 Ω, Aktuální výstup: 2A RMS při 1 kHz (2,8 APK), Rozměry max.: 3,9” x 2,3” x 1” (100 mm x 60 mm x 25 mm)</t>
      </is>
    </nc>
  </rcc>
  <rcc rId="7022" sId="2">
    <nc r="G264" t="inlineStr">
      <is>
        <t>ks</t>
      </is>
    </nc>
  </rcc>
  <rcc rId="7023" sId="2">
    <nc r="G263" t="inlineStr">
      <is>
        <t>m</t>
      </is>
    </nc>
  </rcc>
  <rcc rId="7024" sId="2">
    <nc r="G262" t="inlineStr">
      <is>
        <t>ks</t>
      </is>
    </nc>
  </rcc>
  <rcc rId="7025" sId="2">
    <nc r="H263">
      <v>600</v>
    </nc>
  </rcc>
  <rcc rId="7026" sId="2">
    <nc r="H264">
      <v>10</v>
    </nc>
  </rcc>
  <rcc rId="7027" sId="2">
    <nc r="H262">
      <v>3</v>
    </nc>
  </rcc>
  <rcc rId="7028" sId="2" numFmtId="34">
    <nc r="I262">
      <v>45363</v>
    </nc>
  </rcc>
  <rcc rId="7029" sId="2" numFmtId="34">
    <nc r="I264">
      <v>14125</v>
    </nc>
  </rcc>
  <rcc rId="7030" sId="2" numFmtId="34">
    <nc r="I263">
      <f>13238/200</f>
    </nc>
  </rcc>
  <rcc rId="7031" sId="2" numFmtId="34">
    <oc r="I263">
      <f>13238/200</f>
    </oc>
    <nc r="I263">
      <v>66.19</v>
    </nc>
  </rcc>
  <rcc rId="7032" sId="2">
    <nc r="J262">
      <f>H262*I262</f>
    </nc>
  </rcc>
  <rcc rId="7033" sId="2">
    <nc r="J263">
      <f>H263*I263</f>
    </nc>
  </rcc>
  <rcc rId="7034" sId="2">
    <nc r="J264">
      <f>H264*I264</f>
    </nc>
  </rcc>
  <rcc rId="7035" sId="2">
    <nc r="J261">
      <f>SUM(J262:J264)</f>
    </nc>
  </rcc>
  <rcc rId="7036" sId="2">
    <nc r="L261">
      <f>SUM(L262:L264)</f>
    </nc>
  </rcc>
  <rcc rId="7037" sId="2">
    <nc r="M261">
      <f>SUM(M262:M264)</f>
    </nc>
  </rcc>
  <rcc rId="7038" sId="2">
    <nc r="K262">
      <f>I262*0.2</f>
    </nc>
  </rcc>
  <rcc rId="7039" sId="2">
    <nc r="K263">
      <f>I263*0.2</f>
    </nc>
  </rcc>
  <rcc rId="7040" sId="2">
    <nc r="K264">
      <f>I264*0.2</f>
    </nc>
  </rcc>
  <rcc rId="7041" sId="2" numFmtId="34">
    <oc r="K262">
      <f>I262*0.2</f>
    </oc>
    <nc r="K262">
      <v>9072.6</v>
    </nc>
  </rcc>
  <rcc rId="7042" sId="2" numFmtId="34">
    <oc r="K263">
      <f>I263*0.2</f>
    </oc>
    <nc r="K263">
      <v>13.238</v>
    </nc>
  </rcc>
  <rcc rId="7043" sId="2" numFmtId="34">
    <oc r="K264">
      <f>I264*0.2</f>
    </oc>
    <nc r="K264">
      <v>2825</v>
    </nc>
  </rcc>
  <rcc rId="7044" sId="2">
    <nc r="L262">
      <f>H262*K262</f>
    </nc>
  </rcc>
  <rcc rId="7045" sId="2">
    <nc r="L263">
      <f>H263*K263</f>
    </nc>
  </rcc>
  <rcc rId="7046" sId="2">
    <nc r="L264">
      <f>H264*K264</f>
    </nc>
  </rcc>
  <rcc rId="7047" sId="2">
    <nc r="M262">
      <f>J262+L262</f>
    </nc>
  </rcc>
  <rcc rId="7048" sId="2">
    <nc r="M263">
      <f>J263+L263</f>
    </nc>
  </rcc>
  <rcc rId="7049" sId="2">
    <nc r="M264">
      <f>J264+L264</f>
    </nc>
  </rcc>
  <rcc rId="7050" sId="2">
    <nc r="B262">
      <v>12</v>
    </nc>
  </rcc>
  <rcc rId="7051" sId="2">
    <nc r="C262">
      <v>1</v>
    </nc>
  </rcc>
  <rcc rId="7052" sId="2">
    <oc r="H226">
      <v>96</v>
    </oc>
    <nc r="H226">
      <v>124</v>
    </nc>
  </rcc>
  <rcc rId="7053" sId="2">
    <oc r="H230">
      <v>3</v>
    </oc>
    <nc r="H230">
      <v>4</v>
    </nc>
  </rcc>
  <rrc rId="7054" sId="2" ref="A664:XFD664" action="insertRow"/>
  <rcc rId="7055" sId="2">
    <nc r="B664">
      <v>3</v>
    </nc>
  </rcc>
  <rcc rId="7056" sId="2">
    <nc r="C664">
      <v>3</v>
    </nc>
  </rcc>
  <rcc rId="7057" sId="2">
    <nc r="D664">
      <v>5</v>
    </nc>
  </rcc>
  <rcc rId="7058" sId="2">
    <nc r="E664" t="inlineStr">
      <is>
        <t>Kabel reproduktorový</t>
      </is>
    </nc>
  </rcc>
  <rcc rId="7059" sId="2">
    <nc r="G664" t="inlineStr">
      <is>
        <t>bm</t>
      </is>
    </nc>
  </rcc>
  <rcc rId="7060" sId="2">
    <nc r="H664">
      <v>1500</v>
    </nc>
  </rcc>
  <rcc rId="7061" sId="2">
    <nc r="J664">
      <f>H664*I664</f>
    </nc>
  </rcc>
  <rcc rId="7062" sId="2">
    <nc r="L664">
      <f>H664*K664</f>
    </nc>
  </rcc>
  <rcc rId="7063" sId="2">
    <nc r="M664">
      <f>L664+J664</f>
    </nc>
  </rcc>
  <rfmt sheetId="2" sqref="B664:E664" start="0" length="2147483647">
    <dxf>
      <font>
        <color auto="1"/>
      </font>
    </dxf>
  </rfmt>
  <rcc rId="7064" sId="2">
    <nc r="F664" t="inlineStr">
      <is>
        <t>1-CXKH-R 2*1</t>
      </is>
    </nc>
  </rcc>
  <rfmt sheetId="2" sqref="F664" start="0" length="2147483647">
    <dxf>
      <font>
        <color rgb="FF0000FF"/>
      </font>
    </dxf>
  </rfmt>
  <rfmt sheetId="2" sqref="G664:M664" start="0" length="2147483647">
    <dxf>
      <font>
        <color auto="1"/>
      </font>
    </dxf>
  </rfmt>
  <rcc rId="7065" sId="2" numFmtId="34">
    <nc r="I664">
      <v>25</v>
    </nc>
  </rcc>
  <rcc rId="7066" sId="2">
    <nc r="K664">
      <f>I664*0.2</f>
    </nc>
  </rcc>
  <rcc rId="7067" sId="2" numFmtId="34">
    <oc r="K664">
      <f>I664*0.2</f>
    </oc>
    <nc r="K664">
      <v>10</v>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68" sId="2">
    <nc r="B263">
      <v>12</v>
    </nc>
  </rcc>
  <rcc rId="7069" sId="2">
    <nc r="B264">
      <v>12</v>
    </nc>
  </rcc>
  <rcc rId="7070" sId="2">
    <nc r="C263">
      <v>2</v>
    </nc>
  </rcc>
  <rcc rId="7071" sId="2">
    <nc r="C264">
      <v>3</v>
    </nc>
  </rcc>
  <rcc rId="7072" sId="2" xfDxf="1" dxf="1">
    <nc r="E257" t="inlineStr">
      <is>
        <t>Orientační hlasové majáky</t>
      </is>
    </nc>
    <ndxf>
      <font>
        <color auto="1"/>
      </font>
      <alignment vertical="top"/>
    </ndxf>
  </rcc>
  <rcc rId="7073" sId="2">
    <nc r="E258" t="inlineStr">
      <is>
        <t>Kabel</t>
      </is>
    </nc>
  </rcc>
  <rcc rId="7074" sId="2">
    <nc r="E259" t="inlineStr">
      <is>
        <t>Instalační box</t>
      </is>
    </nc>
  </rcc>
  <rcc rId="7075" sId="2">
    <nc r="E260" t="inlineStr">
      <is>
        <t>Kabel silový</t>
      </is>
    </nc>
  </rcc>
  <rcc rId="7076" sId="2">
    <nc r="F260" t="inlineStr">
      <is>
        <t>1-CXKH-R 3*2,5</t>
      </is>
    </nc>
  </rcc>
  <rcc rId="7077" sId="2">
    <nc r="G260" t="inlineStr">
      <is>
        <t>bm</t>
      </is>
    </nc>
  </rcc>
  <rcc rId="7078" sId="2">
    <nc r="H260">
      <v>250</v>
    </nc>
  </rcc>
  <rcc rId="7079" sId="2" numFmtId="34">
    <nc r="I260">
      <v>45</v>
    </nc>
  </rcc>
  <rcc rId="7080" sId="2" numFmtId="34">
    <nc r="J260">
      <f>H260*I260</f>
    </nc>
  </rcc>
  <rcc rId="7081" sId="2">
    <nc r="K260">
      <f>I260*0.2</f>
    </nc>
  </rcc>
  <rcc rId="7082" sId="2" numFmtId="34">
    <nc r="L260">
      <f>K260*H260</f>
    </nc>
  </rcc>
  <rcc rId="7083" sId="2" numFmtId="34">
    <nc r="M260">
      <f>L260+J260</f>
    </nc>
  </rcc>
  <rrc rId="7084" sId="2" ref="A258:XFD258" action="deleteRow">
    <rfmt sheetId="2" xfDxf="1" sqref="A258:XFD258" start="0" length="0">
      <dxf>
        <font>
          <color auto="1"/>
        </font>
        <alignment vertical="top"/>
      </dxf>
    </rfmt>
    <rfmt sheetId="2" sqref="A258" start="0" length="0">
      <dxf>
        <font>
          <sz val="11"/>
          <color theme="1"/>
          <name val="Calibri"/>
          <family val="2"/>
          <charset val="238"/>
          <scheme val="minor"/>
        </font>
      </dxf>
    </rfmt>
    <rfmt sheetId="2" sqref="B258" start="0" length="0">
      <dxf>
        <font>
          <sz val="11"/>
          <color theme="1"/>
          <name val="Calibri"/>
          <family val="2"/>
          <charset val="238"/>
          <scheme val="minor"/>
        </font>
      </dxf>
    </rfmt>
    <rfmt sheetId="2" sqref="C258" start="0" length="0">
      <dxf>
        <font>
          <sz val="11"/>
          <color theme="1"/>
          <name val="Calibri"/>
          <family val="2"/>
          <charset val="238"/>
          <scheme val="minor"/>
        </font>
      </dxf>
    </rfmt>
    <rfmt sheetId="2" sqref="D258" start="0" length="0">
      <dxf>
        <font>
          <sz val="11"/>
          <color theme="1"/>
          <name val="Calibri"/>
          <family val="2"/>
          <charset val="238"/>
          <scheme val="minor"/>
        </font>
      </dxf>
    </rfmt>
    <rcc rId="0" sId="2">
      <nc r="E258" t="inlineStr">
        <is>
          <t>Kabel</t>
        </is>
      </nc>
    </rcc>
    <rfmt sheetId="2" sqref="F258" start="0" length="0">
      <dxf>
        <font>
          <sz val="9"/>
          <color rgb="FF0000FF"/>
        </font>
        <alignment wrapText="1"/>
      </dxf>
    </rfmt>
    <rfmt sheetId="2" sqref="I258" start="0" length="0">
      <dxf>
        <font>
          <sz val="11"/>
          <color theme="1"/>
          <name val="Calibri"/>
          <family val="2"/>
          <charset val="238"/>
          <scheme val="minor"/>
        </font>
        <numFmt numFmtId="165" formatCode="_-* #,##0\ &quot;Kč&quot;_-;\-* #,##0\ &quot;Kč&quot;_-;_-* &quot;-&quot;??\ &quot;Kč&quot;_-;_-@_-"/>
      </dxf>
    </rfmt>
    <rfmt sheetId="2" sqref="J258" start="0" length="0">
      <dxf>
        <font>
          <sz val="11"/>
          <color theme="1"/>
          <name val="Calibri"/>
          <family val="2"/>
          <charset val="238"/>
          <scheme val="minor"/>
        </font>
        <numFmt numFmtId="165" formatCode="_-* #,##0\ &quot;Kč&quot;_-;\-* #,##0\ &quot;Kč&quot;_-;_-* &quot;-&quot;??\ &quot;Kč&quot;_-;_-@_-"/>
        <alignment horizontal="right"/>
      </dxf>
    </rfmt>
    <rfmt sheetId="2" sqref="K258" start="0" length="0">
      <dxf>
        <font>
          <sz val="11"/>
          <color theme="1"/>
          <name val="Calibri"/>
          <family val="2"/>
          <charset val="238"/>
          <scheme val="minor"/>
        </font>
        <numFmt numFmtId="165" formatCode="_-* #,##0\ &quot;Kč&quot;_-;\-* #,##0\ &quot;Kč&quot;_-;_-* &quot;-&quot;??\ &quot;Kč&quot;_-;_-@_-"/>
        <alignment horizontal="right"/>
      </dxf>
    </rfmt>
    <rfmt sheetId="2" sqref="L258" start="0" length="0">
      <dxf>
        <font>
          <sz val="11"/>
          <color theme="1"/>
          <name val="Calibri"/>
          <family val="2"/>
          <charset val="238"/>
          <scheme val="minor"/>
        </font>
        <numFmt numFmtId="165" formatCode="_-* #,##0\ &quot;Kč&quot;_-;\-* #,##0\ &quot;Kč&quot;_-;_-* &quot;-&quot;??\ &quot;Kč&quot;_-;_-@_-"/>
        <alignment horizontal="right"/>
      </dxf>
    </rfmt>
    <rfmt sheetId="2" sqref="M258" start="0" length="0">
      <dxf>
        <font>
          <sz val="11"/>
          <color theme="1"/>
          <name val="Calibri"/>
          <family val="2"/>
          <charset val="238"/>
          <scheme val="minor"/>
        </font>
        <numFmt numFmtId="165" formatCode="_-* #,##0\ &quot;Kč&quot;_-;\-* #,##0\ &quot;Kč&quot;_-;_-* &quot;-&quot;??\ &quot;Kč&quot;_-;_-@_-"/>
        <alignment horizontal="right"/>
      </dxf>
    </rfmt>
    <rfmt sheetId="2" sqref="N258" start="0" length="0">
      <dxf>
        <font>
          <color rgb="FFC00000"/>
        </font>
        <numFmt numFmtId="165" formatCode="_-* #,##0\ &quot;Kč&quot;_-;\-* #,##0\ &quot;Kč&quot;_-;_-* &quot;-&quot;??\ &quot;Kč&quot;_-;_-@_-"/>
        <alignment horizontal="right"/>
      </dxf>
    </rfmt>
  </rrc>
  <rcc rId="7085" sId="2">
    <nc r="H257">
      <v>2</v>
    </nc>
  </rcc>
  <rcc rId="7086" sId="2" numFmtId="34">
    <nc r="I257">
      <v>15000</v>
    </nc>
  </rcc>
  <rcc rId="7087" sId="2">
    <nc r="J257">
      <f>I257*H257</f>
    </nc>
  </rcc>
  <rcc rId="7088" sId="2">
    <nc r="K257">
      <f>J257*0.2</f>
    </nc>
  </rcc>
  <rcc rId="7089" sId="2">
    <nc r="L257">
      <f>K257*H257</f>
    </nc>
  </rcc>
  <rcc rId="7090" sId="2">
    <nc r="M257">
      <f>L257+J257</f>
    </nc>
  </rcc>
  <rcc rId="7091" sId="2" xfDxf="1" dxf="1">
    <nc r="F257" t="inlineStr">
      <is>
        <t>Přijímaný kmitočet 86,790 MHz. Typ přijímače: Dvojí konverze pro úzkopásmovou FM modulaci, Modulace přijímaného signálu FSK (frekvenční modulace), Vstupní impedance antény:</t>
      </is>
    </nc>
    <ndxf>
      <font>
        <sz val="9"/>
        <color rgb="FF0000FF"/>
      </font>
      <alignment vertical="top" wrapText="1"/>
    </ndxf>
  </rcc>
  <rfmt sheetId="2" xfDxf="1" sqref="G257" start="0" length="0">
    <dxf>
      <font>
        <color auto="1"/>
      </font>
      <alignment vertical="top"/>
    </dxf>
  </rfmt>
  <rcc rId="7092" sId="2">
    <nc r="F258" t="inlineStr">
      <is>
        <t>Box pro instalaci hlasového majáku, rozměra dle dodaného zařízení, exteriérové provedení, design dle požadavku architekta.</t>
      </is>
    </nc>
  </rcc>
  <rcc rId="7093" sId="2">
    <nc r="G257" t="inlineStr">
      <is>
        <t>ks</t>
      </is>
    </nc>
  </rcc>
  <rcc rId="7094" sId="2">
    <nc r="G258" t="inlineStr">
      <is>
        <t>ks</t>
      </is>
    </nc>
  </rcc>
  <rcc rId="7095" sId="2">
    <nc r="H258">
      <v>2</v>
    </nc>
  </rcc>
  <rcc rId="7096" sId="2" numFmtId="34">
    <nc r="I258">
      <v>8000</v>
    </nc>
  </rcc>
  <rcc rId="7097" sId="2">
    <nc r="J258">
      <f>I258*H258</f>
    </nc>
  </rcc>
  <rcc rId="7098" sId="2">
    <nc r="K258">
      <f>J258*0.2</f>
    </nc>
  </rcc>
  <rcc rId="7099" sId="2">
    <nc r="L258">
      <f>K258*H258</f>
    </nc>
  </rcc>
  <rcc rId="7100" sId="2">
    <nc r="M258">
      <f>L258+J258</f>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01" sId="2">
    <nc r="D16">
      <v>0</v>
    </nc>
  </rcc>
  <rcc rId="7102" sId="2">
    <oc r="A18">
      <v>2</v>
    </oc>
    <nc r="A18">
      <v>1</v>
    </nc>
  </rcc>
  <rcc rId="7103" sId="2">
    <oc r="A19">
      <v>2</v>
    </oc>
    <nc r="A19">
      <v>1</v>
    </nc>
  </rcc>
  <rcc rId="7104" sId="2">
    <oc r="A20">
      <v>2</v>
    </oc>
    <nc r="A20">
      <v>1</v>
    </nc>
  </rcc>
  <rcc rId="7105" sId="2">
    <oc r="A21">
      <v>2</v>
    </oc>
    <nc r="A21">
      <v>1</v>
    </nc>
  </rcc>
  <rcc rId="7106" sId="2">
    <oc r="C18">
      <v>4</v>
    </oc>
    <nc r="C18">
      <v>2</v>
    </nc>
  </rcc>
  <rcc rId="7107" sId="2">
    <oc r="C19">
      <v>5</v>
    </oc>
    <nc r="C19">
      <v>3</v>
    </nc>
  </rcc>
  <rcc rId="7108" sId="2">
    <oc r="C20">
      <v>6</v>
    </oc>
    <nc r="C20">
      <v>4</v>
    </nc>
  </rcc>
  <rcc rId="7109" sId="2">
    <oc r="C21">
      <v>7</v>
    </oc>
    <nc r="C21">
      <v>5</v>
    </nc>
  </rcc>
  <rcc rId="7110" sId="2">
    <oc r="C22">
      <v>8</v>
    </oc>
    <nc r="C22">
      <v>6</v>
    </nc>
  </rcc>
  <rrc rId="7111" sId="2" ref="A260:XFD260" action="insertRow"/>
  <rcc rId="7112" sId="2">
    <nc r="A257">
      <v>2</v>
    </nc>
  </rcc>
  <rcc rId="7113" sId="2">
    <nc r="B257">
      <v>11</v>
    </nc>
  </rcc>
  <rcc rId="7114" sId="2">
    <nc r="C257">
      <v>1</v>
    </nc>
  </rcc>
  <rcc rId="7115" sId="2">
    <nc r="A258">
      <v>2</v>
    </nc>
  </rcc>
  <rcc rId="7116" sId="2">
    <nc r="B258">
      <v>11</v>
    </nc>
  </rcc>
  <rcc rId="7117" sId="2">
    <nc r="A259">
      <v>2</v>
    </nc>
  </rcc>
  <rcc rId="7118" sId="2">
    <nc r="B259">
      <v>11</v>
    </nc>
  </rcc>
  <rcc rId="7119" sId="2">
    <nc r="C258">
      <v>2</v>
    </nc>
  </rcc>
  <rcc rId="7120" sId="2">
    <nc r="C259">
      <v>3</v>
    </nc>
  </rcc>
  <rfmt sheetId="2" sqref="A261" start="0" length="0">
    <dxf>
      <fill>
        <patternFill patternType="solid">
          <bgColor theme="8" tint="0.79998168889431442"/>
        </patternFill>
      </fill>
    </dxf>
  </rfmt>
  <rcc rId="7121" sId="2">
    <nc r="A261">
      <v>2</v>
    </nc>
  </rcc>
  <rcc rId="7122" sId="2">
    <nc r="A262">
      <v>2</v>
    </nc>
  </rcc>
  <rcc rId="7123" sId="2">
    <nc r="A263">
      <v>2</v>
    </nc>
  </rcc>
  <rcc rId="7124" sId="2">
    <nc r="A264">
      <v>2</v>
    </nc>
  </rcc>
  <rcc rId="7125" sId="2">
    <oc r="H107">
      <v>6</v>
    </oc>
    <nc r="H107">
      <v>0</v>
    </nc>
  </rcc>
  <rcc rId="7126" sId="2">
    <oc r="H108">
      <v>6</v>
    </oc>
    <nc r="H108">
      <v>0</v>
    </nc>
  </rcc>
  <rcc rId="7127" sId="2">
    <oc r="H109">
      <v>6</v>
    </oc>
    <nc r="H109">
      <v>0</v>
    </nc>
  </rcc>
  <rcc rId="7128" sId="2">
    <oc r="H110">
      <v>1</v>
    </oc>
    <nc r="H110">
      <v>0</v>
    </nc>
  </rcc>
  <rcc rId="7129" sId="2">
    <oc r="H111">
      <v>2</v>
    </oc>
    <nc r="H111">
      <v>0</v>
    </nc>
  </rcc>
  <rcc rId="7130" sId="2">
    <oc r="H112">
      <v>2</v>
    </oc>
    <nc r="H112">
      <v>0</v>
    </nc>
  </rcc>
  <rcc rId="7131" sId="2">
    <oc r="H113">
      <v>1</v>
    </oc>
    <nc r="H113">
      <v>0</v>
    </nc>
  </rcc>
  <rcc rId="7132" sId="2">
    <oc r="H114">
      <v>6</v>
    </oc>
    <nc r="H114">
      <v>0</v>
    </nc>
  </rcc>
  <rcc rId="7133" sId="2">
    <oc r="H115">
      <v>7</v>
    </oc>
    <nc r="H115">
      <v>0</v>
    </nc>
  </rcc>
  <rcc rId="7134" sId="2">
    <oc r="H116">
      <v>10</v>
    </oc>
    <nc r="H116">
      <v>0</v>
    </nc>
  </rcc>
  <rcc rId="7135" sId="2" numFmtId="34">
    <oc r="I107">
      <v>2027000</v>
    </oc>
    <nc r="I107"/>
  </rcc>
  <rcc rId="7136" sId="2" numFmtId="34">
    <oc r="I108">
      <v>122740</v>
    </oc>
    <nc r="I108"/>
  </rcc>
  <rcc rId="7137" sId="2" numFmtId="34">
    <oc r="I109">
      <v>785300</v>
    </oc>
    <nc r="I109"/>
  </rcc>
  <rcc rId="7138" sId="2" numFmtId="34">
    <oc r="I110">
      <v>128650</v>
    </oc>
    <nc r="I110"/>
  </rcc>
  <rcc rId="7139" sId="2" numFmtId="34">
    <oc r="I111">
      <v>248600</v>
    </oc>
    <nc r="I111"/>
  </rcc>
  <rcc rId="7140" sId="2" numFmtId="34">
    <oc r="I112">
      <v>18600</v>
    </oc>
    <nc r="I112"/>
  </rcc>
  <rcc rId="7141" sId="2" numFmtId="34">
    <oc r="I113">
      <v>1400</v>
    </oc>
    <nc r="I113"/>
  </rcc>
  <rcc rId="7142" sId="2" numFmtId="34">
    <oc r="I114">
      <v>19460</v>
    </oc>
    <nc r="I114"/>
  </rcc>
  <rcc rId="7143" sId="2" numFmtId="34">
    <oc r="I115">
      <v>1280</v>
    </oc>
    <nc r="I115"/>
  </rcc>
  <rcc rId="7144" sId="2" numFmtId="34">
    <oc r="I116">
      <v>46000</v>
    </oc>
    <nc r="I116"/>
  </rcc>
  <rcc rId="7145" sId="2" numFmtId="34">
    <oc r="K107">
      <v>12680</v>
    </oc>
    <nc r="K107"/>
  </rcc>
  <rcc rId="7146" sId="2" numFmtId="34">
    <oc r="K108">
      <v>1380</v>
    </oc>
    <nc r="K108"/>
  </rcc>
  <rcc rId="7147" sId="2" numFmtId="34">
    <oc r="K109">
      <v>3290</v>
    </oc>
    <nc r="K109"/>
  </rcc>
  <rcc rId="7148" sId="2" numFmtId="34">
    <oc r="K110">
      <v>12800</v>
    </oc>
    <nc r="K110"/>
  </rcc>
  <rcc rId="7149" sId="2" numFmtId="34">
    <oc r="K111">
      <v>1260</v>
    </oc>
    <nc r="K111"/>
  </rcc>
  <rcc rId="7150" sId="2" numFmtId="34">
    <oc r="K112">
      <v>690</v>
    </oc>
    <nc r="K112"/>
  </rcc>
  <rcc rId="7151" sId="2" numFmtId="34">
    <oc r="K113">
      <v>290</v>
    </oc>
    <nc r="K113"/>
  </rcc>
  <rcc rId="7152" sId="2" numFmtId="34">
    <oc r="K114">
      <v>690</v>
    </oc>
    <nc r="K114"/>
  </rcc>
  <rcc rId="7153" sId="2" numFmtId="34">
    <oc r="K115">
      <v>290</v>
    </oc>
    <nc r="K115"/>
  </rcc>
  <rcc rId="7154" sId="2" numFmtId="34">
    <oc r="K116">
      <v>68600</v>
    </oc>
    <nc r="K116"/>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155" sId="1" ref="A35:XFD35" action="insertRow"/>
  <rrc rId="7156" sId="1" ref="A35:XFD35" action="insertRow"/>
  <rcc rId="7157" sId="1">
    <nc r="A35">
      <f>ZRN!A256</f>
    </nc>
  </rcc>
  <rcc rId="7158" sId="1">
    <nc r="A36">
      <f>ZRN!A261</f>
    </nc>
  </rcc>
  <rcc rId="7159" sId="1">
    <nc r="B35">
      <f>ZRN!B256</f>
    </nc>
  </rcc>
  <rcc rId="7160" sId="1">
    <nc r="C35">
      <f>ZRN!C256</f>
    </nc>
  </rcc>
  <rcc rId="7161" sId="1">
    <nc r="B36">
      <f>ZRN!B261</f>
    </nc>
  </rcc>
  <rcc rId="7162" sId="1">
    <nc r="C36">
      <f>ZRN!C261</f>
    </nc>
  </rcc>
  <rcc rId="7163" sId="1">
    <nc r="D35">
      <f>ZRN!E256</f>
    </nc>
  </rcc>
  <rcc rId="7164" sId="1">
    <nc r="D36">
      <f>ZRN!E261</f>
    </nc>
  </rcc>
  <rcc rId="7165" sId="1">
    <nc r="E35">
      <f>ZRN!J256</f>
    </nc>
  </rcc>
  <rcc rId="7166" sId="1">
    <nc r="F35">
      <f>ZRN!L256</f>
    </nc>
  </rcc>
  <rcc rId="7167" sId="1">
    <nc r="G35">
      <f>ZRN!M256</f>
    </nc>
  </rcc>
  <rcc rId="7168" sId="1">
    <nc r="E36">
      <f>ZRN!J261</f>
    </nc>
  </rcc>
  <rcc rId="7169" sId="1">
    <nc r="F36">
      <f>ZRN!L261</f>
    </nc>
  </rcc>
  <rcc rId="7170" sId="1">
    <nc r="G36">
      <f>ZRN!M261</f>
    </nc>
  </rcc>
  <rcc rId="7171" sId="2">
    <oc r="J256">
      <f>SUM(J257:J265)</f>
    </oc>
    <nc r="J256">
      <f>SUM(J257:J260)</f>
    </nc>
  </rcc>
  <rcc rId="7172" sId="2">
    <oc r="L256">
      <f>SUM(L257:L265)</f>
    </oc>
    <nc r="L256">
      <f>SUM(L257:L260)</f>
    </nc>
  </rcc>
  <rcc rId="7173" sId="2">
    <oc r="M256">
      <f>SUM(M257:M265)</f>
    </oc>
    <nc r="M256">
      <f>SUM(M257:M260)</f>
    </nc>
  </rcc>
  <rfmt sheetId="2" sqref="O694" start="0" length="0">
    <dxf>
      <numFmt numFmtId="165" formatCode="_-* #,##0\ &quot;Kč&quot;_-;\-* #,##0\ &quot;Kč&quot;_-;_-* &quot;-&quot;??\ &quot;Kč&quot;_-;_-@_-"/>
    </dxf>
  </rfmt>
  <rcc rId="7174" sId="2">
    <nc r="O694">
      <f>SUM(M15:M692)/3</f>
    </nc>
  </rcc>
  <rcc rId="7175" sId="2">
    <oc r="M364">
      <f>SUM(M365:M450)</f>
    </oc>
    <nc r="M364">
      <f>SUM(M365:M450)</f>
    </nc>
  </rcc>
  <rfmt sheetId="2" sqref="O15" start="0" length="0">
    <dxf>
      <numFmt numFmtId="165" formatCode="_-* #,##0\ &quot;Kč&quot;_-;\-* #,##0\ &quot;Kč&quot;_-;_-* &quot;-&quot;??\ &quot;Kč&quot;_-;_-@_-"/>
    </dxf>
  </rfmt>
  <rcc rId="7176" sId="2">
    <nc r="O15">
      <f>SUM(M15:M86)/3</f>
    </nc>
  </rcc>
  <rfmt sheetId="2" sqref="O87" start="0" length="0">
    <dxf>
      <numFmt numFmtId="164" formatCode="#,##0.00\ &quot;Kč&quot;"/>
    </dxf>
  </rfmt>
  <rcc rId="7177" sId="2">
    <nc r="O87">
      <f>SUM(M87:M265)/3</f>
    </nc>
  </rcc>
  <rcc rId="7178" sId="2">
    <oc r="M205">
      <f>SUM(M214:M222)</f>
    </oc>
    <nc r="M205">
      <f>SUM(M214:M224)</f>
    </nc>
  </rcc>
  <rcc rId="7179" sId="2">
    <oc r="M191">
      <f>SUM(M192:M203)</f>
    </oc>
    <nc r="M191">
      <f>SUM(M192:M203)</f>
    </nc>
  </rcc>
  <rcc rId="7180" sId="2">
    <oc r="M225">
      <f>SUM(M226:M234)</f>
    </oc>
    <nc r="M225">
      <f>SUM(M226:M234)</f>
    </nc>
  </rcc>
  <rcc rId="7181" sId="2">
    <oc r="M235">
      <f>SUM(M236:M255)</f>
    </oc>
    <nc r="M235">
      <f>SUM(M236:M255)</f>
    </nc>
  </rcc>
  <rcc rId="7182" sId="2">
    <oc r="M267">
      <f>SUM(M268:M292)</f>
    </oc>
    <nc r="M267">
      <f>SUM(M268:M296)</f>
    </nc>
  </rcc>
  <rcc rId="7183" sId="2">
    <oc r="M87">
      <f>M89+M95+M106+M134+M141+M170+M191+M205+M225+M235+M118+M256</f>
    </oc>
    <nc r="M87">
      <f>M89+M95+M106+M134+M141+M170+M191+M205+M225+M235+M118+M256+M261</f>
    </nc>
  </rcc>
  <rrc rId="7184" sId="2" ref="O1:O1048576" action="deleteCol">
    <undo index="65535" exp="area" ref3D="1" dr="$A$1:$XFD$13" dn="Z_AAC4D925_7C2B_4EC0_B24E_70E2F8CC10ED_.wvu.Rows" sId="2"/>
    <rfmt sheetId="2" xfDxf="1" sqref="O1:O1048576" start="0" length="0">
      <dxf>
        <alignment vertical="top"/>
      </dxf>
    </rfmt>
    <rcc rId="0" sId="2" dxf="1">
      <nc r="O15">
        <f>SUM(M15:M86)/3</f>
      </nc>
      <ndxf>
        <numFmt numFmtId="165" formatCode="_-* #,##0\ &quot;Kč&quot;_-;\-* #,##0\ &quot;Kč&quot;_-;_-* &quot;-&quot;??\ &quot;Kč&quot;_-;_-@_-"/>
      </ndxf>
    </rcc>
    <rfmt sheetId="2" sqref="O36" start="0" length="0">
      <dxf>
        <alignment wrapText="1"/>
      </dxf>
    </rfmt>
    <rfmt sheetId="2" sqref="O37" start="0" length="0">
      <dxf>
        <numFmt numFmtId="34" formatCode="_-* #,##0.00\ &quot;Kč&quot;_-;\-* #,##0.00\ &quot;Kč&quot;_-;_-* &quot;-&quot;??\ &quot;Kč&quot;_-;_-@_-"/>
      </dxf>
    </rfmt>
    <rcc rId="0" sId="2" dxf="1">
      <nc r="O87">
        <f>SUM(M87:M265)/3</f>
      </nc>
      <ndxf>
        <numFmt numFmtId="164" formatCode="#,##0.00\ &quot;Kč&quot;"/>
      </ndxf>
    </rcc>
    <rfmt sheetId="2" sqref="O341" start="0" length="0">
      <dxf>
        <numFmt numFmtId="13" formatCode="0%"/>
      </dxf>
    </rfmt>
    <rfmt sheetId="2" sqref="O386" start="0" length="0">
      <dxf>
        <numFmt numFmtId="165" formatCode="_-* #,##0\ &quot;Kč&quot;_-;\-* #,##0\ &quot;Kč&quot;_-;_-* &quot;-&quot;??\ &quot;Kč&quot;_-;_-@_-"/>
      </dxf>
    </rfmt>
    <rfmt sheetId="2" sqref="O529" start="0" length="0">
      <dxf>
        <font>
          <sz val="11"/>
          <color auto="1"/>
          <name val="Calibri"/>
          <family val="2"/>
          <charset val="238"/>
          <scheme val="minor"/>
        </font>
      </dxf>
    </rfmt>
    <rfmt sheetId="2" sqref="O538" start="0" length="0">
      <dxf>
        <font>
          <sz val="11"/>
          <color auto="1"/>
          <name val="Calibri"/>
          <family val="2"/>
          <charset val="238"/>
          <scheme val="minor"/>
        </font>
      </dxf>
    </rfmt>
    <rfmt sheetId="2" sqref="O540" start="0" length="0">
      <dxf>
        <numFmt numFmtId="13" formatCode="0%"/>
      </dxf>
    </rfmt>
    <rcc rId="0" sId="2" dxf="1">
      <nc r="O694">
        <f>SUM(M15:M692)/3</f>
      </nc>
      <ndxf>
        <numFmt numFmtId="165" formatCode="_-* #,##0\ &quot;Kč&quot;_-;\-* #,##0\ &quot;Kč&quot;_-;_-* &quot;-&quot;??\ &quot;Kč&quot;_-;_-@_-"/>
      </ndxf>
    </rcc>
  </rrc>
  <rcv guid="{F02DFFE7-2059-46BE-B2AE-486C235E3793}" action="delete"/>
  <rcv guid="{F02DFFE7-2059-46BE-B2AE-486C235E3793}"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85" sId="2" numFmtId="34">
    <oc r="I18">
      <v>1282500</v>
    </oc>
    <nc r="I18"/>
  </rcc>
  <rcc rId="7186" sId="2" numFmtId="34">
    <oc r="I19">
      <v>90000</v>
    </oc>
    <nc r="I19"/>
  </rcc>
  <rcc rId="7187" sId="2" numFmtId="34">
    <oc r="I20">
      <v>47250</v>
    </oc>
    <nc r="I20"/>
  </rcc>
  <rcc rId="7188" sId="2" numFmtId="34">
    <oc r="I21">
      <v>212100</v>
    </oc>
    <nc r="I21"/>
  </rcc>
  <rcc rId="7189" sId="2" numFmtId="34">
    <oc r="I22">
      <v>270000</v>
    </oc>
    <nc r="I22"/>
  </rcc>
  <rcc rId="7190" sId="2" numFmtId="34">
    <oc r="I35">
      <v>16500</v>
    </oc>
    <nc r="I35"/>
  </rcc>
  <rcc rId="7191" sId="2" numFmtId="34">
    <oc r="I36">
      <v>15000</v>
    </oc>
    <nc r="I36"/>
  </rcc>
  <rcc rId="7192" sId="2" numFmtId="34">
    <oc r="I37">
      <v>38439.84375</v>
    </oc>
    <nc r="I37"/>
  </rcc>
  <rcc rId="7193" sId="2" numFmtId="34">
    <oc r="I38">
      <v>1607</v>
    </oc>
    <nc r="I38"/>
  </rcc>
  <rcc rId="7194" sId="2" numFmtId="34">
    <oc r="I39">
      <v>3743</v>
    </oc>
    <nc r="I39"/>
  </rcc>
  <rcc rId="7195" sId="2">
    <oc r="I40">
      <f>91820+46027</f>
    </oc>
    <nc r="I40"/>
  </rcc>
  <rcc rId="7196" sId="2" numFmtId="34">
    <oc r="I41">
      <v>16435</v>
    </oc>
    <nc r="I41"/>
  </rcc>
  <rcc rId="7197" sId="2" numFmtId="34">
    <oc r="I42">
      <v>84588.912493595693</v>
    </oc>
    <nc r="I42"/>
  </rcc>
  <rcc rId="7198" sId="2" numFmtId="34">
    <oc r="I43">
      <v>550</v>
    </oc>
    <nc r="I43"/>
  </rcc>
  <rcc rId="7199" sId="2" numFmtId="34">
    <oc r="I44">
      <v>4062</v>
    </oc>
    <nc r="I44"/>
  </rcc>
  <rcc rId="7200" sId="2" numFmtId="34">
    <oc r="I45">
      <v>1089</v>
    </oc>
    <nc r="I45"/>
  </rcc>
  <rcc rId="7201" sId="2" numFmtId="34">
    <oc r="I46">
      <v>66</v>
    </oc>
    <nc r="I46"/>
  </rcc>
  <rcc rId="7202" sId="2" numFmtId="34">
    <oc r="I47">
      <v>39576</v>
    </oc>
    <nc r="I47"/>
  </rcc>
  <rcc rId="7203" sId="2">
    <oc r="I48">
      <f>24250*1.5</f>
    </oc>
    <nc r="I48"/>
  </rcc>
  <rcc rId="7204" sId="2" numFmtId="34">
    <oc r="I49">
      <v>48015</v>
    </oc>
    <nc r="I49"/>
  </rcc>
  <rcc rId="7205" sId="2">
    <oc r="I50">
      <f>SUM(J35:J49)*0.01</f>
    </oc>
    <nc r="I50"/>
  </rcc>
  <rcc rId="7206" sId="2" numFmtId="34">
    <oc r="I54">
      <v>8340</v>
    </oc>
    <nc r="I54"/>
  </rcc>
  <rcc rId="7207" sId="2" numFmtId="34">
    <oc r="I55">
      <v>6900</v>
    </oc>
    <nc r="I55"/>
  </rcc>
  <rcc rId="7208" sId="2" numFmtId="34">
    <oc r="I56">
      <v>39312</v>
    </oc>
    <nc r="I56"/>
  </rcc>
  <rcc rId="7209" sId="2" numFmtId="34">
    <oc r="I57">
      <v>1607</v>
    </oc>
    <nc r="I57"/>
  </rcc>
  <rcc rId="7210" sId="2" numFmtId="34">
    <oc r="I58">
      <v>84588.912493595693</v>
    </oc>
    <nc r="I58"/>
  </rcc>
  <rcc rId="7211" sId="2" numFmtId="34">
    <oc r="I59">
      <v>4062</v>
    </oc>
    <nc r="I59"/>
  </rcc>
  <rcc rId="7212" sId="2" numFmtId="34">
    <oc r="I60">
      <v>1089</v>
    </oc>
    <nc r="I60"/>
  </rcc>
  <rcc rId="7213" sId="2" numFmtId="34">
    <oc r="I61">
      <v>66</v>
    </oc>
    <nc r="I61"/>
  </rcc>
  <rcc rId="7214" sId="2" numFmtId="34">
    <oc r="I62">
      <v>160</v>
    </oc>
    <nc r="I62"/>
  </rcc>
  <rcc rId="7215" sId="2">
    <oc r="I63">
      <f>SUM(J54:J62)*0.05</f>
    </oc>
    <nc r="I63"/>
  </rcc>
  <rcc rId="7216" sId="2" numFmtId="34">
    <oc r="I66">
      <v>33841.5</v>
    </oc>
    <nc r="I66"/>
  </rcc>
  <rcc rId="7217" sId="2" numFmtId="34">
    <oc r="I67">
      <v>38754</v>
    </oc>
    <nc r="I67"/>
  </rcc>
  <rcc rId="7218" sId="2" numFmtId="34">
    <oc r="I68">
      <v>28114.5</v>
    </oc>
    <nc r="I68"/>
  </rcc>
  <rcc rId="7219" sId="2" numFmtId="34">
    <oc r="I69">
      <v>21259.5</v>
    </oc>
    <nc r="I69"/>
  </rcc>
  <rcc rId="7220" sId="2" numFmtId="34">
    <oc r="I70">
      <v>23365.5</v>
    </oc>
    <nc r="I70"/>
  </rcc>
  <rcc rId="7221" sId="2" numFmtId="34">
    <oc r="I71">
      <v>33841.5</v>
    </oc>
    <nc r="I71"/>
  </rcc>
  <rcc rId="7222" sId="2" numFmtId="34">
    <oc r="I72">
      <v>37146</v>
    </oc>
    <nc r="I72"/>
  </rcc>
  <rcc rId="7223" sId="2">
    <oc r="I73">
      <f>11011*1.35</f>
    </oc>
    <nc r="I73"/>
  </rcc>
  <rcc rId="7224" sId="2">
    <oc r="I74">
      <f>14084*1.5</f>
    </oc>
    <nc r="I74"/>
  </rcc>
  <rcc rId="7225" sId="2">
    <oc r="I75">
      <f>7760*1.5</f>
    </oc>
    <nc r="I75"/>
  </rcc>
  <rcc rId="7226" sId="2">
    <oc r="I76">
      <f>1579*1.5</f>
    </oc>
    <nc r="I76"/>
  </rcc>
  <rcc rId="7227" sId="2">
    <oc r="I77">
      <f>1921*1.5</f>
    </oc>
    <nc r="I77"/>
  </rcc>
  <rcc rId="7228" sId="2">
    <oc r="I78">
      <f>10864*1.5</f>
    </oc>
    <nc r="I78"/>
  </rcc>
  <rcc rId="7229" sId="2" numFmtId="34">
    <oc r="I79">
      <v>19013</v>
    </oc>
    <nc r="I79"/>
  </rcc>
  <rcc rId="7230" sId="2">
    <oc r="I80">
      <f>SUM(J66:J79)*0.01</f>
    </oc>
    <nc r="I80"/>
  </rcc>
  <rcc rId="7231" sId="2" numFmtId="34">
    <oc r="I90">
      <v>2681860</v>
    </oc>
    <nc r="I90"/>
  </rcc>
  <rcc rId="7232" sId="2" numFmtId="34">
    <oc r="I91">
      <v>295000</v>
    </oc>
    <nc r="I91"/>
  </rcc>
  <rcc rId="7233" sId="2" numFmtId="34">
    <oc r="I92">
      <v>57500</v>
    </oc>
    <nc r="I92"/>
  </rcc>
  <rcc rId="7234" sId="2" numFmtId="34">
    <oc r="I93">
      <v>136000</v>
    </oc>
    <nc r="I93"/>
  </rcc>
  <rcc rId="7235" sId="2" numFmtId="34">
    <oc r="I96">
      <v>9055000</v>
    </oc>
    <nc r="I96"/>
  </rcc>
  <rcc rId="7236" sId="2" numFmtId="34">
    <oc r="I97">
      <v>135000</v>
    </oc>
    <nc r="I97"/>
  </rcc>
  <rcc rId="7237" sId="2" numFmtId="34">
    <oc r="I98">
      <v>135000</v>
    </oc>
    <nc r="I98"/>
  </rcc>
  <rcc rId="7238" sId="2" numFmtId="34">
    <oc r="I99">
      <v>27600</v>
    </oc>
    <nc r="I99"/>
  </rcc>
  <rcc rId="7239" sId="2" numFmtId="34">
    <oc r="I100">
      <v>28200</v>
    </oc>
    <nc r="I100"/>
  </rcc>
  <rcc rId="7240" sId="2" numFmtId="34">
    <oc r="I101">
      <v>960000</v>
    </oc>
    <nc r="I101"/>
  </rcc>
  <rcc rId="7241" sId="2" numFmtId="34">
    <oc r="I102">
      <v>90000</v>
    </oc>
    <nc r="I102"/>
  </rcc>
  <rcc rId="7242" sId="2" numFmtId="34">
    <oc r="I103">
      <v>25000</v>
    </oc>
    <nc r="I103"/>
  </rcc>
  <rcc rId="7243" sId="2" numFmtId="34">
    <oc r="I104">
      <v>120000</v>
    </oc>
    <nc r="I104"/>
  </rcc>
  <rcc rId="7244" sId="2" numFmtId="34">
    <oc r="I119">
      <v>41500</v>
    </oc>
    <nc r="I119"/>
  </rcc>
  <rcc rId="7245" sId="2" numFmtId="34">
    <oc r="I120">
      <v>161350</v>
    </oc>
    <nc r="I120"/>
  </rcc>
  <rcc rId="7246" sId="2" numFmtId="34">
    <oc r="I121">
      <v>610550</v>
    </oc>
    <nc r="I121"/>
  </rcc>
  <rcc rId="7247" sId="2" numFmtId="34">
    <oc r="I122">
      <v>8950</v>
    </oc>
    <nc r="I122"/>
  </rcc>
  <rcc rId="7248" sId="2" numFmtId="34">
    <oc r="I123">
      <v>1250</v>
    </oc>
    <nc r="I123"/>
  </rcc>
  <rcc rId="7249" sId="2" numFmtId="34">
    <oc r="I124">
      <v>13500</v>
    </oc>
    <nc r="I124"/>
  </rcc>
  <rcc rId="7250" sId="2" numFmtId="34">
    <oc r="I125">
      <v>4100</v>
    </oc>
    <nc r="I125"/>
  </rcc>
  <rcc rId="7251" sId="2" numFmtId="34">
    <oc r="I126">
      <v>1250</v>
    </oc>
    <nc r="I126"/>
  </rcc>
  <rcc rId="7252" sId="2" numFmtId="34">
    <oc r="I127">
      <v>16200</v>
    </oc>
    <nc r="I127"/>
  </rcc>
  <rcc rId="7253" sId="2" numFmtId="34">
    <oc r="I128">
      <v>3780</v>
    </oc>
    <nc r="I128"/>
  </rcc>
  <rcc rId="7254" sId="2" numFmtId="34">
    <oc r="I129">
      <v>17500</v>
    </oc>
    <nc r="I129"/>
  </rcc>
  <rcc rId="7255" sId="2" numFmtId="34">
    <oc r="I130">
      <v>86500</v>
    </oc>
    <nc r="I130"/>
  </rcc>
  <rcc rId="7256" sId="2" numFmtId="34">
    <oc r="I131">
      <v>19280</v>
    </oc>
    <nc r="I131"/>
  </rcc>
  <rcc rId="7257" sId="2" numFmtId="34">
    <oc r="I132">
      <v>9150</v>
    </oc>
    <nc r="I132"/>
  </rcc>
  <rcc rId="7258" sId="2" numFmtId="34">
    <oc r="I135">
      <v>2825000</v>
    </oc>
    <nc r="I135"/>
  </rcc>
  <rcc rId="7259" sId="2" numFmtId="34">
    <oc r="I136">
      <v>24250</v>
    </oc>
    <nc r="I136"/>
  </rcc>
  <rcc rId="7260" sId="2" numFmtId="34">
    <oc r="I137">
      <v>29100</v>
    </oc>
    <nc r="I137"/>
  </rcc>
  <rcc rId="7261" sId="2" numFmtId="34">
    <oc r="I138">
      <v>1200</v>
    </oc>
    <nc r="I138"/>
  </rcc>
  <rcc rId="7262" sId="2" numFmtId="34">
    <oc r="I139">
      <v>65000</v>
    </oc>
    <nc r="I139"/>
  </rcc>
  <rcc rId="7263" sId="2" numFmtId="34">
    <oc r="I142">
      <v>210000</v>
    </oc>
    <nc r="I142"/>
  </rcc>
  <rcc rId="7264" sId="2" numFmtId="34">
    <oc r="I143">
      <v>185000</v>
    </oc>
    <nc r="I143"/>
  </rcc>
  <rcc rId="7265" sId="2" numFmtId="34">
    <oc r="I144">
      <v>725000</v>
    </oc>
    <nc r="I144"/>
  </rcc>
  <rcc rId="7266" sId="2" numFmtId="34">
    <oc r="I145">
      <v>18460</v>
    </oc>
    <nc r="I145"/>
  </rcc>
  <rcc rId="7267" sId="2" numFmtId="34">
    <oc r="I146">
      <v>1250</v>
    </oc>
    <nc r="I146"/>
  </rcc>
  <rcc rId="7268" sId="2" numFmtId="34">
    <oc r="I147">
      <v>39900</v>
    </oc>
    <nc r="I147"/>
  </rcc>
  <rcc rId="7269" sId="2" numFmtId="34">
    <oc r="I148">
      <v>75000</v>
    </oc>
    <nc r="I148"/>
  </rcc>
  <rcc rId="7270" sId="2" numFmtId="34">
    <oc r="I149">
      <v>39900</v>
    </oc>
    <nc r="I149"/>
  </rcc>
  <rcc rId="7271" sId="2" numFmtId="34">
    <oc r="I150">
      <v>33750</v>
    </oc>
    <nc r="I150"/>
  </rcc>
  <rcc rId="7272" sId="2" numFmtId="34">
    <oc r="I151">
      <v>35000</v>
    </oc>
    <nc r="I151"/>
  </rcc>
  <rcc rId="7273" sId="2" numFmtId="34">
    <oc r="I152">
      <v>7250</v>
    </oc>
    <nc r="I152"/>
  </rcc>
  <rcc rId="7274" sId="2" numFmtId="34">
    <oc r="I153">
      <v>13100</v>
    </oc>
    <nc r="I153"/>
  </rcc>
  <rcc rId="7275" sId="2" numFmtId="34">
    <oc r="I154">
      <v>19650</v>
    </oc>
    <nc r="I154"/>
  </rcc>
  <rcc rId="7276" sId="2" numFmtId="34">
    <oc r="I155">
      <v>42700</v>
    </oc>
    <nc r="I155"/>
  </rcc>
  <rcc rId="7277" sId="2" numFmtId="34">
    <oc r="I156">
      <v>31350</v>
    </oc>
    <nc r="I156"/>
  </rcc>
  <rcc rId="7278" sId="2" numFmtId="34">
    <oc r="I157">
      <v>12200</v>
    </oc>
    <nc r="I157"/>
  </rcc>
  <rcc rId="7279" sId="2" numFmtId="34">
    <oc r="I158">
      <v>25130</v>
    </oc>
    <nc r="I158"/>
  </rcc>
  <rcc rId="7280" sId="2" numFmtId="34">
    <oc r="I159">
      <v>2150</v>
    </oc>
    <nc r="I159"/>
  </rcc>
  <rcc rId="7281" sId="2" numFmtId="34">
    <oc r="I160">
      <v>12500</v>
    </oc>
    <nc r="I160"/>
  </rcc>
  <rcc rId="7282" sId="2" numFmtId="34">
    <oc r="I161">
      <v>1450</v>
    </oc>
    <nc r="I161"/>
  </rcc>
  <rcc rId="7283" sId="2" numFmtId="34">
    <oc r="I162">
      <v>28550</v>
    </oc>
    <nc r="I162"/>
  </rcc>
  <rcc rId="7284" sId="2" numFmtId="34">
    <oc r="I163">
      <v>3860</v>
    </oc>
    <nc r="I163"/>
  </rcc>
  <rcc rId="7285" sId="2" numFmtId="34">
    <oc r="I164">
      <v>52550</v>
    </oc>
    <nc r="I164"/>
  </rcc>
  <rcc rId="7286" sId="2" numFmtId="34">
    <oc r="I165">
      <v>16150</v>
    </oc>
    <nc r="I165"/>
  </rcc>
  <rcc rId="7287" sId="2" numFmtId="34">
    <oc r="I166">
      <v>32530</v>
    </oc>
    <nc r="I166"/>
  </rcc>
  <rcc rId="7288" sId="2" numFmtId="34">
    <oc r="I167">
      <v>16150</v>
    </oc>
    <nc r="I167"/>
  </rcc>
  <rcc rId="7289" sId="2" numFmtId="34">
    <oc r="I168">
      <v>22360</v>
    </oc>
    <nc r="I168"/>
  </rcc>
  <rcc rId="7290" sId="2" numFmtId="34">
    <oc r="I171">
      <v>130000</v>
    </oc>
    <nc r="I171"/>
  </rcc>
  <rcc rId="7291" sId="2" numFmtId="34">
    <oc r="I172">
      <v>18460</v>
    </oc>
    <nc r="I172"/>
  </rcc>
  <rcc rId="7292" sId="2" numFmtId="34">
    <oc r="I173">
      <v>1250</v>
    </oc>
    <nc r="I173"/>
  </rcc>
  <rcc rId="7293" sId="2" numFmtId="34">
    <oc r="I174">
      <v>39900</v>
    </oc>
    <nc r="I174"/>
  </rcc>
  <rcc rId="7294" sId="2" numFmtId="34">
    <oc r="I175">
      <v>790000</v>
    </oc>
    <nc r="I175"/>
  </rcc>
  <rcc rId="7295" sId="2" numFmtId="34">
    <oc r="I176">
      <v>285000</v>
    </oc>
    <nc r="I176"/>
  </rcc>
  <rcc rId="7296" sId="2" numFmtId="34">
    <oc r="I177">
      <v>310000</v>
    </oc>
    <nc r="I177"/>
  </rcc>
  <rcc rId="7297" sId="2" numFmtId="34">
    <oc r="I178">
      <v>212000</v>
    </oc>
    <nc r="I178"/>
  </rcc>
  <rcc rId="7298" sId="2" numFmtId="34">
    <oc r="I179">
      <v>6100</v>
    </oc>
    <nc r="I179"/>
  </rcc>
  <rcc rId="7299" sId="2" numFmtId="34">
    <oc r="I180">
      <v>19650</v>
    </oc>
    <nc r="I180"/>
  </rcc>
  <rcc rId="7300" sId="2" numFmtId="34">
    <oc r="I181">
      <v>26970</v>
    </oc>
    <nc r="I181"/>
  </rcc>
  <rcc rId="7301" sId="2" numFmtId="34">
    <oc r="I182">
      <v>42700</v>
    </oc>
    <nc r="I182"/>
  </rcc>
  <rcc rId="7302" sId="2" numFmtId="34">
    <oc r="I183">
      <v>31350</v>
    </oc>
    <nc r="I183"/>
  </rcc>
  <rcc rId="7303" sId="2" numFmtId="34">
    <oc r="I184">
      <v>3190</v>
    </oc>
    <nc r="I184"/>
  </rcc>
  <rcc rId="7304" sId="2" numFmtId="34">
    <oc r="I185">
      <v>25130</v>
    </oc>
    <nc r="I185"/>
  </rcc>
  <rcc rId="7305" sId="2" numFmtId="34">
    <oc r="I186">
      <v>29800</v>
    </oc>
    <nc r="I186"/>
  </rcc>
  <rcc rId="7306" sId="2" numFmtId="34">
    <oc r="I187">
      <v>28600</v>
    </oc>
    <nc r="I187"/>
  </rcc>
  <rcc rId="7307" sId="2" numFmtId="34">
    <oc r="I188">
      <v>29800</v>
    </oc>
    <nc r="I188"/>
  </rcc>
  <rcc rId="7308" sId="2" numFmtId="34">
    <oc r="I189">
      <v>86630</v>
    </oc>
    <nc r="I189"/>
  </rcc>
  <rcc rId="7309" sId="2" numFmtId="34">
    <oc r="I192">
      <v>235090</v>
    </oc>
    <nc r="I192"/>
  </rcc>
  <rcc rId="7310" sId="2" numFmtId="34">
    <oc r="I193">
      <v>5400</v>
    </oc>
    <nc r="I193"/>
  </rcc>
  <rcc rId="7311" sId="2" numFmtId="34">
    <oc r="I194">
      <v>4100</v>
    </oc>
    <nc r="I194"/>
  </rcc>
  <rcc rId="7312" sId="2" numFmtId="34">
    <oc r="I195">
      <v>23750</v>
    </oc>
    <nc r="I195"/>
  </rcc>
  <rcc rId="7313" sId="2" numFmtId="34">
    <oc r="I196">
      <v>7550</v>
    </oc>
    <nc r="I196"/>
  </rcc>
  <rcc rId="7314" sId="2" numFmtId="34">
    <oc r="I197">
      <v>95150</v>
    </oc>
    <nc r="I197"/>
  </rcc>
  <rcc rId="7315" sId="2" numFmtId="34">
    <oc r="I198">
      <v>3450</v>
    </oc>
    <nc r="I198"/>
  </rcc>
  <rcc rId="7316" sId="2" numFmtId="34">
    <oc r="I199">
      <v>22680</v>
    </oc>
    <nc r="I199"/>
  </rcc>
  <rcc rId="7317" sId="2" numFmtId="34">
    <oc r="I200">
      <v>123830</v>
    </oc>
    <nc r="I200"/>
  </rcc>
  <rcc rId="7318" sId="2" numFmtId="34">
    <oc r="I201">
      <v>65850</v>
    </oc>
    <nc r="I201"/>
  </rcc>
  <rcc rId="7319" sId="2" numFmtId="34">
    <oc r="I202">
      <v>58700</v>
    </oc>
    <nc r="I202"/>
  </rcc>
  <rcc rId="7320" sId="2" numFmtId="34">
    <oc r="I203">
      <v>14400</v>
    </oc>
    <nc r="I203"/>
  </rcc>
  <rcc rId="7321" sId="2" numFmtId="34">
    <oc r="I214">
      <v>297512.39669999998</v>
    </oc>
    <nc r="I214"/>
  </rcc>
  <rcc rId="7322" sId="2" numFmtId="34">
    <oc r="I215">
      <v>187595</v>
    </oc>
    <nc r="I215"/>
  </rcc>
  <rcc rId="7323" sId="2" numFmtId="34">
    <oc r="I216">
      <v>24041</v>
    </oc>
    <nc r="I216"/>
  </rcc>
  <rcc rId="7324" sId="2" numFmtId="34">
    <oc r="I217">
      <v>73545.454500000007</v>
    </oc>
    <nc r="I217"/>
  </rcc>
  <rcc rId="7325" sId="2" numFmtId="34">
    <oc r="I218">
      <v>58363.200000000004</v>
    </oc>
    <nc r="I218"/>
  </rcc>
  <rcc rId="7326" sId="2" numFmtId="34">
    <oc r="I219">
      <v>59955</v>
    </oc>
    <nc r="I219"/>
  </rcc>
  <rcc rId="7327" sId="2" numFmtId="34">
    <oc r="I220">
      <v>8874</v>
    </oc>
    <nc r="I220"/>
  </rcc>
  <rcc rId="7328" sId="2" numFmtId="34">
    <oc r="I221">
      <v>6438</v>
    </oc>
    <nc r="I221"/>
  </rcc>
  <rcc rId="7329" sId="2" numFmtId="34">
    <oc r="I222">
      <v>2719</v>
    </oc>
    <nc r="I222"/>
  </rcc>
  <rcc rId="7330" sId="2">
    <oc r="I223">
      <f>SUM(J214:J222)*0.01</f>
    </oc>
    <nc r="I223"/>
  </rcc>
  <rcc rId="7331" sId="2">
    <oc r="I224">
      <f>SUM(J214:J222)*0.01</f>
    </oc>
    <nc r="I224"/>
  </rcc>
  <rcc rId="7332" sId="2" numFmtId="34">
    <oc r="I226">
      <v>6438</v>
    </oc>
    <nc r="I226"/>
  </rcc>
  <rcc rId="7333" sId="2" numFmtId="34">
    <oc r="I227">
      <v>42329</v>
    </oc>
    <nc r="I227"/>
  </rcc>
  <rcc rId="7334" sId="2" numFmtId="34">
    <oc r="I228">
      <v>56846</v>
    </oc>
    <nc r="I228"/>
  </rcc>
  <rcc rId="7335" sId="2" numFmtId="34">
    <oc r="I229">
      <v>60322</v>
    </oc>
    <nc r="I229"/>
  </rcc>
  <rcc rId="7336" sId="2" numFmtId="34">
    <oc r="I230">
      <v>53636</v>
    </oc>
    <nc r="I230"/>
  </rcc>
  <rcc rId="7337" sId="2" numFmtId="34">
    <oc r="I231">
      <v>6832</v>
    </oc>
    <nc r="I231"/>
  </rcc>
  <rcc rId="7338" sId="2" numFmtId="34">
    <oc r="I232">
      <v>3132</v>
    </oc>
    <nc r="I232"/>
  </rcc>
  <rcc rId="7339" sId="2">
    <oc r="I233">
      <f>SUM(J226:J232)*0.01</f>
    </oc>
    <nc r="I233"/>
  </rcc>
  <rcc rId="7340" sId="2">
    <oc r="I234">
      <f>SUM(J226:J232)*0.01</f>
    </oc>
    <nc r="I234"/>
  </rcc>
  <rcc rId="7341" sId="2" numFmtId="34">
    <oc r="I237">
      <v>348752</v>
    </oc>
    <nc r="I237"/>
  </rcc>
  <rcc rId="7342" sId="2" numFmtId="34">
    <oc r="I238">
      <v>101001</v>
    </oc>
    <nc r="I238"/>
  </rcc>
  <rcc rId="7343" sId="2" numFmtId="34">
    <oc r="I239">
      <v>9500</v>
    </oc>
    <nc r="I239"/>
  </rcc>
  <rcc rId="7344" sId="2" numFmtId="34">
    <oc r="I240">
      <v>8651</v>
    </oc>
    <nc r="I240"/>
  </rcc>
  <rcc rId="7345" sId="2" numFmtId="34">
    <oc r="I241">
      <v>158129</v>
    </oc>
    <nc r="I241"/>
  </rcc>
  <rcc rId="7346" sId="2" numFmtId="34">
    <oc r="I242">
      <v>11500</v>
    </oc>
    <nc r="I242"/>
  </rcc>
  <rcc rId="7347" sId="2" numFmtId="34">
    <oc r="I243">
      <v>367</v>
    </oc>
    <nc r="I243"/>
  </rcc>
  <rcc rId="7348" sId="2" numFmtId="34">
    <oc r="I244">
      <v>68586</v>
    </oc>
    <nc r="I244"/>
  </rcc>
  <rcc rId="7349" sId="2" numFmtId="34">
    <oc r="I245">
      <v>11231</v>
    </oc>
    <nc r="I245"/>
  </rcc>
  <rcc rId="7350" sId="2" numFmtId="34">
    <oc r="I246">
      <v>14611</v>
    </oc>
    <nc r="I246"/>
  </rcc>
  <rcc rId="7351" sId="2" numFmtId="34">
    <oc r="I247">
      <v>12250</v>
    </oc>
    <nc r="I247"/>
  </rcc>
  <rcc rId="7352" sId="2" numFmtId="34">
    <oc r="I248">
      <v>6355</v>
    </oc>
    <nc r="I248"/>
  </rcc>
  <rcc rId="7353" sId="2" numFmtId="34">
    <oc r="I249">
      <v>12388</v>
    </oc>
    <nc r="I249"/>
  </rcc>
  <rcc rId="7354" sId="2" numFmtId="34">
    <oc r="I250">
      <v>1743</v>
    </oc>
    <nc r="I250"/>
  </rcc>
  <rcc rId="7355" sId="2" numFmtId="34">
    <oc r="I251">
      <v>9900</v>
    </oc>
    <nc r="I251"/>
  </rcc>
  <rcc rId="7356" sId="2" numFmtId="34">
    <oc r="I252">
      <v>30000</v>
    </oc>
    <nc r="I252"/>
  </rcc>
  <rcc rId="7357" sId="2" numFmtId="34">
    <oc r="I253">
      <v>52320</v>
    </oc>
    <nc r="I253"/>
  </rcc>
  <rcc rId="7358" sId="2">
    <oc r="I254">
      <f>SUM(J237:J253)*0.01</f>
    </oc>
    <nc r="I254"/>
  </rcc>
  <rcc rId="7359" sId="2">
    <oc r="I255">
      <f>SUM(J237:J252)*0.01</f>
    </oc>
    <nc r="I255"/>
  </rcc>
  <rcc rId="7360" sId="2" numFmtId="34">
    <oc r="I257">
      <v>15000</v>
    </oc>
    <nc r="I257"/>
  </rcc>
  <rcc rId="7361" sId="2" numFmtId="34">
    <oc r="I258">
      <v>8000</v>
    </oc>
    <nc r="I258"/>
  </rcc>
  <rcc rId="7362" sId="2" numFmtId="34">
    <oc r="I259">
      <v>45</v>
    </oc>
    <nc r="I259"/>
  </rcc>
  <rcc rId="7363" sId="2" numFmtId="34">
    <oc r="I262">
      <v>45363</v>
    </oc>
    <nc r="I262"/>
  </rcc>
  <rcc rId="7364" sId="2" numFmtId="34">
    <oc r="I263">
      <v>66.19</v>
    </oc>
    <nc r="I263"/>
  </rcc>
  <rcc rId="7365" sId="2" numFmtId="34">
    <oc r="I264">
      <v>14125</v>
    </oc>
    <nc r="I264"/>
  </rcc>
  <rcc rId="7366" sId="2" numFmtId="34">
    <oc r="I268">
      <v>198148</v>
    </oc>
    <nc r="I268"/>
  </rcc>
  <rcc rId="7367" sId="2" numFmtId="34">
    <oc r="I269">
      <v>83909</v>
    </oc>
    <nc r="I269"/>
  </rcc>
  <rcc rId="7368" sId="2" numFmtId="34">
    <oc r="I270">
      <v>142966</v>
    </oc>
    <nc r="I270"/>
  </rcc>
  <rcc rId="7369" sId="2" numFmtId="34">
    <oc r="I271">
      <v>143933</v>
    </oc>
    <nc r="I271"/>
  </rcc>
  <rcc rId="7370" sId="2" numFmtId="34">
    <oc r="I272">
      <v>191057</v>
    </oc>
    <nc r="I272"/>
  </rcc>
  <rcc rId="7371" sId="2" numFmtId="34">
    <oc r="I273">
      <v>197512</v>
    </oc>
    <nc r="I273"/>
  </rcc>
  <rcc rId="7372" sId="2" numFmtId="34">
    <oc r="I274">
      <v>52309</v>
    </oc>
    <nc r="I274"/>
  </rcc>
  <rcc rId="7373" sId="2" numFmtId="34">
    <oc r="I275">
      <v>27039</v>
    </oc>
    <nc r="I275"/>
  </rcc>
  <rcc rId="7374" sId="2" numFmtId="34">
    <oc r="I276">
      <v>7914</v>
    </oc>
    <nc r="I276"/>
  </rcc>
  <rcc rId="7375" sId="2" numFmtId="34">
    <oc r="I277">
      <v>4159</v>
    </oc>
    <nc r="I277"/>
  </rcc>
  <rcc rId="7376" sId="2" numFmtId="34">
    <oc r="I278">
      <v>78570</v>
    </oc>
    <nc r="I278"/>
  </rcc>
  <rcc rId="7377" sId="2" numFmtId="34">
    <oc r="I279">
      <v>55834</v>
    </oc>
    <nc r="I279"/>
  </rcc>
  <rcc rId="7378" sId="2" numFmtId="34">
    <oc r="I280">
      <v>62471</v>
    </oc>
    <nc r="I280"/>
  </rcc>
  <rcc rId="7379" sId="2" numFmtId="34">
    <oc r="I281">
      <v>77000</v>
    </oc>
    <nc r="I281"/>
  </rcc>
  <rcc rId="7380" sId="2" numFmtId="34">
    <oc r="I282">
      <v>14735</v>
    </oc>
    <nc r="I282"/>
  </rcc>
  <rcc rId="7381" sId="2" numFmtId="34">
    <oc r="I283">
      <v>12543</v>
    </oc>
    <nc r="I283"/>
  </rcc>
  <rcc rId="7382" sId="2" numFmtId="34">
    <oc r="I284">
      <v>22471</v>
    </oc>
    <nc r="I284"/>
  </rcc>
  <rcc rId="7383" sId="2" numFmtId="34">
    <oc r="I285">
      <v>7020</v>
    </oc>
    <nc r="I285"/>
  </rcc>
  <rcc rId="7384" sId="2" numFmtId="34">
    <oc r="I286">
      <v>115471</v>
    </oc>
    <nc r="I286"/>
  </rcc>
  <rcc rId="7385" sId="2" numFmtId="34">
    <oc r="I287">
      <v>14016</v>
    </oc>
    <nc r="I287"/>
  </rcc>
  <rcc rId="7386" sId="2" numFmtId="34">
    <oc r="I288">
      <v>29132</v>
    </oc>
    <nc r="I288"/>
  </rcc>
  <rcc rId="7387" sId="2" numFmtId="34">
    <oc r="I289">
      <v>90553</v>
    </oc>
    <nc r="I289"/>
  </rcc>
  <rcc rId="7388" sId="2" numFmtId="34">
    <oc r="I290">
      <v>3148</v>
    </oc>
    <nc r="I290"/>
  </rcc>
  <rcc rId="7389" sId="2" numFmtId="34">
    <oc r="I291">
      <v>103322</v>
    </oc>
    <nc r="I291"/>
  </rcc>
  <rcc rId="7390" sId="2" numFmtId="34">
    <oc r="I292">
      <v>65986</v>
    </oc>
    <nc r="I292"/>
  </rcc>
  <rcc rId="7391" sId="2" numFmtId="34">
    <oc r="I293">
      <v>5325</v>
    </oc>
    <nc r="I293"/>
  </rcc>
  <rcc rId="7392" sId="2" numFmtId="34">
    <oc r="I294">
      <v>6223</v>
    </oc>
    <nc r="I294"/>
  </rcc>
  <rcc rId="7393" sId="2">
    <oc r="I295">
      <f>SUM(J268:J294)*0.01</f>
    </oc>
    <nc r="I295"/>
  </rcc>
  <rcc rId="7394" sId="2">
    <oc r="I296">
      <f>SUM(J268:J294)*0.01</f>
    </oc>
    <nc r="I296"/>
  </rcc>
  <rcc rId="7395" sId="2" numFmtId="34">
    <oc r="I299">
      <v>11975</v>
    </oc>
    <nc r="I299"/>
  </rcc>
  <rcc rId="7396" sId="2" numFmtId="34">
    <oc r="I300">
      <v>8758</v>
    </oc>
    <nc r="I300"/>
  </rcc>
  <rcc rId="7397" sId="2" numFmtId="34">
    <oc r="I301">
      <v>750</v>
    </oc>
    <nc r="I301"/>
  </rcc>
  <rcc rId="7398" sId="2" numFmtId="34">
    <oc r="I302">
      <v>1432</v>
    </oc>
    <nc r="I302"/>
  </rcc>
  <rcc rId="7399" sId="2" numFmtId="34">
    <oc r="I303">
      <v>4825</v>
    </oc>
    <nc r="I303"/>
  </rcc>
  <rcc rId="7400" sId="2" numFmtId="34">
    <oc r="I304">
      <v>3753</v>
    </oc>
    <nc r="I304"/>
  </rcc>
  <rcc rId="7401" sId="2" numFmtId="34">
    <oc r="I305">
      <v>36666</v>
    </oc>
    <nc r="I305"/>
  </rcc>
  <rcc rId="7402" sId="2" numFmtId="34">
    <oc r="I306">
      <v>13300</v>
    </oc>
    <nc r="I306"/>
  </rcc>
  <rcc rId="7403" sId="2" numFmtId="34">
    <oc r="I308">
      <v>11975</v>
    </oc>
    <nc r="I308"/>
  </rcc>
  <rcc rId="7404" sId="2" numFmtId="34">
    <oc r="I309">
      <v>8758</v>
    </oc>
    <nc r="I309"/>
  </rcc>
  <rcc rId="7405" sId="2" numFmtId="34">
    <oc r="I310">
      <v>750</v>
    </oc>
    <nc r="I310"/>
  </rcc>
  <rcc rId="7406" sId="2" numFmtId="34">
    <oc r="I311">
      <v>1432</v>
    </oc>
    <nc r="I311"/>
  </rcc>
  <rcc rId="7407" sId="2" numFmtId="34">
    <oc r="I312">
      <v>4825</v>
    </oc>
    <nc r="I312"/>
  </rcc>
  <rcc rId="7408" sId="2" numFmtId="34">
    <oc r="I313">
      <v>3753</v>
    </oc>
    <nc r="I313"/>
  </rcc>
  <rcc rId="7409" sId="2" numFmtId="34">
    <oc r="I314">
      <v>22698</v>
    </oc>
    <nc r="I314"/>
  </rcc>
  <rcc rId="7410" sId="2" numFmtId="34">
    <oc r="I315">
      <v>9800</v>
    </oc>
    <nc r="I315"/>
  </rcc>
  <rcc rId="7411" sId="2" numFmtId="34">
    <oc r="I317">
      <v>11975</v>
    </oc>
    <nc r="I317"/>
  </rcc>
  <rcc rId="7412" sId="2" numFmtId="34">
    <oc r="I318">
      <v>750</v>
    </oc>
    <nc r="I318"/>
  </rcc>
  <rcc rId="7413" sId="2" numFmtId="34">
    <oc r="I319">
      <v>1432</v>
    </oc>
    <nc r="I319"/>
  </rcc>
  <rcc rId="7414" sId="2" numFmtId="34">
    <oc r="I320">
      <v>4825</v>
    </oc>
    <nc r="I320"/>
  </rcc>
  <rcc rId="7415" sId="2" numFmtId="34">
    <oc r="I321">
      <v>3753</v>
    </oc>
    <nc r="I321"/>
  </rcc>
  <rcc rId="7416" sId="2" numFmtId="34">
    <oc r="I322">
      <v>12222</v>
    </oc>
    <nc r="I322"/>
  </rcc>
  <rcc rId="7417" sId="2" numFmtId="34">
    <oc r="I323">
      <v>4900</v>
    </oc>
    <nc r="I323"/>
  </rcc>
  <rcc rId="7418" sId="2" numFmtId="34">
    <oc r="I325">
      <v>11975</v>
    </oc>
    <nc r="I325"/>
  </rcc>
  <rcc rId="7419" sId="2" numFmtId="34">
    <oc r="I326">
      <v>750</v>
    </oc>
    <nc r="I326"/>
  </rcc>
  <rcc rId="7420" sId="2" numFmtId="34">
    <oc r="I327">
      <v>1432</v>
    </oc>
    <nc r="I327"/>
  </rcc>
  <rcc rId="7421" sId="2" numFmtId="34">
    <oc r="I328">
      <v>4825</v>
    </oc>
    <nc r="I328"/>
  </rcc>
  <rcc rId="7422" sId="2" numFmtId="34">
    <oc r="I329">
      <v>3753</v>
    </oc>
    <nc r="I329"/>
  </rcc>
  <rcc rId="7423" sId="2" numFmtId="34">
    <oc r="I330">
      <v>17460</v>
    </oc>
    <nc r="I330"/>
  </rcc>
  <rcc rId="7424" sId="2" numFmtId="34">
    <oc r="I331">
      <v>7000</v>
    </oc>
    <nc r="I331"/>
  </rcc>
  <rcc rId="7425" sId="2" numFmtId="34">
    <oc r="I333">
      <v>335155</v>
    </oc>
    <nc r="I333"/>
  </rcc>
  <rcc rId="7426" sId="2" numFmtId="34">
    <oc r="I334">
      <v>20325</v>
    </oc>
    <nc r="I334"/>
  </rcc>
  <rcc rId="7427" sId="2" numFmtId="34">
    <oc r="I335">
      <v>850</v>
    </oc>
    <nc r="I335"/>
  </rcc>
  <rcc rId="7428" sId="2" numFmtId="34">
    <oc r="I336">
      <v>1424</v>
    </oc>
    <nc r="I336"/>
  </rcc>
  <rcc rId="7429" sId="2" numFmtId="34">
    <oc r="I337">
      <v>623</v>
    </oc>
    <nc r="I337"/>
  </rcc>
  <rcc rId="7430" sId="2" numFmtId="34">
    <oc r="I338">
      <v>55699</v>
    </oc>
    <nc r="I338"/>
  </rcc>
  <rcc rId="7431" sId="2" numFmtId="34">
    <oc r="I341">
      <v>296920</v>
    </oc>
    <nc r="I341"/>
  </rcc>
  <rcc rId="7432" sId="2" numFmtId="34">
    <oc r="I342">
      <v>433</v>
    </oc>
    <nc r="I342"/>
  </rcc>
  <rcc rId="7433" sId="2" numFmtId="34">
    <oc r="I343">
      <v>239</v>
    </oc>
    <nc r="I343"/>
  </rcc>
  <rcc rId="7434" sId="2" numFmtId="34">
    <oc r="I344">
      <v>480000</v>
    </oc>
    <nc r="I344"/>
  </rcc>
  <rcc rId="7435" sId="2" numFmtId="34">
    <oc r="I345">
      <v>24974</v>
    </oc>
    <nc r="I345"/>
  </rcc>
  <rcc rId="7436" sId="2" numFmtId="34">
    <oc r="I346">
      <v>9500</v>
    </oc>
    <nc r="I346"/>
  </rcc>
  <rcc rId="7437" sId="2" numFmtId="34">
    <oc r="I347">
      <v>743</v>
    </oc>
    <nc r="I347"/>
  </rcc>
  <rcc rId="7438" sId="2" numFmtId="34">
    <oc r="I348">
      <v>842</v>
    </oc>
    <nc r="I348"/>
  </rcc>
  <rcc rId="7439" sId="2" numFmtId="34">
    <oc r="I349">
      <v>23059</v>
    </oc>
    <nc r="I349"/>
  </rcc>
  <rcc rId="7440" sId="2" numFmtId="34">
    <oc r="I350">
      <v>1835</v>
    </oc>
    <nc r="I350"/>
  </rcc>
  <rcc rId="7441" sId="2">
    <oc r="I351">
      <f>SUM(J341:J350)*0.01</f>
    </oc>
    <nc r="I351"/>
  </rcc>
  <rcc rId="7442" sId="2">
    <oc r="I352">
      <f>SUM(J341:J350)*0.005</f>
    </oc>
    <nc r="I352"/>
  </rcc>
  <rcc rId="7443" sId="2" numFmtId="34">
    <oc r="I356">
      <v>48275.76</v>
    </oc>
    <nc r="I356"/>
  </rcc>
  <rcc rId="7444" sId="2" numFmtId="34">
    <oc r="I357">
      <v>180</v>
    </oc>
    <nc r="I357"/>
  </rcc>
  <rcc rId="7445" sId="2" numFmtId="34">
    <oc r="I358">
      <v>2560</v>
    </oc>
    <nc r="I358"/>
  </rcc>
  <rcc rId="7446" sId="2" numFmtId="34">
    <oc r="I359">
      <v>245</v>
    </oc>
    <nc r="I359"/>
  </rcc>
  <rcc rId="7447" sId="2" numFmtId="34">
    <oc r="I360">
      <v>3800</v>
    </oc>
    <nc r="I360"/>
  </rcc>
  <rcc rId="7448" sId="2">
    <oc r="I361">
      <f>SUM(J356:J360)*0.005</f>
    </oc>
    <nc r="I361"/>
  </rcc>
  <rcc rId="7449" sId="2" numFmtId="34">
    <oc r="I458">
      <v>24904</v>
    </oc>
    <nc r="I458"/>
  </rcc>
  <rcc rId="7450" sId="2" numFmtId="34">
    <oc r="I464">
      <v>11211</v>
    </oc>
    <nc r="I464"/>
  </rcc>
  <rcc rId="7451" sId="2" numFmtId="34">
    <oc r="I470">
      <v>11211</v>
    </oc>
    <nc r="I470"/>
  </rcc>
  <rcc rId="7452" sId="2" numFmtId="34">
    <oc r="I472">
      <v>3680</v>
    </oc>
    <nc r="I472"/>
  </rcc>
  <rcc rId="7453" sId="2" numFmtId="34">
    <oc r="I473">
      <v>2880</v>
    </oc>
    <nc r="I473"/>
  </rcc>
  <rcc rId="7454" sId="2" numFmtId="34">
    <oc r="I474">
      <v>880</v>
    </oc>
    <nc r="I474"/>
  </rcc>
  <rcc rId="7455" sId="2" numFmtId="34">
    <oc r="I475">
      <v>244</v>
    </oc>
    <nc r="I475"/>
  </rcc>
  <rcc rId="7456" sId="2" numFmtId="34">
    <oc r="I476">
      <v>11211</v>
    </oc>
    <nc r="I476"/>
  </rcc>
  <rcc rId="7457" sId="2" numFmtId="34">
    <oc r="I483">
      <v>11211</v>
    </oc>
    <nc r="I483"/>
  </rcc>
  <rcc rId="7458" sId="2" numFmtId="34">
    <oc r="I490">
      <v>11211</v>
    </oc>
    <nc r="I490"/>
  </rcc>
  <rcc rId="7459" sId="2" numFmtId="34">
    <oc r="I497">
      <v>11211</v>
    </oc>
    <nc r="I497"/>
  </rcc>
  <rcc rId="7460" sId="2" numFmtId="34">
    <oc r="I505">
      <v>11211</v>
    </oc>
    <nc r="I505"/>
  </rcc>
  <rcc rId="7461" sId="2" numFmtId="34">
    <oc r="I512">
      <v>11211</v>
    </oc>
    <nc r="I512"/>
  </rcc>
  <rcc rId="7462" sId="2" numFmtId="34">
    <oc r="I520">
      <v>11211</v>
    </oc>
    <nc r="I520"/>
  </rcc>
  <rcc rId="7463" sId="2" numFmtId="34">
    <oc r="I529">
      <v>24904</v>
    </oc>
    <nc r="I529"/>
  </rcc>
  <rcc rId="7464" sId="2" numFmtId="34">
    <oc r="I538">
      <v>24904</v>
    </oc>
    <nc r="I538"/>
  </rcc>
  <rcc rId="7465" sId="2" numFmtId="34">
    <oc r="I551">
      <v>24904</v>
    </oc>
    <nc r="I551"/>
  </rcc>
  <rcc rId="7466" sId="2" numFmtId="34">
    <oc r="I558">
      <v>24904</v>
    </oc>
    <nc r="I558"/>
  </rcc>
  <rcc rId="7467" sId="2" numFmtId="34">
    <oc r="I564">
      <v>24904</v>
    </oc>
    <nc r="I564"/>
  </rcc>
  <rcc rId="7468" sId="2" numFmtId="34">
    <oc r="I570">
      <v>24904</v>
    </oc>
    <nc r="I570"/>
  </rcc>
  <rcc rId="7469" sId="2" numFmtId="34">
    <oc r="I664">
      <v>25</v>
    </oc>
    <nc r="I664"/>
  </rcc>
  <rcc rId="7470" sId="2" numFmtId="34">
    <oc r="K18">
      <v>138600</v>
    </oc>
    <nc r="K18"/>
  </rcc>
  <rcc rId="7471" sId="2" numFmtId="34">
    <oc r="K19">
      <v>0</v>
    </oc>
    <nc r="K19"/>
  </rcc>
  <rcc rId="7472" sId="2" numFmtId="34">
    <oc r="K20">
      <v>0</v>
    </oc>
    <nc r="K20"/>
  </rcc>
  <rcc rId="7473" sId="2" numFmtId="34">
    <oc r="K21">
      <v>16860</v>
    </oc>
    <nc r="K21"/>
  </rcc>
  <rcc rId="7474" sId="2" numFmtId="34">
    <oc r="K22">
      <v>22220</v>
    </oc>
    <nc r="K22"/>
  </rcc>
  <rcc rId="7475" sId="2" numFmtId="34">
    <oc r="K35">
      <v>3300</v>
    </oc>
    <nc r="K35"/>
  </rcc>
  <rcc rId="7476" sId="2" numFmtId="34">
    <oc r="K36">
      <v>3000</v>
    </oc>
    <nc r="K36"/>
  </rcc>
  <rcc rId="7477" sId="2" numFmtId="34">
    <oc r="K37">
      <v>7687.96875</v>
    </oc>
    <nc r="K37"/>
  </rcc>
  <rcc rId="7478" sId="2" numFmtId="34">
    <oc r="K38">
      <v>321.40000000000003</v>
    </oc>
    <nc r="K38"/>
  </rcc>
  <rcc rId="7479" sId="2" numFmtId="34">
    <oc r="K39">
      <v>748.6</v>
    </oc>
    <nc r="K39"/>
  </rcc>
  <rcc rId="7480" sId="2" numFmtId="34">
    <oc r="K40">
      <v>6892.35</v>
    </oc>
    <nc r="K40"/>
  </rcc>
  <rcc rId="7481" sId="2" numFmtId="34">
    <oc r="K41">
      <v>3287</v>
    </oc>
    <nc r="K41"/>
  </rcc>
  <rcc rId="7482" sId="2" numFmtId="34">
    <oc r="K42">
      <v>16917.782498719138</v>
    </oc>
    <nc r="K42"/>
  </rcc>
  <rcc rId="7483" sId="2" numFmtId="34">
    <oc r="K43">
      <v>110</v>
    </oc>
    <nc r="K43"/>
  </rcc>
  <rcc rId="7484" sId="2" numFmtId="34">
    <oc r="K44">
      <v>812.40000000000009</v>
    </oc>
    <nc r="K44"/>
  </rcc>
  <rcc rId="7485" sId="2" numFmtId="34">
    <oc r="K45">
      <v>217.8</v>
    </oc>
    <nc r="K45"/>
  </rcc>
  <rcc rId="7486" sId="2" numFmtId="34">
    <oc r="K46">
      <v>13.200000000000001</v>
    </oc>
    <nc r="K46"/>
  </rcc>
  <rcc rId="7487" sId="2" numFmtId="34">
    <oc r="K47">
      <v>7915.2000000000007</v>
    </oc>
    <nc r="K47"/>
  </rcc>
  <rcc rId="7488" sId="2" numFmtId="34">
    <oc r="K48">
      <v>7275</v>
    </oc>
    <nc r="K48"/>
  </rcc>
  <rcc rId="7489" sId="2" numFmtId="34">
    <oc r="K49">
      <v>9603</v>
    </oc>
    <nc r="K49"/>
  </rcc>
  <rcc rId="7490" sId="2" numFmtId="34">
    <oc r="K50">
      <v>22261.694499743826</v>
    </oc>
    <nc r="K50"/>
  </rcc>
  <rcc rId="7491" sId="2" numFmtId="34">
    <oc r="K54">
      <v>1668</v>
    </oc>
    <nc r="K54"/>
  </rcc>
  <rcc rId="7492" sId="2" numFmtId="34">
    <oc r="K55">
      <v>1380</v>
    </oc>
    <nc r="K55"/>
  </rcc>
  <rcc rId="7493" sId="2" numFmtId="34">
    <oc r="K56">
      <v>7862.4000000000005</v>
    </oc>
    <nc r="K56"/>
  </rcc>
  <rcc rId="7494" sId="2" numFmtId="34">
    <oc r="K57">
      <v>321.40000000000003</v>
    </oc>
    <nc r="K57"/>
  </rcc>
  <rcc rId="7495" sId="2" numFmtId="34">
    <oc r="K58">
      <v>16917.782498719138</v>
    </oc>
    <nc r="K58"/>
  </rcc>
  <rcc rId="7496" sId="2" numFmtId="34">
    <oc r="K59">
      <v>812.40000000000009</v>
    </oc>
    <nc r="K59"/>
  </rcc>
  <rcc rId="7497" sId="2" numFmtId="34">
    <oc r="K60">
      <v>217.8</v>
    </oc>
    <nc r="K60"/>
  </rcc>
  <rcc rId="7498" sId="2" numFmtId="34">
    <oc r="K61">
      <v>13.200000000000001</v>
    </oc>
    <nc r="K61"/>
  </rcc>
  <rcc rId="7499" sId="2" numFmtId="34">
    <oc r="K62">
      <v>32</v>
    </oc>
    <nc r="K62"/>
  </rcc>
  <rcc rId="7500" sId="2" numFmtId="34">
    <oc r="K63">
      <v>5332.6782498719149</v>
    </oc>
    <nc r="K63"/>
  </rcc>
  <rcc rId="7501" sId="2" numFmtId="34">
    <oc r="K66">
      <v>6768.3</v>
    </oc>
    <nc r="K66"/>
  </rcc>
  <rcc rId="7502" sId="2" numFmtId="34">
    <oc r="K67">
      <v>7750.8</v>
    </oc>
    <nc r="K67"/>
  </rcc>
  <rcc rId="7503" sId="2" numFmtId="34">
    <oc r="K68">
      <v>5622.9000000000005</v>
    </oc>
    <nc r="K68"/>
  </rcc>
  <rcc rId="7504" sId="2" numFmtId="34">
    <oc r="K69">
      <v>4251.9000000000005</v>
    </oc>
    <nc r="K69"/>
  </rcc>
  <rcc rId="7505" sId="2" numFmtId="34">
    <oc r="K70">
      <v>4673.1000000000004</v>
    </oc>
    <nc r="K70"/>
  </rcc>
  <rcc rId="7506" sId="2" numFmtId="34">
    <oc r="K71">
      <v>6768.3</v>
    </oc>
    <nc r="K71"/>
  </rcc>
  <rcc rId="7507" sId="2" numFmtId="34">
    <oc r="K72">
      <v>7429.2000000000007</v>
    </oc>
    <nc r="K72"/>
  </rcc>
  <rcc rId="7508" sId="2" numFmtId="34">
    <oc r="K73">
      <v>3716.2125000000001</v>
    </oc>
    <nc r="K73"/>
  </rcc>
  <rcc rId="7509" sId="2" numFmtId="34">
    <oc r="K74">
      <v>5281.5</v>
    </oc>
    <nc r="K74"/>
  </rcc>
  <rcc rId="7510" sId="2" numFmtId="34">
    <oc r="K75">
      <v>2910</v>
    </oc>
    <nc r="K75"/>
  </rcc>
  <rcc rId="7511" sId="2" numFmtId="34">
    <oc r="K76">
      <v>592.125</v>
    </oc>
    <nc r="K76"/>
  </rcc>
  <rcc rId="7512" sId="2" numFmtId="34">
    <oc r="K77">
      <v>720.375</v>
    </oc>
    <nc r="K77"/>
  </rcc>
  <rcc rId="7513" sId="2" numFmtId="34">
    <oc r="K78">
      <v>4074</v>
    </oc>
    <nc r="K78"/>
  </rcc>
  <rcc rId="7514" sId="2" numFmtId="34">
    <oc r="K79">
      <v>4753.25</v>
    </oc>
    <nc r="K79"/>
  </rcc>
  <rcc rId="7515" sId="2" numFmtId="34">
    <oc r="K80">
      <v>4746.5112500000005</v>
    </oc>
    <nc r="K80"/>
  </rcc>
  <rcc rId="7516" sId="2" numFmtId="34">
    <oc r="K90">
      <v>133560</v>
    </oc>
    <nc r="K90"/>
  </rcc>
  <rcc rId="7517" sId="2" numFmtId="34">
    <oc r="K91">
      <v>12460</v>
    </oc>
    <nc r="K91"/>
  </rcc>
  <rcc rId="7518" sId="2" numFmtId="34">
    <oc r="K92">
      <v>1380</v>
    </oc>
    <nc r="K92"/>
  </rcc>
  <rcc rId="7519" sId="2" numFmtId="34">
    <oc r="K93">
      <v>0</v>
    </oc>
    <nc r="K93"/>
  </rcc>
  <rcc rId="7520" sId="2" numFmtId="34">
    <oc r="K96">
      <v>530000</v>
    </oc>
    <nc r="K96"/>
  </rcc>
  <rcc rId="7521" sId="2" numFmtId="34">
    <oc r="K97">
      <v>12460</v>
    </oc>
    <nc r="K97"/>
  </rcc>
  <rcc rId="7522" sId="2" numFmtId="34">
    <oc r="K98">
      <v>12460</v>
    </oc>
    <nc r="K98"/>
  </rcc>
  <rcc rId="7523" sId="2" numFmtId="34">
    <oc r="K99">
      <v>4680</v>
    </oc>
    <nc r="K99"/>
  </rcc>
  <rcc rId="7524" sId="2" numFmtId="34">
    <oc r="K100">
      <v>4680</v>
    </oc>
    <nc r="K100"/>
  </rcc>
  <rcc rId="7525" sId="2" numFmtId="34">
    <oc r="K101">
      <v>138600</v>
    </oc>
    <nc r="K101"/>
  </rcc>
  <rcc rId="7526" sId="2" numFmtId="34">
    <oc r="K102">
      <v>0</v>
    </oc>
    <nc r="K102"/>
  </rcc>
  <rcc rId="7527" sId="2" numFmtId="34">
    <oc r="K103">
      <v>0</v>
    </oc>
    <nc r="K103"/>
  </rcc>
  <rcc rId="7528" sId="2" numFmtId="34">
    <oc r="K104">
      <v>0</v>
    </oc>
    <nc r="K104"/>
  </rcc>
  <rcc rId="7529" sId="2" numFmtId="34">
    <oc r="K119">
      <v>9530</v>
    </oc>
    <nc r="K119"/>
  </rcc>
  <rcc rId="7530" sId="2" numFmtId="34">
    <oc r="K120">
      <v>18700</v>
    </oc>
    <nc r="K120"/>
  </rcc>
  <rcc rId="7531" sId="2" numFmtId="34">
    <oc r="K121">
      <v>65750</v>
    </oc>
    <nc r="K121"/>
  </rcc>
  <rcc rId="7532" sId="2" numFmtId="34">
    <oc r="K122">
      <v>790</v>
    </oc>
    <nc r="K122"/>
  </rcc>
  <rcc rId="7533" sId="2" numFmtId="34">
    <oc r="K123">
      <v>390</v>
    </oc>
    <nc r="K123"/>
  </rcc>
  <rcc rId="7534" sId="2" numFmtId="34">
    <oc r="K124">
      <v>2570</v>
    </oc>
    <nc r="K124"/>
  </rcc>
  <rcc rId="7535" sId="2" numFmtId="34">
    <oc r="K125">
      <v>890</v>
    </oc>
    <nc r="K125"/>
  </rcc>
  <rcc rId="7536" sId="2" numFmtId="34">
    <oc r="K126">
      <v>350</v>
    </oc>
    <nc r="K126"/>
  </rcc>
  <rcc rId="7537" sId="2" numFmtId="34">
    <oc r="K127">
      <v>890</v>
    </oc>
    <nc r="K127"/>
  </rcc>
  <rcc rId="7538" sId="2" numFmtId="34">
    <oc r="K128">
      <v>790</v>
    </oc>
    <nc r="K128"/>
  </rcc>
  <rcc rId="7539" sId="2" numFmtId="34">
    <oc r="K129">
      <v>3650</v>
    </oc>
    <nc r="K129"/>
  </rcc>
  <rcc rId="7540" sId="2" numFmtId="34">
    <oc r="K130">
      <v>850</v>
    </oc>
    <nc r="K130"/>
  </rcc>
  <rcc rId="7541" sId="2" numFmtId="34">
    <oc r="K131">
      <v>690</v>
    </oc>
    <nc r="K131"/>
  </rcc>
  <rcc rId="7542" sId="2" numFmtId="34">
    <oc r="K132">
      <v>1480</v>
    </oc>
    <nc r="K132"/>
  </rcc>
  <rcc rId="7543" sId="2" numFmtId="34">
    <oc r="K135">
      <v>58620</v>
    </oc>
    <nc r="K135"/>
  </rcc>
  <rcc rId="7544" sId="2" numFmtId="34">
    <oc r="K136">
      <v>1280</v>
    </oc>
    <nc r="K136"/>
  </rcc>
  <rcc rId="7545" sId="2" numFmtId="34">
    <oc r="K137">
      <v>860</v>
    </oc>
    <nc r="K137"/>
  </rcc>
  <rcc rId="7546" sId="2" numFmtId="34">
    <oc r="K138">
      <v>790</v>
    </oc>
    <nc r="K138"/>
  </rcc>
  <rcc rId="7547" sId="2" numFmtId="34">
    <oc r="K139">
      <v>65000</v>
    </oc>
    <nc r="K139"/>
  </rcc>
  <rcc rId="7548" sId="2" numFmtId="34">
    <oc r="K142">
      <v>12750</v>
    </oc>
    <nc r="K142"/>
  </rcc>
  <rcc rId="7549" sId="2" numFmtId="34">
    <oc r="K143">
      <v>15750</v>
    </oc>
    <nc r="K143"/>
  </rcc>
  <rcc rId="7550" sId="2" numFmtId="34">
    <oc r="K144">
      <v>11500</v>
    </oc>
    <nc r="K144"/>
  </rcc>
  <rcc rId="7551" sId="2" numFmtId="34">
    <oc r="K145">
      <v>690</v>
    </oc>
    <nc r="K145"/>
  </rcc>
  <rcc rId="7552" sId="2" numFmtId="34">
    <oc r="K146">
      <v>170</v>
    </oc>
    <nc r="K146"/>
  </rcc>
  <rcc rId="7553" sId="2" numFmtId="34">
    <oc r="K147">
      <v>1810</v>
    </oc>
    <nc r="K147"/>
  </rcc>
  <rcc rId="7554" sId="2" numFmtId="34">
    <oc r="K148">
      <v>3350</v>
    </oc>
    <nc r="K148"/>
  </rcc>
  <rcc rId="7555" sId="2" numFmtId="34">
    <oc r="K149">
      <v>1810</v>
    </oc>
    <nc r="K149"/>
  </rcc>
  <rcc rId="7556" sId="2" numFmtId="34">
    <oc r="K150">
      <v>890</v>
    </oc>
    <nc r="K150"/>
  </rcc>
  <rcc rId="7557" sId="2" numFmtId="34">
    <oc r="K151">
      <v>1290</v>
    </oc>
    <nc r="K151"/>
  </rcc>
  <rcc rId="7558" sId="2" numFmtId="34">
    <oc r="K152">
      <v>1250</v>
    </oc>
    <nc r="K152"/>
  </rcc>
  <rcc rId="7559" sId="2" numFmtId="34">
    <oc r="K153">
      <v>1750</v>
    </oc>
    <nc r="K153"/>
  </rcc>
  <rcc rId="7560" sId="2" numFmtId="34">
    <oc r="K154">
      <v>2170</v>
    </oc>
    <nc r="K154"/>
  </rcc>
  <rcc rId="7561" sId="2" numFmtId="34">
    <oc r="K155">
      <v>2070</v>
    </oc>
    <nc r="K155"/>
  </rcc>
  <rcc rId="7562" sId="2" numFmtId="34">
    <oc r="K156">
      <v>390</v>
    </oc>
    <nc r="K156"/>
  </rcc>
  <rcc rId="7563" sId="2" numFmtId="34">
    <oc r="K157">
      <v>1380</v>
    </oc>
    <nc r="K157"/>
  </rcc>
  <rcc rId="7564" sId="2" numFmtId="34">
    <oc r="K158">
      <v>1910</v>
    </oc>
    <nc r="K158"/>
  </rcc>
  <rcc rId="7565" sId="2" numFmtId="34">
    <oc r="K159">
      <v>190</v>
    </oc>
    <nc r="K159"/>
  </rcc>
  <rcc rId="7566" sId="2" numFmtId="34">
    <oc r="K160">
      <v>5150</v>
    </oc>
    <nc r="K160"/>
  </rcc>
  <rcc rId="7567" sId="2" numFmtId="34">
    <oc r="K161">
      <v>390</v>
    </oc>
    <nc r="K161"/>
  </rcc>
  <rcc rId="7568" sId="2" numFmtId="34">
    <oc r="K162">
      <v>390</v>
    </oc>
    <nc r="K162"/>
  </rcc>
  <rcc rId="7569" sId="2" numFmtId="34">
    <oc r="K163">
      <v>390</v>
    </oc>
    <nc r="K163"/>
  </rcc>
  <rcc rId="7570" sId="2" numFmtId="34">
    <oc r="K164">
      <v>2350</v>
    </oc>
    <nc r="K164"/>
  </rcc>
  <rcc rId="7571" sId="2" numFmtId="34">
    <oc r="K165">
      <v>1750</v>
    </oc>
    <nc r="K165"/>
  </rcc>
  <rcc rId="7572" sId="2" numFmtId="34">
    <oc r="K166">
      <v>1750</v>
    </oc>
    <nc r="K166"/>
  </rcc>
  <rcc rId="7573" sId="2" numFmtId="34">
    <oc r="K167">
      <v>1750</v>
    </oc>
    <nc r="K167"/>
  </rcc>
  <rcc rId="7574" sId="2" numFmtId="34">
    <oc r="K168">
      <v>1750</v>
    </oc>
    <nc r="K168"/>
  </rcc>
  <rcc rId="7575" sId="2" numFmtId="34">
    <oc r="K171">
      <v>17350</v>
    </oc>
    <nc r="K171"/>
  </rcc>
  <rcc rId="7576" sId="2" numFmtId="34">
    <oc r="K172">
      <v>690</v>
    </oc>
    <nc r="K172"/>
  </rcc>
  <rcc rId="7577" sId="2" numFmtId="34">
    <oc r="K173">
      <v>290</v>
    </oc>
    <nc r="K173"/>
  </rcc>
  <rcc rId="7578" sId="2" numFmtId="34">
    <oc r="K174">
      <v>1190</v>
    </oc>
    <nc r="K174"/>
  </rcc>
  <rcc rId="7579" sId="2" numFmtId="34">
    <oc r="K175">
      <v>21650</v>
    </oc>
    <nc r="K175"/>
  </rcc>
  <rcc rId="7580" sId="2" numFmtId="34">
    <oc r="K176">
      <v>15700</v>
    </oc>
    <nc r="K176"/>
  </rcc>
  <rcc rId="7581" sId="2" numFmtId="34">
    <oc r="K177">
      <v>15700</v>
    </oc>
    <nc r="K177"/>
  </rcc>
  <rcc rId="7582" sId="2" numFmtId="34">
    <oc r="K178">
      <v>12460</v>
    </oc>
    <nc r="K178"/>
  </rcc>
  <rcc rId="7583" sId="2" numFmtId="34">
    <oc r="K179">
      <v>1250</v>
    </oc>
    <nc r="K179"/>
  </rcc>
  <rcc rId="7584" sId="2" numFmtId="34">
    <oc r="K180">
      <v>2170</v>
    </oc>
    <nc r="K180"/>
  </rcc>
  <rcc rId="7585" sId="2" numFmtId="34">
    <oc r="K181">
      <v>1810</v>
    </oc>
    <nc r="K181"/>
  </rcc>
  <rcc rId="7586" sId="2" numFmtId="34">
    <oc r="K182">
      <v>2070</v>
    </oc>
    <nc r="K182"/>
  </rcc>
  <rcc rId="7587" sId="2" numFmtId="34">
    <oc r="K183">
      <v>390</v>
    </oc>
    <nc r="K183"/>
  </rcc>
  <rcc rId="7588" sId="2" numFmtId="34">
    <oc r="K184">
      <v>1380</v>
    </oc>
    <nc r="K184"/>
  </rcc>
  <rcc rId="7589" sId="2" numFmtId="34">
    <oc r="K185">
      <v>1910</v>
    </oc>
    <nc r="K185"/>
  </rcc>
  <rcc rId="7590" sId="2" numFmtId="34">
    <oc r="K186">
      <v>2040</v>
    </oc>
    <nc r="K186"/>
  </rcc>
  <rcc rId="7591" sId="2" numFmtId="34">
    <oc r="K187">
      <v>790</v>
    </oc>
    <nc r="K187"/>
  </rcc>
  <rcc rId="7592" sId="2" numFmtId="34">
    <oc r="K188">
      <v>2040</v>
    </oc>
    <nc r="K188"/>
  </rcc>
  <rcc rId="7593" sId="2" numFmtId="34">
    <oc r="K189">
      <v>4860</v>
    </oc>
    <nc r="K189"/>
  </rcc>
  <rcc rId="7594" sId="2" numFmtId="34">
    <oc r="K192">
      <v>4800</v>
    </oc>
    <nc r="K192"/>
  </rcc>
  <rcc rId="7595" sId="2" numFmtId="34">
    <oc r="K193">
      <v>690</v>
    </oc>
    <nc r="K193"/>
  </rcc>
  <rcc rId="7596" sId="2" numFmtId="34">
    <oc r="K194">
      <v>690</v>
    </oc>
    <nc r="K194"/>
  </rcc>
  <rcc rId="7597" sId="2" numFmtId="34">
    <oc r="K195">
      <v>690</v>
    </oc>
    <nc r="K195"/>
  </rcc>
  <rcc rId="7598" sId="2" numFmtId="34">
    <oc r="K196">
      <v>690</v>
    </oc>
    <nc r="K196"/>
  </rcc>
  <rcc rId="7599" sId="2" numFmtId="34">
    <oc r="K197">
      <v>4800</v>
    </oc>
    <nc r="K197"/>
  </rcc>
  <rcc rId="7600" sId="2" numFmtId="34">
    <oc r="K198">
      <v>690</v>
    </oc>
    <nc r="K198"/>
  </rcc>
  <rcc rId="7601" sId="2" numFmtId="34">
    <oc r="K199">
      <v>0</v>
    </oc>
    <nc r="K199"/>
  </rcc>
  <rcc rId="7602" sId="2" numFmtId="34">
    <oc r="K200">
      <v>4800</v>
    </oc>
    <nc r="K200"/>
  </rcc>
  <rcc rId="7603" sId="2" numFmtId="34">
    <oc r="K201">
      <v>12860</v>
    </oc>
    <nc r="K201"/>
  </rcc>
  <rcc rId="7604" sId="2" numFmtId="34">
    <oc r="K202">
      <v>6600</v>
    </oc>
    <nc r="K202"/>
  </rcc>
  <rcc rId="7605" sId="2" numFmtId="34">
    <oc r="K203">
      <v>1380</v>
    </oc>
    <nc r="K203"/>
  </rcc>
  <rcc rId="7606" sId="2" numFmtId="34">
    <oc r="K214">
      <v>59502.479339999998</v>
    </oc>
    <nc r="K214"/>
  </rcc>
  <rcc rId="7607" sId="2" numFmtId="34">
    <oc r="K215">
      <v>37519</v>
    </oc>
    <nc r="K215"/>
  </rcc>
  <rcc rId="7608" sId="2" numFmtId="34">
    <oc r="K216">
      <v>4808.2</v>
    </oc>
    <nc r="K216"/>
  </rcc>
  <rcc rId="7609" sId="2" numFmtId="34">
    <oc r="K217">
      <v>14709.090900000003</v>
    </oc>
    <nc r="K217"/>
  </rcc>
  <rcc rId="7610" sId="2" numFmtId="34">
    <oc r="K218">
      <v>11672.640000000001</v>
    </oc>
    <nc r="K218"/>
  </rcc>
  <rcc rId="7611" sId="2" numFmtId="34">
    <oc r="K219">
      <v>11991</v>
    </oc>
    <nc r="K219"/>
  </rcc>
  <rcc rId="7612" sId="2" numFmtId="34">
    <oc r="K220">
      <v>1774.8000000000002</v>
    </oc>
    <nc r="K220"/>
  </rcc>
  <rcc rId="7613" sId="2" numFmtId="34">
    <oc r="K221">
      <v>1287.6000000000001</v>
    </oc>
    <nc r="K221"/>
  </rcc>
  <rcc rId="7614" sId="2" numFmtId="34">
    <oc r="K222">
      <v>543.80000000000007</v>
    </oc>
    <nc r="K222"/>
  </rcc>
  <rcc rId="7615" sId="2" numFmtId="34">
    <oc r="K223">
      <v>7486.3745044000016</v>
    </oc>
    <nc r="K223"/>
  </rcc>
  <rcc rId="7616" sId="2" numFmtId="34">
    <oc r="K224">
      <v>7486.3745044000016</v>
    </oc>
    <nc r="K224"/>
  </rcc>
  <rcc rId="7617" sId="2" numFmtId="34">
    <oc r="K226">
      <v>1287.6000000000001</v>
    </oc>
    <nc r="K226"/>
  </rcc>
  <rcc rId="7618" sId="2" numFmtId="34">
    <oc r="K227">
      <v>8465.8000000000011</v>
    </oc>
    <nc r="K227"/>
  </rcc>
  <rcc rId="7619" sId="2" numFmtId="34">
    <oc r="K228">
      <v>11369.2</v>
    </oc>
    <nc r="K228"/>
  </rcc>
  <rcc rId="7620" sId="2" numFmtId="34">
    <oc r="K229">
      <v>12064.400000000001</v>
    </oc>
    <nc r="K229"/>
  </rcc>
  <rcc rId="7621" sId="2" numFmtId="34">
    <oc r="K230">
      <v>10727.2</v>
    </oc>
    <nc r="K230"/>
  </rcc>
  <rcc rId="7622" sId="2" numFmtId="34">
    <oc r="K231">
      <v>1366.4</v>
    </oc>
    <nc r="K231"/>
  </rcc>
  <rcc rId="7623" sId="2" numFmtId="34">
    <oc r="K232">
      <v>626.40000000000009</v>
    </oc>
    <nc r="K232"/>
  </rcc>
  <rcc rId="7624" sId="2" numFmtId="34">
    <oc r="K233">
      <v>2514.6020000000003</v>
    </oc>
    <nc r="K233"/>
  </rcc>
  <rcc rId="7625" sId="2" numFmtId="34">
    <oc r="K234">
      <v>2514.6020000000003</v>
    </oc>
    <nc r="K234"/>
  </rcc>
  <rcc rId="7626" sId="2" numFmtId="34">
    <oc r="K237">
      <v>69750.400000000009</v>
    </oc>
    <nc r="K237"/>
  </rcc>
  <rcc rId="7627" sId="2" numFmtId="34">
    <oc r="K238">
      <v>20200.2</v>
    </oc>
    <nc r="K238"/>
  </rcc>
  <rcc rId="7628" sId="2" numFmtId="34">
    <oc r="K239">
      <v>1900</v>
    </oc>
    <nc r="K239"/>
  </rcc>
  <rcc rId="7629" sId="2" numFmtId="34">
    <oc r="K240">
      <v>1730.2</v>
    </oc>
    <nc r="K240"/>
  </rcc>
  <rcc rId="7630" sId="2" numFmtId="34">
    <oc r="K241">
      <v>31625.800000000003</v>
    </oc>
    <nc r="K241"/>
  </rcc>
  <rcc rId="7631" sId="2" numFmtId="34">
    <oc r="K242">
      <v>2300</v>
    </oc>
    <nc r="K242"/>
  </rcc>
  <rcc rId="7632" sId="2" numFmtId="34">
    <oc r="K243">
      <v>73.400000000000006</v>
    </oc>
    <nc r="K243"/>
  </rcc>
  <rcc rId="7633" sId="2" numFmtId="34">
    <oc r="K244">
      <v>13717.2</v>
    </oc>
    <nc r="K244"/>
  </rcc>
  <rcc rId="7634" sId="2" numFmtId="34">
    <oc r="K245">
      <v>2246.2000000000003</v>
    </oc>
    <nc r="K245"/>
  </rcc>
  <rcc rId="7635" sId="2" numFmtId="34">
    <oc r="K246">
      <v>2922.2000000000003</v>
    </oc>
    <nc r="K246"/>
  </rcc>
  <rcc rId="7636" sId="2" numFmtId="34">
    <oc r="K247">
      <v>2450</v>
    </oc>
    <nc r="K247"/>
  </rcc>
  <rcc rId="7637" sId="2" numFmtId="34">
    <oc r="K248">
      <v>1271</v>
    </oc>
    <nc r="K248"/>
  </rcc>
  <rcc rId="7638" sId="2" numFmtId="34">
    <oc r="K249">
      <v>2477.6000000000004</v>
    </oc>
    <nc r="K249"/>
  </rcc>
  <rcc rId="7639" sId="2" numFmtId="34">
    <oc r="K250">
      <v>348.6</v>
    </oc>
    <nc r="K250"/>
  </rcc>
  <rcc rId="7640" sId="2" numFmtId="34">
    <oc r="K251">
      <v>1980</v>
    </oc>
    <nc r="K251"/>
  </rcc>
  <rcc rId="7641" sId="2" numFmtId="34">
    <oc r="K252">
      <v>6000</v>
    </oc>
    <nc r="K252"/>
  </rcc>
  <rcc rId="7642" sId="2" numFmtId="34">
    <oc r="K253">
      <v>10464</v>
    </oc>
    <nc r="K253"/>
  </rcc>
  <rcc rId="7643" sId="2" numFmtId="34">
    <oc r="K254">
      <v>2362.3960000000002</v>
    </oc>
    <nc r="K254"/>
  </rcc>
  <rcc rId="7644" sId="2" numFmtId="34">
    <oc r="K255">
      <v>2257.7560000000003</v>
    </oc>
    <nc r="K255"/>
  </rcc>
  <rcc rId="7645" sId="2">
    <oc r="K257">
      <f>J257*0.2</f>
    </oc>
    <nc r="K257"/>
  </rcc>
  <rcc rId="7646" sId="2">
    <oc r="K258">
      <f>J258*0.2</f>
    </oc>
    <nc r="K258"/>
  </rcc>
  <rcc rId="7647" sId="2">
    <oc r="K259">
      <f>I259*0.2</f>
    </oc>
    <nc r="K259"/>
  </rcc>
  <rcc rId="7648" sId="2" numFmtId="34">
    <oc r="K262">
      <v>9072.6</v>
    </oc>
    <nc r="K262"/>
  </rcc>
  <rcc rId="7649" sId="2" numFmtId="34">
    <oc r="K263">
      <v>13.238</v>
    </oc>
    <nc r="K263"/>
  </rcc>
  <rcc rId="7650" sId="2" numFmtId="34">
    <oc r="K264">
      <v>2825</v>
    </oc>
    <nc r="K264"/>
  </rcc>
  <rcc rId="7651" sId="2" numFmtId="34">
    <oc r="K268">
      <v>9907.4000000000015</v>
    </oc>
    <nc r="K268"/>
  </rcc>
  <rcc rId="7652" sId="2" numFmtId="34">
    <oc r="K269">
      <v>4195.45</v>
    </oc>
    <nc r="K269"/>
  </rcc>
  <rcc rId="7653" sId="2" numFmtId="34">
    <oc r="K270">
      <v>7148.3</v>
    </oc>
    <nc r="K270"/>
  </rcc>
  <rcc rId="7654" sId="2" numFmtId="34">
    <oc r="K271">
      <v>7196.6500000000005</v>
    </oc>
    <nc r="K271"/>
  </rcc>
  <rcc rId="7655" sId="2" numFmtId="34">
    <oc r="K272">
      <v>9552.85</v>
    </oc>
    <nc r="K272"/>
  </rcc>
  <rcc rId="7656" sId="2" numFmtId="34">
    <oc r="K273">
      <v>9875.6</v>
    </oc>
    <nc r="K273"/>
  </rcc>
  <rcc rId="7657" sId="2" numFmtId="34">
    <oc r="K274">
      <v>2615.4500000000003</v>
    </oc>
    <nc r="K274"/>
  </rcc>
  <rcc rId="7658" sId="2" numFmtId="34">
    <oc r="K275">
      <v>1351.95</v>
    </oc>
    <nc r="K275"/>
  </rcc>
  <rcc rId="7659" sId="2" numFmtId="34">
    <oc r="K276">
      <v>395.70000000000005</v>
    </oc>
    <nc r="K276"/>
  </rcc>
  <rcc rId="7660" sId="2" numFmtId="34">
    <oc r="K277">
      <v>207.95000000000002</v>
    </oc>
    <nc r="K277"/>
  </rcc>
  <rcc rId="7661" sId="2" numFmtId="34">
    <oc r="K278">
      <v>75024</v>
    </oc>
    <nc r="K278"/>
  </rcc>
  <rcc rId="7662" sId="2" numFmtId="34">
    <oc r="K279">
      <v>2791.7000000000003</v>
    </oc>
    <nc r="K279"/>
  </rcc>
  <rcc rId="7663" sId="2" numFmtId="34">
    <oc r="K280">
      <v>3123.55</v>
    </oc>
    <nc r="K280"/>
  </rcc>
  <rcc rId="7664" sId="2" numFmtId="34">
    <oc r="K281">
      <v>3850</v>
    </oc>
    <nc r="K281"/>
  </rcc>
  <rcc rId="7665" sId="2" numFmtId="34">
    <oc r="K282">
      <v>736.75</v>
    </oc>
    <nc r="K282"/>
  </rcc>
  <rcc rId="7666" sId="2" numFmtId="34">
    <oc r="K283">
      <v>627.15000000000009</v>
    </oc>
    <nc r="K283"/>
  </rcc>
  <rcc rId="7667" sId="2" numFmtId="34">
    <oc r="K284">
      <v>1123.55</v>
    </oc>
    <nc r="K284"/>
  </rcc>
  <rcc rId="7668" sId="2" numFmtId="34">
    <oc r="K285">
      <v>351</v>
    </oc>
    <nc r="K285"/>
  </rcc>
  <rcc rId="7669" sId="2" numFmtId="34">
    <oc r="K286">
      <v>5773.55</v>
    </oc>
    <nc r="K286"/>
  </rcc>
  <rcc rId="7670" sId="2" numFmtId="34">
    <oc r="K287">
      <v>700.80000000000007</v>
    </oc>
    <nc r="K287"/>
  </rcc>
  <rcc rId="7671" sId="2" numFmtId="34">
    <oc r="K288">
      <v>1456.6000000000001</v>
    </oc>
    <nc r="K288"/>
  </rcc>
  <rcc rId="7672" sId="2" numFmtId="34">
    <oc r="K289">
      <v>4527.6500000000005</v>
    </oc>
    <nc r="K289"/>
  </rcc>
  <rcc rId="7673" sId="2" numFmtId="34">
    <oc r="K290">
      <v>157.4</v>
    </oc>
    <nc r="K290"/>
  </rcc>
  <rcc rId="7674" sId="2" numFmtId="34">
    <oc r="K291">
      <v>5166.1000000000004</v>
    </oc>
    <nc r="K291"/>
  </rcc>
  <rcc rId="7675" sId="2" numFmtId="34">
    <oc r="K292">
      <v>3299.3</v>
    </oc>
    <nc r="K292"/>
  </rcc>
  <rcc rId="7676" sId="2" numFmtId="34">
    <oc r="K293">
      <v>266.25</v>
    </oc>
    <nc r="K293"/>
  </rcc>
  <rcc rId="7677" sId="2" numFmtId="34">
    <oc r="K294">
      <v>311.15000000000003</v>
    </oc>
    <nc r="K294"/>
  </rcc>
  <rcc rId="7678" sId="2" numFmtId="34">
    <oc r="K295">
      <v>2952.3225000000002</v>
    </oc>
    <nc r="K295"/>
  </rcc>
  <rcc rId="7679" sId="2" numFmtId="34">
    <oc r="K296">
      <v>2952.3225000000002</v>
    </oc>
    <nc r="K296"/>
  </rcc>
  <rcc rId="7680" sId="2" numFmtId="34">
    <oc r="K299">
      <v>2395</v>
    </oc>
    <nc r="K299"/>
  </rcc>
  <rcc rId="7681" sId="2" numFmtId="34">
    <oc r="K300">
      <v>1751.6000000000001</v>
    </oc>
    <nc r="K300"/>
  </rcc>
  <rcc rId="7682" sId="2" numFmtId="34">
    <oc r="K301">
      <v>150</v>
    </oc>
    <nc r="K301"/>
  </rcc>
  <rcc rId="7683" sId="2" numFmtId="34">
    <oc r="K302">
      <v>286.40000000000003</v>
    </oc>
    <nc r="K302"/>
  </rcc>
  <rcc rId="7684" sId="2" numFmtId="34">
    <oc r="K303">
      <v>965</v>
    </oc>
    <nc r="K303"/>
  </rcc>
  <rcc rId="7685" sId="2" numFmtId="34">
    <oc r="K304">
      <v>750.6</v>
    </oc>
    <nc r="K304"/>
  </rcc>
  <rcc rId="7686" sId="2" numFmtId="34">
    <oc r="K305">
      <v>9166.5</v>
    </oc>
    <nc r="K305"/>
  </rcc>
  <rcc rId="7687" sId="2" numFmtId="34">
    <oc r="K306">
      <v>2660</v>
    </oc>
    <nc r="K306"/>
  </rcc>
  <rcc rId="7688" sId="2" numFmtId="34">
    <oc r="K308">
      <v>2395</v>
    </oc>
    <nc r="K308"/>
  </rcc>
  <rcc rId="7689" sId="2" numFmtId="34">
    <oc r="K309">
      <v>1751.6000000000001</v>
    </oc>
    <nc r="K309"/>
  </rcc>
  <rcc rId="7690" sId="2" numFmtId="34">
    <oc r="K310">
      <v>150</v>
    </oc>
    <nc r="K310"/>
  </rcc>
  <rcc rId="7691" sId="2" numFmtId="34">
    <oc r="K311">
      <v>286.40000000000003</v>
    </oc>
    <nc r="K311"/>
  </rcc>
  <rcc rId="7692" sId="2" numFmtId="34">
    <oc r="K312">
      <v>965</v>
    </oc>
    <nc r="K312"/>
  </rcc>
  <rcc rId="7693" sId="2" numFmtId="34">
    <oc r="K313">
      <v>750.6</v>
    </oc>
    <nc r="K313"/>
  </rcc>
  <rcc rId="7694" sId="2" numFmtId="34">
    <oc r="K314">
      <v>5674.5</v>
    </oc>
    <nc r="K314"/>
  </rcc>
  <rcc rId="7695" sId="2" numFmtId="34">
    <oc r="K315">
      <v>1960</v>
    </oc>
    <nc r="K315"/>
  </rcc>
  <rcc rId="7696" sId="2" numFmtId="34">
    <oc r="K317">
      <v>2395</v>
    </oc>
    <nc r="K317"/>
  </rcc>
  <rcc rId="7697" sId="2" numFmtId="34">
    <oc r="K318">
      <v>150</v>
    </oc>
    <nc r="K318"/>
  </rcc>
  <rcc rId="7698" sId="2" numFmtId="34">
    <oc r="K319">
      <v>286.40000000000003</v>
    </oc>
    <nc r="K319"/>
  </rcc>
  <rcc rId="7699" sId="2" numFmtId="34">
    <oc r="K320">
      <v>965</v>
    </oc>
    <nc r="K320"/>
  </rcc>
  <rcc rId="7700" sId="2" numFmtId="34">
    <oc r="K321">
      <v>750.6</v>
    </oc>
    <nc r="K321"/>
  </rcc>
  <rcc rId="7701" sId="2" numFmtId="34">
    <oc r="K322">
      <v>3055.5</v>
    </oc>
    <nc r="K322"/>
  </rcc>
  <rcc rId="7702" sId="2" numFmtId="34">
    <oc r="K323">
      <v>980</v>
    </oc>
    <nc r="K323"/>
  </rcc>
  <rcc rId="7703" sId="2" numFmtId="34">
    <oc r="K325">
      <v>2395</v>
    </oc>
    <nc r="K325"/>
  </rcc>
  <rcc rId="7704" sId="2" numFmtId="34">
    <oc r="K326">
      <v>150</v>
    </oc>
    <nc r="K326"/>
  </rcc>
  <rcc rId="7705" sId="2" numFmtId="34">
    <oc r="K327">
      <v>286.40000000000003</v>
    </oc>
    <nc r="K327"/>
  </rcc>
  <rcc rId="7706" sId="2" numFmtId="34">
    <oc r="K328">
      <v>965</v>
    </oc>
    <nc r="K328"/>
  </rcc>
  <rcc rId="7707" sId="2" numFmtId="34">
    <oc r="K329">
      <v>750.6</v>
    </oc>
    <nc r="K329"/>
  </rcc>
  <rcc rId="7708" sId="2" numFmtId="34">
    <oc r="K330">
      <v>4365</v>
    </oc>
    <nc r="K330"/>
  </rcc>
  <rcc rId="7709" sId="2" numFmtId="34">
    <oc r="K331">
      <v>1400</v>
    </oc>
    <nc r="K331"/>
  </rcc>
  <rcc rId="7710" sId="2" numFmtId="34">
    <oc r="K333">
      <v>16757.75</v>
    </oc>
    <nc r="K333"/>
  </rcc>
  <rcc rId="7711" sId="2" numFmtId="34">
    <oc r="K334">
      <v>2032.5</v>
    </oc>
    <nc r="K334"/>
  </rcc>
  <rcc rId="7712" sId="2" numFmtId="34">
    <oc r="K335">
      <v>85</v>
    </oc>
    <nc r="K335"/>
  </rcc>
  <rcc rId="7713" sId="2" numFmtId="34">
    <oc r="K336">
      <v>142.4</v>
    </oc>
    <nc r="K336"/>
  </rcc>
  <rcc rId="7714" sId="2" numFmtId="34">
    <oc r="K337">
      <v>62.300000000000004</v>
    </oc>
    <nc r="K337"/>
  </rcc>
  <rcc rId="7715" sId="2" numFmtId="34">
    <oc r="K338">
      <v>5569.9000000000005</v>
    </oc>
    <nc r="K338"/>
  </rcc>
  <rcc rId="7716" sId="2" numFmtId="34">
    <oc r="K341">
      <v>5938.4000000000005</v>
    </oc>
    <nc r="K341"/>
  </rcc>
  <rcc rId="7717" sId="2" numFmtId="34">
    <oc r="K342">
      <v>86.600000000000009</v>
    </oc>
    <nc r="K342"/>
  </rcc>
  <rcc rId="7718" sId="2" numFmtId="34">
    <oc r="K343">
      <v>47.800000000000004</v>
    </oc>
    <nc r="K343"/>
  </rcc>
  <rcc rId="7719" sId="2" numFmtId="34">
    <oc r="K344">
      <v>96000</v>
    </oc>
    <nc r="K344"/>
  </rcc>
  <rcc rId="7720" sId="2" numFmtId="34">
    <oc r="K345">
      <v>4994.8</v>
    </oc>
    <nc r="K345"/>
  </rcc>
  <rcc rId="7721" sId="2" numFmtId="34">
    <oc r="K346">
      <v>1900</v>
    </oc>
    <nc r="K346"/>
  </rcc>
  <rcc rId="7722" sId="2" numFmtId="34">
    <oc r="K347">
      <v>148.6</v>
    </oc>
    <nc r="K347"/>
  </rcc>
  <rcc rId="7723" sId="2" numFmtId="34">
    <oc r="K348">
      <v>168.4</v>
    </oc>
    <nc r="K348"/>
  </rcc>
  <rcc rId="7724" sId="2" numFmtId="34">
    <oc r="K349">
      <v>4611.8</v>
    </oc>
    <nc r="K349"/>
  </rcc>
  <rcc rId="7725" sId="2" numFmtId="34">
    <oc r="K350">
      <v>183.5</v>
    </oc>
    <nc r="K350"/>
  </rcc>
  <rcc rId="7726" sId="2" numFmtId="34">
    <oc r="K351">
      <v>13599.156000000001</v>
    </oc>
    <nc r="K351"/>
  </rcc>
  <rcc rId="7727" sId="2" numFmtId="34">
    <oc r="K352">
      <v>6799.5780000000004</v>
    </oc>
    <nc r="K352"/>
  </rcc>
  <rcc rId="7728" sId="2" numFmtId="34">
    <oc r="K356">
      <v>4827.576</v>
    </oc>
    <nc r="K356"/>
  </rcc>
  <rcc rId="7729" sId="2" numFmtId="34">
    <oc r="K357">
      <v>90</v>
    </oc>
    <nc r="K357"/>
  </rcc>
  <rcc rId="7730" sId="2" numFmtId="34">
    <oc r="K358">
      <v>1280</v>
    </oc>
    <nc r="K358"/>
  </rcc>
  <rcc rId="7731" sId="2" numFmtId="34">
    <oc r="K359">
      <v>122.5</v>
    </oc>
    <nc r="K359"/>
  </rcc>
  <rcc rId="7732" sId="2" numFmtId="34">
    <oc r="K360">
      <v>1900</v>
    </oc>
    <nc r="K360"/>
  </rcc>
  <rcc rId="7733" sId="2" numFmtId="34">
    <oc r="K361">
      <v>2587.8304000000003</v>
    </oc>
    <nc r="K361"/>
  </rcc>
  <rcc rId="7734" sId="2" numFmtId="34">
    <oc r="K458">
      <v>2490.4</v>
    </oc>
    <nc r="K458"/>
  </rcc>
  <rcc rId="7735" sId="2" numFmtId="34">
    <oc r="K464">
      <v>4801</v>
    </oc>
    <nc r="K464"/>
  </rcc>
  <rcc rId="7736" sId="2" numFmtId="34">
    <oc r="K470">
      <v>4801</v>
    </oc>
    <nc r="K470"/>
  </rcc>
  <rcc rId="7737" sId="2" numFmtId="34">
    <oc r="K476">
      <v>4801</v>
    </oc>
    <nc r="K476"/>
  </rcc>
  <rcc rId="7738" sId="2" numFmtId="34">
    <oc r="K483">
      <v>4801</v>
    </oc>
    <nc r="K483"/>
  </rcc>
  <rcc rId="7739" sId="2" numFmtId="34">
    <oc r="K490">
      <v>4801</v>
    </oc>
    <nc r="K490"/>
  </rcc>
  <rcc rId="7740" sId="2" numFmtId="34">
    <oc r="K497">
      <v>4801</v>
    </oc>
    <nc r="K497"/>
  </rcc>
  <rcc rId="7741" sId="2" numFmtId="34">
    <oc r="K505">
      <v>4801</v>
    </oc>
    <nc r="K505"/>
  </rcc>
  <rcc rId="7742" sId="2" numFmtId="34">
    <oc r="K512">
      <v>4801</v>
    </oc>
    <nc r="K512"/>
  </rcc>
  <rcc rId="7743" sId="2" numFmtId="34">
    <oc r="K520">
      <v>4801</v>
    </oc>
    <nc r="K520"/>
  </rcc>
  <rcc rId="7744" sId="2" numFmtId="34">
    <oc r="K529">
      <v>2490.4</v>
    </oc>
    <nc r="K529"/>
  </rcc>
  <rcc rId="7745" sId="2" numFmtId="34">
    <oc r="K538">
      <v>2490.4</v>
    </oc>
    <nc r="K538"/>
  </rcc>
  <rcc rId="7746" sId="2" numFmtId="34">
    <oc r="K551">
      <v>2490.4</v>
    </oc>
    <nc r="K551"/>
  </rcc>
  <rcc rId="7747" sId="2" numFmtId="34">
    <oc r="K558">
      <v>2490.4</v>
    </oc>
    <nc r="K558"/>
  </rcc>
  <rcc rId="7748" sId="2" numFmtId="34">
    <oc r="K564">
      <v>2490.4</v>
    </oc>
    <nc r="K564"/>
  </rcc>
  <rcc rId="7749" sId="2" numFmtId="34">
    <oc r="K570">
      <v>2490.4</v>
    </oc>
    <nc r="K570"/>
  </rcc>
  <rcc rId="7750" sId="2" numFmtId="34">
    <oc r="K664">
      <v>10</v>
    </oc>
    <nc r="K664"/>
  </rcc>
  <rcc rId="7751" sId="3" numFmtId="34">
    <oc r="H17">
      <v>12250</v>
    </oc>
    <nc r="H17"/>
  </rcc>
  <rcc rId="7752" sId="3" numFmtId="34">
    <oc r="H18">
      <v>1049.9999999999998</v>
    </oc>
    <nc r="H18"/>
  </rcc>
  <rcc rId="7753" sId="3" numFmtId="34">
    <oc r="H19">
      <v>42000</v>
    </oc>
    <nc r="H19"/>
  </rcc>
  <rcc rId="7754" sId="3" numFmtId="34">
    <oc r="H20">
      <v>12250</v>
    </oc>
    <nc r="H20"/>
  </rcc>
  <rcc rId="7755" sId="3" numFmtId="34">
    <oc r="H21">
      <v>1750</v>
    </oc>
    <nc r="H21"/>
  </rcc>
  <rcc rId="7756" sId="3" numFmtId="34">
    <oc r="H22">
      <v>5250</v>
    </oc>
    <nc r="H22"/>
  </rcc>
  <rcc rId="7757" sId="3" numFmtId="34">
    <oc r="H23">
      <v>4199.9999999999991</v>
    </oc>
    <nc r="H23"/>
  </rcc>
  <rcc rId="7758" sId="3" numFmtId="34">
    <oc r="H24">
      <v>8750</v>
    </oc>
    <nc r="H24"/>
  </rcc>
  <rcc rId="7759" sId="3" numFmtId="34">
    <oc r="H25">
      <v>59500</v>
    </oc>
    <nc r="H25"/>
  </rcc>
  <rcc rId="7760" sId="3" numFmtId="34">
    <oc r="H26">
      <v>17500</v>
    </oc>
    <nc r="H26"/>
  </rcc>
  <rcc rId="7761" sId="3" numFmtId="34">
    <oc r="H27">
      <v>2800</v>
    </oc>
    <nc r="H27"/>
  </rcc>
  <rcc rId="7762" sId="3" numFmtId="34">
    <oc r="H28">
      <v>3500</v>
    </oc>
    <nc r="H28"/>
  </rcc>
  <rcc rId="7763" sId="3" numFmtId="34">
    <oc r="H29">
      <v>17500</v>
    </oc>
    <nc r="H29"/>
  </rcc>
  <rcc rId="7764" sId="3" numFmtId="34">
    <oc r="H30">
      <v>3500</v>
    </oc>
    <nc r="H30"/>
  </rcc>
  <rcc rId="7765" sId="3" numFmtId="34">
    <oc r="H31">
      <v>7000</v>
    </oc>
    <nc r="H31"/>
  </rcc>
  <rcc rId="7766" sId="3" numFmtId="34">
    <oc r="H32">
      <v>10500</v>
    </oc>
    <nc r="H32"/>
  </rcc>
  <rcc rId="7767" sId="3" numFmtId="34">
    <oc r="H33">
      <v>21000</v>
    </oc>
    <nc r="H33"/>
  </rcc>
  <rcc rId="7768" sId="3" numFmtId="34">
    <oc r="H34">
      <v>3500</v>
    </oc>
    <nc r="H34"/>
  </rcc>
  <rcc rId="7769" sId="3" numFmtId="34">
    <oc r="H35">
      <v>7000</v>
    </oc>
    <nc r="H35"/>
  </rcc>
  <rcc rId="7770" sId="2">
    <oc r="I13" t="inlineStr">
      <is>
        <t>Dodávka/j.</t>
      </is>
    </oc>
    <nc r="I13" t="inlineStr">
      <is>
        <t>Cena/j.</t>
      </is>
    </nc>
  </rcc>
  <rcc rId="7771" sId="2">
    <oc r="K13" t="inlineStr">
      <is>
        <t>Montáž/j.</t>
      </is>
    </oc>
    <nc r="K13" t="inlineStr">
      <is>
        <t>Montážúj.</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2">
  <userInfo guid="{5CBCFDE2-30D0-4F1A-B677-B51FF527B0F7}" name="Stanislav Muryc" id="-663540286" dateTime="2024-04-25T06:55:15"/>
  <userInfo guid="{0EC4885F-65A4-4350-AF7B-273E4F053227}" name="Stanislav Muryc" id="-663536805" dateTime="2024-05-01T18:28:32"/>
</user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drawing" Target="../drawings/drawing3.xml"/><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658F-B7B3-4BCF-8943-81E68409F975}">
  <dimension ref="A1:G50"/>
  <sheetViews>
    <sheetView tabSelected="1" zoomScale="115" zoomScaleNormal="115" workbookViewId="0">
      <selection activeCell="L44" sqref="L44"/>
    </sheetView>
  </sheetViews>
  <sheetFormatPr defaultColWidth="8.85546875" defaultRowHeight="15"/>
  <cols>
    <col min="1" max="1" width="3.42578125" style="1" customWidth="1"/>
    <col min="2" max="2" width="3.5703125" style="1" customWidth="1"/>
    <col min="3" max="3" width="3" style="1" bestFit="1" customWidth="1"/>
    <col min="4" max="4" width="55.5703125" style="1" customWidth="1"/>
    <col min="5" max="6" width="25" style="22" customWidth="1"/>
    <col min="7" max="7" width="22.85546875" style="1" customWidth="1"/>
    <col min="8" max="16384" width="8.85546875" style="1"/>
  </cols>
  <sheetData>
    <row r="1" spans="1:7">
      <c r="A1" s="63" t="s">
        <v>51</v>
      </c>
      <c r="B1" s="44"/>
      <c r="C1" s="44"/>
      <c r="D1" s="45"/>
      <c r="E1" s="46"/>
      <c r="F1" s="46"/>
      <c r="G1" s="47" t="s">
        <v>28</v>
      </c>
    </row>
    <row r="2" spans="1:7">
      <c r="A2" s="48"/>
      <c r="D2" s="37"/>
      <c r="E2" s="39"/>
      <c r="F2" s="39"/>
      <c r="G2" s="49" t="s">
        <v>31</v>
      </c>
    </row>
    <row r="3" spans="1:7">
      <c r="A3" s="50"/>
      <c r="B3" s="43"/>
      <c r="C3" s="43"/>
      <c r="D3" s="40"/>
      <c r="E3" s="41"/>
      <c r="F3" s="41"/>
      <c r="G3" s="51" t="s">
        <v>32</v>
      </c>
    </row>
    <row r="4" spans="1:7">
      <c r="D4" s="37"/>
      <c r="E4" s="39"/>
      <c r="F4" s="39"/>
      <c r="G4" s="39"/>
    </row>
    <row r="5" spans="1:7">
      <c r="A5" s="52" t="s">
        <v>50</v>
      </c>
      <c r="B5" s="53"/>
      <c r="C5" s="53"/>
      <c r="D5" s="53"/>
      <c r="E5" s="115"/>
      <c r="F5" s="67"/>
      <c r="G5" s="47" t="s">
        <v>29</v>
      </c>
    </row>
    <row r="6" spans="1:7">
      <c r="A6" s="54"/>
      <c r="B6" s="42"/>
      <c r="C6" s="42"/>
      <c r="D6" s="42"/>
      <c r="E6" s="116"/>
      <c r="F6" s="66"/>
      <c r="G6" s="49" t="s">
        <v>33</v>
      </c>
    </row>
    <row r="7" spans="1:7">
      <c r="A7" s="55"/>
      <c r="B7" s="56"/>
      <c r="C7" s="56"/>
      <c r="D7" s="56"/>
      <c r="E7" s="117"/>
      <c r="F7" s="68"/>
      <c r="G7" s="51" t="s">
        <v>34</v>
      </c>
    </row>
    <row r="8" spans="1:7">
      <c r="A8" s="42"/>
      <c r="B8" s="42"/>
      <c r="C8" s="42"/>
      <c r="D8" s="42"/>
      <c r="E8" s="39"/>
      <c r="F8" s="39"/>
      <c r="G8" s="39"/>
    </row>
    <row r="9" spans="1:7">
      <c r="A9" s="57" t="s">
        <v>49</v>
      </c>
      <c r="B9" s="58"/>
      <c r="C9" s="58"/>
      <c r="D9" s="58"/>
      <c r="E9" s="65"/>
      <c r="F9" s="65"/>
      <c r="G9" s="59" t="s">
        <v>30</v>
      </c>
    </row>
    <row r="10" spans="1:7">
      <c r="A10" s="42"/>
      <c r="B10" s="42"/>
      <c r="C10" s="42"/>
      <c r="D10" s="42"/>
      <c r="E10" s="38"/>
      <c r="F10" s="38"/>
      <c r="G10" s="42"/>
    </row>
    <row r="11" spans="1:7">
      <c r="A11" s="42"/>
      <c r="B11" s="42"/>
      <c r="C11" s="42"/>
      <c r="D11" s="42"/>
      <c r="E11" s="38"/>
      <c r="F11" s="38"/>
      <c r="G11" s="42"/>
    </row>
    <row r="13" spans="1:7">
      <c r="A13" s="114" t="s">
        <v>19</v>
      </c>
      <c r="B13" s="114"/>
      <c r="C13" s="114"/>
      <c r="D13" s="5" t="s">
        <v>17</v>
      </c>
      <c r="E13" s="5" t="s">
        <v>38</v>
      </c>
      <c r="F13" s="5" t="s">
        <v>43</v>
      </c>
      <c r="G13" s="5" t="s">
        <v>58</v>
      </c>
    </row>
    <row r="14" spans="1:7">
      <c r="A14" s="60" t="s">
        <v>39</v>
      </c>
      <c r="B14" s="60"/>
      <c r="C14" s="60"/>
      <c r="D14" s="60" t="s">
        <v>40</v>
      </c>
      <c r="E14" s="24">
        <f>ZRN!J694</f>
        <v>0</v>
      </c>
      <c r="F14" s="24">
        <f>ZRN!L694</f>
        <v>0</v>
      </c>
      <c r="G14" s="24">
        <f>ZRN!M694</f>
        <v>0</v>
      </c>
    </row>
    <row r="15" spans="1:7">
      <c r="A15" s="60" t="s">
        <v>35</v>
      </c>
      <c r="B15" s="61" t="s">
        <v>36</v>
      </c>
      <c r="C15" s="60"/>
      <c r="D15" s="60" t="s">
        <v>37</v>
      </c>
    </row>
    <row r="16" spans="1:7">
      <c r="A16" s="8">
        <v>1</v>
      </c>
      <c r="B16" s="8">
        <v>0</v>
      </c>
      <c r="C16" s="8">
        <v>0</v>
      </c>
      <c r="D16" s="9" t="s">
        <v>0</v>
      </c>
      <c r="E16" s="28">
        <f>ZRN!J15</f>
        <v>0</v>
      </c>
      <c r="F16" s="28">
        <f>ZRN!L15</f>
        <v>0</v>
      </c>
      <c r="G16" s="28">
        <f>ZRN!M15</f>
        <v>0</v>
      </c>
    </row>
    <row r="17" spans="1:7">
      <c r="A17" s="2">
        <v>1</v>
      </c>
      <c r="B17" s="2">
        <v>1</v>
      </c>
      <c r="C17" s="2">
        <v>0</v>
      </c>
      <c r="D17" s="2" t="s">
        <v>2</v>
      </c>
      <c r="E17" s="23">
        <f>ZRN!J16</f>
        <v>0</v>
      </c>
      <c r="F17" s="23">
        <f>ZRN!L16</f>
        <v>0</v>
      </c>
      <c r="G17" s="23">
        <f>ZRN!M16</f>
        <v>0</v>
      </c>
    </row>
    <row r="18" spans="1:7">
      <c r="A18" s="2">
        <v>1</v>
      </c>
      <c r="B18" s="2">
        <v>2</v>
      </c>
      <c r="C18" s="2">
        <v>0</v>
      </c>
      <c r="D18" s="2" t="s">
        <v>3</v>
      </c>
      <c r="E18" s="23">
        <f>ZRN!J23</f>
        <v>0</v>
      </c>
      <c r="F18" s="23">
        <f>ZRN!L23</f>
        <v>0</v>
      </c>
      <c r="G18" s="23">
        <f>ZRN!M23</f>
        <v>0</v>
      </c>
    </row>
    <row r="19" spans="1:7">
      <c r="A19" s="2">
        <v>1</v>
      </c>
      <c r="B19" s="2">
        <v>3</v>
      </c>
      <c r="C19" s="2">
        <v>0</v>
      </c>
      <c r="D19" s="2" t="s">
        <v>4</v>
      </c>
      <c r="E19" s="23">
        <f>ZRN!J33</f>
        <v>0</v>
      </c>
      <c r="F19" s="23">
        <f>ZRN!L33</f>
        <v>0</v>
      </c>
      <c r="G19" s="23">
        <f>ZRN!M33</f>
        <v>0</v>
      </c>
    </row>
    <row r="20" spans="1:7">
      <c r="A20" s="2">
        <v>1</v>
      </c>
      <c r="B20" s="2">
        <v>4</v>
      </c>
      <c r="C20" s="2">
        <v>0</v>
      </c>
      <c r="D20" s="2" t="s">
        <v>5</v>
      </c>
      <c r="E20" s="23">
        <f>ZRN!J52</f>
        <v>0</v>
      </c>
      <c r="F20" s="23">
        <f>ZRN!L52</f>
        <v>0</v>
      </c>
      <c r="G20" s="23">
        <f>ZRN!M52</f>
        <v>0</v>
      </c>
    </row>
    <row r="21" spans="1:7">
      <c r="A21" s="2">
        <v>1</v>
      </c>
      <c r="B21" s="2">
        <v>5</v>
      </c>
      <c r="C21" s="2">
        <v>0</v>
      </c>
      <c r="D21" s="2" t="s">
        <v>16</v>
      </c>
      <c r="E21" s="23">
        <f>ZRN!J65</f>
        <v>0</v>
      </c>
      <c r="F21" s="23">
        <f>ZRN!L65</f>
        <v>0</v>
      </c>
      <c r="G21" s="23">
        <f>ZRN!M65</f>
        <v>0</v>
      </c>
    </row>
    <row r="22" spans="1:7">
      <c r="A22" s="2">
        <v>1</v>
      </c>
      <c r="B22" s="2">
        <v>6</v>
      </c>
      <c r="C22" s="2">
        <v>0</v>
      </c>
      <c r="D22" s="2" t="s">
        <v>22</v>
      </c>
      <c r="E22" s="23">
        <f>ZRN!J82</f>
        <v>0</v>
      </c>
      <c r="F22" s="23">
        <f>ZRN!L82</f>
        <v>0</v>
      </c>
      <c r="G22" s="23">
        <f>ZRN!M82</f>
        <v>0</v>
      </c>
    </row>
    <row r="23" spans="1:7">
      <c r="A23" s="8">
        <v>2</v>
      </c>
      <c r="B23" s="8">
        <v>0</v>
      </c>
      <c r="C23" s="8">
        <v>0</v>
      </c>
      <c r="D23" s="9" t="s">
        <v>1</v>
      </c>
      <c r="E23" s="28">
        <f>ZRN!J87</f>
        <v>0</v>
      </c>
      <c r="F23" s="28">
        <f>ZRN!L87</f>
        <v>0</v>
      </c>
      <c r="G23" s="28">
        <f>ZRN!M87</f>
        <v>0</v>
      </c>
    </row>
    <row r="24" spans="1:7">
      <c r="A24" s="2">
        <v>2</v>
      </c>
      <c r="B24" s="2">
        <v>1</v>
      </c>
      <c r="C24" s="2">
        <v>0</v>
      </c>
      <c r="D24" s="2" t="s">
        <v>7</v>
      </c>
      <c r="E24" s="23">
        <f>ZRN!J89</f>
        <v>0</v>
      </c>
      <c r="F24" s="23">
        <f>ZRN!L89</f>
        <v>0</v>
      </c>
      <c r="G24" s="23">
        <f>ZRN!M89</f>
        <v>0</v>
      </c>
    </row>
    <row r="25" spans="1:7">
      <c r="A25" s="2">
        <v>2</v>
      </c>
      <c r="B25" s="2">
        <v>2</v>
      </c>
      <c r="C25" s="2">
        <v>0</v>
      </c>
      <c r="D25" s="2" t="s">
        <v>12</v>
      </c>
      <c r="E25" s="23">
        <f>ZRN!J95</f>
        <v>0</v>
      </c>
      <c r="F25" s="23">
        <f>ZRN!L95</f>
        <v>0</v>
      </c>
      <c r="G25" s="23">
        <f>ZRN!M95</f>
        <v>0</v>
      </c>
    </row>
    <row r="26" spans="1:7">
      <c r="A26" s="2">
        <v>2</v>
      </c>
      <c r="B26" s="2">
        <v>3</v>
      </c>
      <c r="C26" s="2">
        <v>0</v>
      </c>
      <c r="D26" s="2" t="s">
        <v>777</v>
      </c>
      <c r="E26" s="23">
        <f>ZRN!J106</f>
        <v>0</v>
      </c>
      <c r="F26" s="23">
        <f>ZRN!L106</f>
        <v>0</v>
      </c>
      <c r="G26" s="23">
        <f>ZRN!M106</f>
        <v>0</v>
      </c>
    </row>
    <row r="27" spans="1:7">
      <c r="A27" s="2">
        <v>2</v>
      </c>
      <c r="B27" s="2">
        <v>3</v>
      </c>
      <c r="C27" s="2">
        <v>0</v>
      </c>
      <c r="D27" s="2" t="s">
        <v>26</v>
      </c>
      <c r="E27" s="23">
        <f>ZRN!J118</f>
        <v>0</v>
      </c>
      <c r="F27" s="23">
        <f>ZRN!L118</f>
        <v>0</v>
      </c>
      <c r="G27" s="23">
        <f>ZRN!M118</f>
        <v>0</v>
      </c>
    </row>
    <row r="28" spans="1:7">
      <c r="A28" s="2">
        <v>2</v>
      </c>
      <c r="B28" s="2">
        <v>4</v>
      </c>
      <c r="C28" s="2">
        <v>0</v>
      </c>
      <c r="D28" s="2" t="s">
        <v>13</v>
      </c>
      <c r="E28" s="23">
        <f>ZRN!J134</f>
        <v>0</v>
      </c>
      <c r="F28" s="23">
        <f>ZRN!L134</f>
        <v>0</v>
      </c>
      <c r="G28" s="23">
        <f>ZRN!M134</f>
        <v>0</v>
      </c>
    </row>
    <row r="29" spans="1:7">
      <c r="A29" s="2">
        <v>2</v>
      </c>
      <c r="B29" s="2">
        <v>5</v>
      </c>
      <c r="C29" s="2">
        <v>0</v>
      </c>
      <c r="D29" s="2" t="s">
        <v>11</v>
      </c>
      <c r="E29" s="23">
        <f>ZRN!J141</f>
        <v>0</v>
      </c>
      <c r="F29" s="23">
        <f>ZRN!L141</f>
        <v>0</v>
      </c>
      <c r="G29" s="23">
        <f>ZRN!M141</f>
        <v>0</v>
      </c>
    </row>
    <row r="30" spans="1:7">
      <c r="A30" s="2">
        <v>2</v>
      </c>
      <c r="B30" s="2">
        <v>6</v>
      </c>
      <c r="C30" s="2">
        <v>0</v>
      </c>
      <c r="D30" s="2" t="s">
        <v>10</v>
      </c>
      <c r="E30" s="23">
        <f>ZRN!J170</f>
        <v>0</v>
      </c>
      <c r="F30" s="23">
        <f>ZRN!L170</f>
        <v>0</v>
      </c>
      <c r="G30" s="23">
        <f>ZRN!M170</f>
        <v>0</v>
      </c>
    </row>
    <row r="31" spans="1:7">
      <c r="A31" s="2">
        <v>2</v>
      </c>
      <c r="B31" s="2">
        <v>7</v>
      </c>
      <c r="C31" s="2">
        <v>0</v>
      </c>
      <c r="D31" s="2" t="s">
        <v>14</v>
      </c>
      <c r="E31" s="23">
        <f>ZRN!J191</f>
        <v>0</v>
      </c>
      <c r="F31" s="23">
        <f>ZRN!L191</f>
        <v>0</v>
      </c>
      <c r="G31" s="23">
        <f>ZRN!M191</f>
        <v>0</v>
      </c>
    </row>
    <row r="32" spans="1:7">
      <c r="A32" s="2">
        <v>2</v>
      </c>
      <c r="B32" s="2">
        <v>8</v>
      </c>
      <c r="C32" s="2">
        <v>0</v>
      </c>
      <c r="D32" s="2" t="s">
        <v>23</v>
      </c>
      <c r="E32" s="23">
        <f>ZRN!J205</f>
        <v>0</v>
      </c>
      <c r="F32" s="23">
        <f>ZRN!L205</f>
        <v>0</v>
      </c>
      <c r="G32" s="23">
        <f>ZRN!M205</f>
        <v>0</v>
      </c>
    </row>
    <row r="33" spans="1:7">
      <c r="A33" s="2">
        <v>2</v>
      </c>
      <c r="B33" s="2">
        <v>9</v>
      </c>
      <c r="C33" s="2">
        <v>0</v>
      </c>
      <c r="D33" s="2" t="s">
        <v>6</v>
      </c>
      <c r="E33" s="23">
        <f>ZRN!J225</f>
        <v>0</v>
      </c>
      <c r="F33" s="23">
        <f>ZRN!L225</f>
        <v>0</v>
      </c>
      <c r="G33" s="23">
        <f>ZRN!M225</f>
        <v>0</v>
      </c>
    </row>
    <row r="34" spans="1:7">
      <c r="A34" s="2">
        <v>2</v>
      </c>
      <c r="B34" s="2">
        <v>10</v>
      </c>
      <c r="C34" s="2">
        <v>0</v>
      </c>
      <c r="D34" s="2" t="s">
        <v>24</v>
      </c>
      <c r="E34" s="23">
        <f>ZRN!J235</f>
        <v>0</v>
      </c>
      <c r="F34" s="23">
        <f>ZRN!L235</f>
        <v>0</v>
      </c>
      <c r="G34" s="23">
        <f>ZRN!M235</f>
        <v>0</v>
      </c>
    </row>
    <row r="35" spans="1:7">
      <c r="A35" s="2">
        <f>ZRN!A256</f>
        <v>2</v>
      </c>
      <c r="B35" s="2">
        <f>ZRN!B256</f>
        <v>11</v>
      </c>
      <c r="C35" s="2">
        <f>ZRN!C256</f>
        <v>0</v>
      </c>
      <c r="D35" s="2" t="str">
        <f>ZRN!E256</f>
        <v>Orientační hlasový maják</v>
      </c>
      <c r="E35" s="23">
        <f>ZRN!J256</f>
        <v>0</v>
      </c>
      <c r="F35" s="23">
        <f>ZRN!L256</f>
        <v>0</v>
      </c>
      <c r="G35" s="23">
        <f>ZRN!M256</f>
        <v>0</v>
      </c>
    </row>
    <row r="36" spans="1:7">
      <c r="A36" s="2">
        <f>ZRN!A261</f>
        <v>2</v>
      </c>
      <c r="B36" s="2">
        <f>ZRN!B261</f>
        <v>12</v>
      </c>
      <c r="C36" s="2">
        <f>ZRN!C261</f>
        <v>0</v>
      </c>
      <c r="D36" s="2" t="str">
        <f>ZRN!E261</f>
        <v>Indukční smyčky</v>
      </c>
      <c r="E36" s="23">
        <f>ZRN!J261</f>
        <v>0</v>
      </c>
      <c r="F36" s="23">
        <f>ZRN!L261</f>
        <v>0</v>
      </c>
      <c r="G36" s="23">
        <f>ZRN!M261</f>
        <v>0</v>
      </c>
    </row>
    <row r="37" spans="1:7">
      <c r="A37" s="8">
        <v>3</v>
      </c>
      <c r="B37" s="8">
        <v>0</v>
      </c>
      <c r="C37" s="8">
        <v>0</v>
      </c>
      <c r="D37" s="9" t="s">
        <v>8</v>
      </c>
      <c r="E37" s="28">
        <f>ZRN!J266</f>
        <v>0</v>
      </c>
      <c r="F37" s="28">
        <f>ZRN!L266</f>
        <v>0</v>
      </c>
      <c r="G37" s="28">
        <f>ZRN!M266</f>
        <v>0</v>
      </c>
    </row>
    <row r="38" spans="1:7">
      <c r="A38" s="8">
        <v>4</v>
      </c>
      <c r="B38" s="8">
        <v>0</v>
      </c>
      <c r="C38" s="8">
        <v>0</v>
      </c>
      <c r="D38" s="9" t="s">
        <v>25</v>
      </c>
      <c r="E38" s="28">
        <f>ZRN!J297</f>
        <v>0</v>
      </c>
      <c r="F38" s="28">
        <f>ZRN!L297</f>
        <v>0</v>
      </c>
      <c r="G38" s="28">
        <f>ZRN!M297</f>
        <v>0</v>
      </c>
    </row>
    <row r="39" spans="1:7">
      <c r="A39" s="8">
        <v>5</v>
      </c>
      <c r="B39" s="8">
        <v>0</v>
      </c>
      <c r="C39" s="8">
        <v>0</v>
      </c>
      <c r="D39" s="9" t="s">
        <v>9</v>
      </c>
      <c r="E39" s="28">
        <f>ZRN!J339</f>
        <v>0</v>
      </c>
      <c r="F39" s="28">
        <f>ZRN!L339</f>
        <v>0</v>
      </c>
      <c r="G39" s="28">
        <f>ZRN!M339</f>
        <v>0</v>
      </c>
    </row>
    <row r="40" spans="1:7">
      <c r="A40" s="8">
        <v>6</v>
      </c>
      <c r="B40" s="8">
        <v>0</v>
      </c>
      <c r="C40" s="8">
        <v>0</v>
      </c>
      <c r="D40" s="9" t="s">
        <v>15</v>
      </c>
      <c r="E40" s="28">
        <f>ZRN!J354</f>
        <v>0</v>
      </c>
      <c r="F40" s="28">
        <f>ZRN!L354</f>
        <v>0</v>
      </c>
      <c r="G40" s="28">
        <f>ZRN!M354</f>
        <v>0</v>
      </c>
    </row>
    <row r="41" spans="1:7">
      <c r="A41" s="8">
        <v>7</v>
      </c>
      <c r="B41" s="8">
        <v>0</v>
      </c>
      <c r="C41" s="8">
        <v>0</v>
      </c>
      <c r="D41" s="9" t="s">
        <v>776</v>
      </c>
      <c r="E41" s="28">
        <f>ZRN!J362</f>
        <v>0</v>
      </c>
      <c r="F41" s="28">
        <f>ZRN!L362</f>
        <v>0</v>
      </c>
      <c r="G41" s="28">
        <f>ZRN!M362</f>
        <v>0</v>
      </c>
    </row>
    <row r="42" spans="1:7">
      <c r="A42" s="2">
        <f>ZRN!A364</f>
        <v>7</v>
      </c>
      <c r="B42" s="2">
        <f>ZRN!B364</f>
        <v>1</v>
      </c>
      <c r="C42" s="2">
        <f>ZRN!C364</f>
        <v>0</v>
      </c>
      <c r="D42" s="2" t="str">
        <f>ZRN!E364</f>
        <v>Rozvaděče</v>
      </c>
      <c r="E42" s="23">
        <f>ZRN!J364</f>
        <v>0</v>
      </c>
      <c r="F42" s="23">
        <f>ZRN!L364</f>
        <v>0</v>
      </c>
      <c r="G42" s="23">
        <f>ZRN!M364</f>
        <v>0</v>
      </c>
    </row>
    <row r="43" spans="1:7">
      <c r="A43" s="2">
        <f>ZRN!A451</f>
        <v>7</v>
      </c>
      <c r="B43" s="2">
        <f>ZRN!B451</f>
        <v>2</v>
      </c>
      <c r="C43" s="2">
        <f>ZRN!C451</f>
        <v>0</v>
      </c>
      <c r="D43" s="2" t="str">
        <f>ZRN!E451</f>
        <v>Přípojná a ovládací místa</v>
      </c>
      <c r="E43" s="23">
        <f>ZRN!J451</f>
        <v>0</v>
      </c>
      <c r="F43" s="23">
        <f>ZRN!L451</f>
        <v>0</v>
      </c>
      <c r="G43" s="23">
        <f>ZRN!M451</f>
        <v>0</v>
      </c>
    </row>
    <row r="44" spans="1:7">
      <c r="A44" s="2">
        <f>ZRN!A651</f>
        <v>7</v>
      </c>
      <c r="B44" s="2">
        <f>ZRN!B651</f>
        <v>3</v>
      </c>
      <c r="C44" s="2">
        <f>ZRN!C651</f>
        <v>0</v>
      </c>
      <c r="D44" s="2" t="str">
        <f>ZRN!E651</f>
        <v>Kabelové trasy</v>
      </c>
      <c r="E44" s="23">
        <f>ZRN!J651</f>
        <v>0</v>
      </c>
      <c r="F44" s="23">
        <f>ZRN!L651</f>
        <v>0</v>
      </c>
      <c r="G44" s="23">
        <f>ZRN!M651</f>
        <v>0</v>
      </c>
    </row>
    <row r="46" spans="1:7">
      <c r="A46" s="114" t="s">
        <v>19</v>
      </c>
      <c r="B46" s="114"/>
      <c r="C46" s="114"/>
      <c r="D46" s="5" t="s">
        <v>17</v>
      </c>
      <c r="E46" s="5"/>
      <c r="F46" s="5"/>
      <c r="G46" s="5" t="s">
        <v>58</v>
      </c>
    </row>
    <row r="47" spans="1:7">
      <c r="E47" s="24"/>
      <c r="F47" s="24"/>
      <c r="G47" s="20"/>
    </row>
    <row r="48" spans="1:7">
      <c r="A48" s="60" t="s">
        <v>41</v>
      </c>
      <c r="B48" s="60"/>
      <c r="C48" s="60"/>
      <c r="D48" s="60" t="s">
        <v>42</v>
      </c>
      <c r="E48" s="24"/>
      <c r="F48" s="24"/>
      <c r="G48" s="24">
        <f>VRN!I37</f>
        <v>0</v>
      </c>
    </row>
    <row r="50" spans="1:7" s="34" customFormat="1">
      <c r="A50" s="31"/>
      <c r="B50" s="31"/>
      <c r="C50" s="31"/>
      <c r="D50" s="31" t="s">
        <v>27</v>
      </c>
      <c r="E50" s="35"/>
      <c r="F50" s="35"/>
      <c r="G50" s="62">
        <f>G48+G14</f>
        <v>0</v>
      </c>
    </row>
  </sheetData>
  <customSheetViews>
    <customSheetView guid="{DACE3284-2EB8-4E92-BA98-14A3156B62B6}" scale="115" topLeftCell="A23">
      <selection activeCell="E14" sqref="E14"/>
      <pageMargins left="0.7" right="0.7" top="0.78740157499999996" bottom="0.78740157499999996" header="0.3" footer="0.3"/>
      <pageSetup paperSize="9" orientation="portrait" horizontalDpi="4294967293" verticalDpi="4294967293" r:id="rId1"/>
    </customSheetView>
    <customSheetView guid="{AAC4D925-7C2B-4EC0-B24E-70E2F8CC10ED}" scale="115" topLeftCell="A14">
      <selection activeCell="I46" sqref="I46"/>
      <pageMargins left="0.7" right="0.7" top="0.78740157499999996" bottom="0.78740157499999996" header="0.3" footer="0.3"/>
      <pageSetup paperSize="9" orientation="portrait" horizontalDpi="4294967293" verticalDpi="4294967293" r:id="rId2"/>
    </customSheetView>
    <customSheetView guid="{A576EE60-6C54-4FCF-9821-C686072B39F2}" scale="115" topLeftCell="A16">
      <selection activeCell="G22" sqref="G22"/>
      <pageMargins left="0.7" right="0.7" top="0.78740157499999996" bottom="0.78740157499999996" header="0.3" footer="0.3"/>
      <pageSetup paperSize="9" orientation="portrait" horizontalDpi="4294967293" verticalDpi="4294967293" r:id="rId3"/>
    </customSheetView>
    <customSheetView guid="{F02DFFE7-2059-46BE-B2AE-486C235E3793}" scale="115">
      <selection activeCell="L44" sqref="L44"/>
      <pageMargins left="0.7" right="0.7" top="0.78740157499999996" bottom="0.78740157499999996" header="0.3" footer="0.3"/>
      <pageSetup paperSize="9" orientation="portrait" horizontalDpi="4294967293" verticalDpi="4294967293" r:id="rId4"/>
    </customSheetView>
  </customSheetViews>
  <mergeCells count="3">
    <mergeCell ref="A13:C13"/>
    <mergeCell ref="A46:C46"/>
    <mergeCell ref="E5:E7"/>
  </mergeCells>
  <pageMargins left="0.7" right="0.7" top="0.78740157499999996" bottom="0.78740157499999996" header="0.3" footer="0.3"/>
  <pageSetup paperSize="9" orientation="portrait" horizontalDpi="4294967293" verticalDpi="4294967293"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23FEA-7A8C-40DD-9C0A-A5B78954822F}">
  <sheetPr>
    <pageSetUpPr fitToPage="1"/>
  </sheetPr>
  <dimension ref="A1:Y917"/>
  <sheetViews>
    <sheetView zoomScaleNormal="100" workbookViewId="0">
      <selection activeCell="P17" sqref="P17"/>
    </sheetView>
  </sheetViews>
  <sheetFormatPr defaultColWidth="8.85546875" defaultRowHeight="15"/>
  <cols>
    <col min="1" max="1" width="2.140625" style="1" bestFit="1" customWidth="1"/>
    <col min="2" max="2" width="3.140625" style="1" bestFit="1" customWidth="1"/>
    <col min="3" max="3" width="4" style="1" bestFit="1" customWidth="1"/>
    <col min="4" max="4" width="3" style="1" customWidth="1"/>
    <col min="5" max="5" width="35" style="1" bestFit="1" customWidth="1"/>
    <col min="6" max="6" width="73" style="6" customWidth="1"/>
    <col min="7" max="7" width="4.7109375" style="1" customWidth="1"/>
    <col min="8" max="8" width="6.140625" style="1" bestFit="1" customWidth="1"/>
    <col min="9" max="9" width="16.42578125" style="1" bestFit="1" customWidth="1"/>
    <col min="10" max="10" width="17.42578125" style="22" bestFit="1" customWidth="1"/>
    <col min="11" max="11" width="16.85546875" style="1" bestFit="1" customWidth="1"/>
    <col min="12" max="12" width="16.7109375" style="1" customWidth="1"/>
    <col min="13" max="13" width="16.140625" style="1" customWidth="1"/>
    <col min="14" max="14" width="16.140625" style="102" customWidth="1"/>
    <col min="15" max="16384" width="8.85546875" style="1"/>
  </cols>
  <sheetData>
    <row r="1" spans="1:14">
      <c r="A1" s="63" t="s">
        <v>51</v>
      </c>
      <c r="B1" s="44"/>
      <c r="C1" s="44"/>
      <c r="D1" s="45"/>
      <c r="E1" s="45"/>
      <c r="F1" s="46"/>
      <c r="G1" s="46"/>
      <c r="H1" s="46"/>
      <c r="I1" s="46"/>
      <c r="J1" s="46"/>
      <c r="K1" s="46"/>
      <c r="L1" s="46"/>
      <c r="M1" s="47" t="s">
        <v>28</v>
      </c>
      <c r="N1" s="100"/>
    </row>
    <row r="2" spans="1:14">
      <c r="A2" s="48"/>
      <c r="D2" s="37"/>
      <c r="E2" s="37"/>
      <c r="F2" s="39"/>
      <c r="G2" s="39"/>
      <c r="H2" s="39"/>
      <c r="I2" s="39"/>
      <c r="J2" s="39"/>
      <c r="K2" s="39"/>
      <c r="L2" s="39"/>
      <c r="M2" s="49" t="s">
        <v>53</v>
      </c>
      <c r="N2" s="101"/>
    </row>
    <row r="3" spans="1:14">
      <c r="A3" s="50"/>
      <c r="B3" s="43"/>
      <c r="C3" s="43"/>
      <c r="D3" s="40"/>
      <c r="E3" s="40"/>
      <c r="F3" s="41"/>
      <c r="G3" s="41"/>
      <c r="H3" s="41"/>
      <c r="I3" s="41"/>
      <c r="J3" s="41"/>
      <c r="K3" s="41"/>
      <c r="L3" s="41"/>
      <c r="M3" s="51" t="s">
        <v>54</v>
      </c>
      <c r="N3" s="101"/>
    </row>
    <row r="4" spans="1:14">
      <c r="D4" s="37"/>
      <c r="E4" s="37"/>
      <c r="F4" s="39"/>
      <c r="G4" s="39"/>
      <c r="H4" s="39"/>
      <c r="I4" s="39"/>
      <c r="J4" s="39"/>
      <c r="K4" s="39"/>
      <c r="L4" s="39"/>
      <c r="M4" s="39"/>
      <c r="N4" s="101"/>
    </row>
    <row r="5" spans="1:14">
      <c r="A5" s="52" t="s">
        <v>50</v>
      </c>
      <c r="B5" s="53"/>
      <c r="C5" s="53"/>
      <c r="D5" s="53"/>
      <c r="E5" s="53"/>
      <c r="F5" s="53"/>
      <c r="G5" s="53"/>
      <c r="H5" s="53"/>
      <c r="I5" s="46"/>
      <c r="J5" s="46"/>
      <c r="K5" s="46"/>
      <c r="L5" s="46"/>
      <c r="M5" s="47" t="s">
        <v>29</v>
      </c>
      <c r="N5" s="100"/>
    </row>
    <row r="6" spans="1:14">
      <c r="A6" s="54"/>
      <c r="B6" s="42"/>
      <c r="C6" s="42"/>
      <c r="D6" s="42"/>
      <c r="E6" s="42"/>
      <c r="F6" s="37"/>
      <c r="G6" s="37"/>
      <c r="H6" s="37"/>
      <c r="I6" s="39"/>
      <c r="J6" s="39"/>
      <c r="K6" s="39"/>
      <c r="L6" s="39"/>
      <c r="M6" s="49" t="s">
        <v>55</v>
      </c>
      <c r="N6" s="101"/>
    </row>
    <row r="7" spans="1:14">
      <c r="A7" s="55"/>
      <c r="B7" s="56"/>
      <c r="C7" s="56"/>
      <c r="D7" s="56"/>
      <c r="E7" s="64"/>
      <c r="F7" s="40"/>
      <c r="G7" s="40"/>
      <c r="H7" s="40"/>
      <c r="I7" s="41"/>
      <c r="J7" s="41"/>
      <c r="K7" s="41"/>
      <c r="L7" s="41"/>
      <c r="M7" s="51" t="s">
        <v>56</v>
      </c>
      <c r="N7" s="101"/>
    </row>
    <row r="8" spans="1:14">
      <c r="A8" s="42"/>
      <c r="B8" s="42"/>
      <c r="C8" s="42"/>
      <c r="D8" s="42"/>
      <c r="E8" s="42"/>
      <c r="F8" s="37"/>
      <c r="G8" s="37"/>
      <c r="H8" s="37"/>
      <c r="I8" s="39"/>
      <c r="J8" s="39"/>
      <c r="K8" s="39"/>
      <c r="L8" s="39"/>
      <c r="M8" s="39"/>
      <c r="N8" s="101"/>
    </row>
    <row r="9" spans="1:14">
      <c r="A9" s="57" t="s">
        <v>49</v>
      </c>
      <c r="B9" s="58"/>
      <c r="C9" s="58"/>
      <c r="D9" s="58"/>
      <c r="E9" s="58"/>
      <c r="F9" s="58"/>
      <c r="G9" s="58"/>
      <c r="H9" s="58"/>
      <c r="I9" s="65"/>
      <c r="J9" s="65"/>
      <c r="K9" s="65"/>
      <c r="L9" s="65"/>
      <c r="M9" s="59" t="s">
        <v>30</v>
      </c>
      <c r="N9" s="100"/>
    </row>
    <row r="10" spans="1:14">
      <c r="A10" s="42"/>
      <c r="B10" s="42"/>
      <c r="C10" s="42"/>
      <c r="D10" s="42"/>
      <c r="E10" s="42"/>
      <c r="F10" s="42"/>
      <c r="G10" s="42"/>
      <c r="H10" s="42"/>
      <c r="I10" s="38"/>
      <c r="J10" s="38"/>
    </row>
    <row r="11" spans="1:14">
      <c r="A11" s="42" t="s">
        <v>52</v>
      </c>
      <c r="B11" s="42"/>
      <c r="C11" s="42"/>
      <c r="D11" s="42"/>
      <c r="E11" s="42"/>
      <c r="F11" s="42"/>
      <c r="G11" s="42"/>
      <c r="H11" s="42"/>
      <c r="I11" s="38"/>
      <c r="J11" s="38"/>
    </row>
    <row r="13" spans="1:14">
      <c r="A13" s="114" t="s">
        <v>19</v>
      </c>
      <c r="B13" s="114"/>
      <c r="C13" s="114"/>
      <c r="D13" s="5"/>
      <c r="E13" s="5" t="s">
        <v>17</v>
      </c>
      <c r="F13" s="7" t="s">
        <v>18</v>
      </c>
      <c r="G13" s="5" t="s">
        <v>20</v>
      </c>
      <c r="H13" s="5" t="s">
        <v>21</v>
      </c>
      <c r="I13" s="5" t="s">
        <v>46</v>
      </c>
      <c r="J13" s="5" t="s">
        <v>44</v>
      </c>
      <c r="K13" s="5" t="s">
        <v>791</v>
      </c>
      <c r="L13" s="5" t="s">
        <v>45</v>
      </c>
      <c r="M13" s="5" t="s">
        <v>57</v>
      </c>
      <c r="N13" s="5" t="s">
        <v>778</v>
      </c>
    </row>
    <row r="15" spans="1:14">
      <c r="A15" s="8">
        <v>1</v>
      </c>
      <c r="B15" s="8">
        <v>0</v>
      </c>
      <c r="C15" s="8">
        <v>0</v>
      </c>
      <c r="D15" s="8">
        <v>0</v>
      </c>
      <c r="E15" s="9" t="s">
        <v>0</v>
      </c>
      <c r="F15" s="13"/>
      <c r="G15" s="10"/>
      <c r="H15" s="10"/>
      <c r="I15" s="10"/>
      <c r="J15" s="28">
        <f>J16+J23+J33+J52+J65+J82</f>
        <v>0</v>
      </c>
      <c r="K15" s="28"/>
      <c r="L15" s="28">
        <f>L16+L23+L33+L52+L65+L82</f>
        <v>0</v>
      </c>
      <c r="M15" s="28">
        <f>M16+M23+M33+M52+M65+M82</f>
        <v>0</v>
      </c>
      <c r="N15" s="103"/>
    </row>
    <row r="16" spans="1:14">
      <c r="A16" s="2">
        <v>1</v>
      </c>
      <c r="B16" s="2">
        <v>1</v>
      </c>
      <c r="C16" s="2">
        <v>0</v>
      </c>
      <c r="D16" s="2">
        <v>0</v>
      </c>
      <c r="E16" s="2" t="s">
        <v>2</v>
      </c>
      <c r="F16" s="14"/>
      <c r="G16" s="2"/>
      <c r="H16" s="2"/>
      <c r="I16" s="2"/>
      <c r="J16" s="23">
        <f>SUM(J18:J22)</f>
        <v>0</v>
      </c>
      <c r="K16" s="23"/>
      <c r="L16" s="23">
        <f>SUM(L18:L22)</f>
        <v>0</v>
      </c>
      <c r="M16" s="23">
        <f>SUM(M18:M22)</f>
        <v>0</v>
      </c>
      <c r="N16" s="104"/>
    </row>
    <row r="17" spans="1:14" ht="25.5">
      <c r="A17" s="87">
        <v>1</v>
      </c>
      <c r="B17" s="87">
        <v>1</v>
      </c>
      <c r="C17" s="87">
        <v>1</v>
      </c>
      <c r="D17" s="87"/>
      <c r="E17" s="88" t="s">
        <v>309</v>
      </c>
      <c r="F17" s="89" t="s">
        <v>310</v>
      </c>
      <c r="G17" s="87" t="s">
        <v>60</v>
      </c>
      <c r="H17" s="87">
        <v>4</v>
      </c>
      <c r="I17" s="90"/>
      <c r="J17" s="91">
        <f t="shared" ref="J17" si="0">I17*H17</f>
        <v>0</v>
      </c>
      <c r="K17" s="91"/>
      <c r="L17" s="91">
        <f>H17*K17</f>
        <v>0</v>
      </c>
      <c r="M17" s="91">
        <f t="shared" ref="M17:M22" si="1">L17+J17</f>
        <v>0</v>
      </c>
      <c r="N17" s="105" t="s">
        <v>723</v>
      </c>
    </row>
    <row r="18" spans="1:14">
      <c r="A18" s="1">
        <v>1</v>
      </c>
      <c r="B18" s="1">
        <v>1</v>
      </c>
      <c r="C18" s="1">
        <v>2</v>
      </c>
      <c r="E18" s="1" t="s">
        <v>544</v>
      </c>
      <c r="F18" s="15" t="s">
        <v>743</v>
      </c>
      <c r="G18" s="1" t="s">
        <v>60</v>
      </c>
      <c r="H18" s="1">
        <v>1</v>
      </c>
      <c r="I18" s="20"/>
      <c r="J18" s="24">
        <f>I18*H18</f>
        <v>0</v>
      </c>
      <c r="K18" s="24"/>
      <c r="L18" s="24">
        <f>K18*H18</f>
        <v>0</v>
      </c>
      <c r="M18" s="24">
        <f t="shared" si="1"/>
        <v>0</v>
      </c>
      <c r="N18" s="106"/>
    </row>
    <row r="19" spans="1:14">
      <c r="A19" s="1">
        <v>1</v>
      </c>
      <c r="B19" s="1">
        <v>1</v>
      </c>
      <c r="C19" s="1">
        <v>3</v>
      </c>
      <c r="E19" s="1" t="s">
        <v>546</v>
      </c>
      <c r="F19" s="15" t="s">
        <v>547</v>
      </c>
      <c r="G19" s="1" t="s">
        <v>60</v>
      </c>
      <c r="H19" s="1">
        <v>1</v>
      </c>
      <c r="I19" s="20"/>
      <c r="J19" s="24">
        <f>I19*H19</f>
        <v>0</v>
      </c>
      <c r="K19" s="24"/>
      <c r="L19" s="24">
        <f>K19*H19</f>
        <v>0</v>
      </c>
      <c r="M19" s="24">
        <f t="shared" si="1"/>
        <v>0</v>
      </c>
      <c r="N19" s="106"/>
    </row>
    <row r="20" spans="1:14">
      <c r="A20" s="1">
        <v>1</v>
      </c>
      <c r="B20" s="1">
        <v>1</v>
      </c>
      <c r="C20" s="1">
        <v>4</v>
      </c>
      <c r="E20" s="1" t="s">
        <v>548</v>
      </c>
      <c r="F20" s="15" t="s">
        <v>549</v>
      </c>
      <c r="G20" s="1" t="s">
        <v>60</v>
      </c>
      <c r="H20" s="1">
        <v>1</v>
      </c>
      <c r="I20" s="20"/>
      <c r="J20" s="24">
        <f>I20*H20</f>
        <v>0</v>
      </c>
      <c r="K20" s="24"/>
      <c r="L20" s="24">
        <f>K20*H20</f>
        <v>0</v>
      </c>
      <c r="M20" s="24">
        <f t="shared" si="1"/>
        <v>0</v>
      </c>
      <c r="N20" s="106"/>
    </row>
    <row r="21" spans="1:14" ht="30">
      <c r="A21" s="1">
        <v>1</v>
      </c>
      <c r="B21" s="1">
        <v>1</v>
      </c>
      <c r="C21" s="1">
        <v>5</v>
      </c>
      <c r="E21" s="6" t="s">
        <v>550</v>
      </c>
      <c r="F21" s="15" t="s">
        <v>741</v>
      </c>
      <c r="G21" s="1" t="s">
        <v>60</v>
      </c>
      <c r="H21" s="1">
        <v>3</v>
      </c>
      <c r="I21" s="20"/>
      <c r="J21" s="24">
        <f>I21*H21</f>
        <v>0</v>
      </c>
      <c r="K21" s="24"/>
      <c r="L21" s="24">
        <f>K21*H21</f>
        <v>0</v>
      </c>
      <c r="M21" s="24">
        <f t="shared" si="1"/>
        <v>0</v>
      </c>
      <c r="N21" s="106"/>
    </row>
    <row r="22" spans="1:14" ht="48">
      <c r="A22" s="1">
        <v>2</v>
      </c>
      <c r="B22" s="1">
        <v>1</v>
      </c>
      <c r="C22" s="1">
        <v>6</v>
      </c>
      <c r="E22" s="1" t="s">
        <v>551</v>
      </c>
      <c r="F22" s="15" t="s">
        <v>742</v>
      </c>
      <c r="G22" s="1" t="s">
        <v>60</v>
      </c>
      <c r="H22" s="1">
        <v>4</v>
      </c>
      <c r="I22" s="20"/>
      <c r="J22" s="24">
        <f>I22*H22</f>
        <v>0</v>
      </c>
      <c r="K22" s="24"/>
      <c r="L22" s="24">
        <f>K22*H22</f>
        <v>0</v>
      </c>
      <c r="M22" s="24">
        <f t="shared" si="1"/>
        <v>0</v>
      </c>
      <c r="N22" s="106"/>
    </row>
    <row r="23" spans="1:14">
      <c r="A23" s="2">
        <v>1</v>
      </c>
      <c r="B23" s="2">
        <v>2</v>
      </c>
      <c r="C23" s="2">
        <v>0</v>
      </c>
      <c r="D23" s="2"/>
      <c r="E23" s="2" t="s">
        <v>3</v>
      </c>
      <c r="F23" s="14"/>
      <c r="G23" s="2"/>
      <c r="H23" s="2"/>
      <c r="I23" s="19"/>
      <c r="J23" s="23">
        <f>SUM(J24:J32)</f>
        <v>0</v>
      </c>
      <c r="K23" s="23"/>
      <c r="L23" s="23">
        <f>SUM(L24:L32)</f>
        <v>0</v>
      </c>
      <c r="M23" s="23">
        <f>SUM(M24:M32)</f>
        <v>0</v>
      </c>
      <c r="N23" s="104"/>
    </row>
    <row r="24" spans="1:14" ht="72">
      <c r="A24" s="87">
        <v>1</v>
      </c>
      <c r="B24" s="87">
        <v>2</v>
      </c>
      <c r="C24" s="87">
        <v>1</v>
      </c>
      <c r="D24" s="87"/>
      <c r="E24" s="87" t="s">
        <v>68</v>
      </c>
      <c r="F24" s="89" t="s">
        <v>69</v>
      </c>
      <c r="G24" s="87" t="s">
        <v>60</v>
      </c>
      <c r="H24" s="87">
        <v>34</v>
      </c>
      <c r="I24" s="90"/>
      <c r="J24" s="91">
        <f>I24*H24</f>
        <v>0</v>
      </c>
      <c r="K24" s="91"/>
      <c r="L24" s="91">
        <f t="shared" ref="L24:L86" si="2">H24*K24</f>
        <v>0</v>
      </c>
      <c r="M24" s="91">
        <f t="shared" ref="M24:M86" si="3">L24+J24</f>
        <v>0</v>
      </c>
      <c r="N24" s="105" t="s">
        <v>723</v>
      </c>
    </row>
    <row r="25" spans="1:14" ht="72">
      <c r="A25" s="87">
        <v>1</v>
      </c>
      <c r="B25" s="87">
        <v>2</v>
      </c>
      <c r="C25" s="87">
        <v>2</v>
      </c>
      <c r="D25" s="87"/>
      <c r="E25" s="87" t="s">
        <v>70</v>
      </c>
      <c r="F25" s="89" t="s">
        <v>71</v>
      </c>
      <c r="G25" s="87" t="s">
        <v>60</v>
      </c>
      <c r="H25" s="87">
        <v>4</v>
      </c>
      <c r="I25" s="90"/>
      <c r="J25" s="91">
        <f t="shared" ref="J25:J32" si="4">I25*H25</f>
        <v>0</v>
      </c>
      <c r="K25" s="91"/>
      <c r="L25" s="91">
        <f t="shared" si="2"/>
        <v>0</v>
      </c>
      <c r="M25" s="91">
        <f t="shared" si="3"/>
        <v>0</v>
      </c>
      <c r="N25" s="105" t="s">
        <v>723</v>
      </c>
    </row>
    <row r="26" spans="1:14" ht="72">
      <c r="A26" s="87">
        <v>1</v>
      </c>
      <c r="B26" s="87">
        <v>2</v>
      </c>
      <c r="C26" s="87">
        <v>3</v>
      </c>
      <c r="D26" s="87"/>
      <c r="E26" s="87" t="s">
        <v>72</v>
      </c>
      <c r="F26" s="89" t="s">
        <v>73</v>
      </c>
      <c r="G26" s="87" t="s">
        <v>60</v>
      </c>
      <c r="H26" s="87">
        <v>16</v>
      </c>
      <c r="I26" s="90"/>
      <c r="J26" s="91">
        <f t="shared" si="4"/>
        <v>0</v>
      </c>
      <c r="K26" s="91"/>
      <c r="L26" s="91">
        <f t="shared" si="2"/>
        <v>0</v>
      </c>
      <c r="M26" s="91">
        <f t="shared" si="3"/>
        <v>0</v>
      </c>
      <c r="N26" s="105" t="s">
        <v>723</v>
      </c>
    </row>
    <row r="27" spans="1:14" ht="25.5">
      <c r="A27" s="87">
        <v>1</v>
      </c>
      <c r="B27" s="87">
        <v>2</v>
      </c>
      <c r="C27" s="87">
        <v>4</v>
      </c>
      <c r="D27" s="87"/>
      <c r="E27" s="87" t="s">
        <v>74</v>
      </c>
      <c r="F27" s="89" t="s">
        <v>75</v>
      </c>
      <c r="G27" s="87" t="s">
        <v>60</v>
      </c>
      <c r="H27" s="87">
        <v>144</v>
      </c>
      <c r="I27" s="90"/>
      <c r="J27" s="91">
        <f t="shared" si="4"/>
        <v>0</v>
      </c>
      <c r="K27" s="91"/>
      <c r="L27" s="91">
        <f t="shared" si="2"/>
        <v>0</v>
      </c>
      <c r="M27" s="91">
        <f t="shared" si="3"/>
        <v>0</v>
      </c>
      <c r="N27" s="105" t="s">
        <v>723</v>
      </c>
    </row>
    <row r="28" spans="1:14" ht="25.5">
      <c r="A28" s="87">
        <v>1</v>
      </c>
      <c r="B28" s="87">
        <v>2</v>
      </c>
      <c r="C28" s="87">
        <v>5</v>
      </c>
      <c r="D28" s="87"/>
      <c r="E28" s="87" t="s">
        <v>76</v>
      </c>
      <c r="F28" s="89" t="s">
        <v>77</v>
      </c>
      <c r="G28" s="87" t="s">
        <v>60</v>
      </c>
      <c r="H28" s="87">
        <v>40</v>
      </c>
      <c r="I28" s="90"/>
      <c r="J28" s="91">
        <f t="shared" si="4"/>
        <v>0</v>
      </c>
      <c r="K28" s="91"/>
      <c r="L28" s="91">
        <f t="shared" si="2"/>
        <v>0</v>
      </c>
      <c r="M28" s="91">
        <f t="shared" si="3"/>
        <v>0</v>
      </c>
      <c r="N28" s="105" t="s">
        <v>723</v>
      </c>
    </row>
    <row r="29" spans="1:14" ht="48">
      <c r="A29" s="87">
        <v>1</v>
      </c>
      <c r="B29" s="87">
        <v>2</v>
      </c>
      <c r="C29" s="87">
        <v>6</v>
      </c>
      <c r="D29" s="87"/>
      <c r="E29" s="87" t="s">
        <v>78</v>
      </c>
      <c r="F29" s="89" t="s">
        <v>79</v>
      </c>
      <c r="G29" s="87" t="s">
        <v>60</v>
      </c>
      <c r="H29" s="87">
        <v>40</v>
      </c>
      <c r="I29" s="90"/>
      <c r="J29" s="91">
        <f t="shared" si="4"/>
        <v>0</v>
      </c>
      <c r="K29" s="91"/>
      <c r="L29" s="91">
        <f t="shared" si="2"/>
        <v>0</v>
      </c>
      <c r="M29" s="91">
        <f t="shared" si="3"/>
        <v>0</v>
      </c>
      <c r="N29" s="105" t="s">
        <v>723</v>
      </c>
    </row>
    <row r="30" spans="1:14" ht="25.5">
      <c r="A30" s="87">
        <v>1</v>
      </c>
      <c r="B30" s="87">
        <v>2</v>
      </c>
      <c r="C30" s="87">
        <v>7</v>
      </c>
      <c r="D30" s="87"/>
      <c r="E30" s="87" t="s">
        <v>80</v>
      </c>
      <c r="F30" s="89" t="s">
        <v>311</v>
      </c>
      <c r="G30" s="87" t="s">
        <v>60</v>
      </c>
      <c r="H30" s="87">
        <v>40</v>
      </c>
      <c r="I30" s="90"/>
      <c r="J30" s="91">
        <f t="shared" si="4"/>
        <v>0</v>
      </c>
      <c r="K30" s="91"/>
      <c r="L30" s="91">
        <f t="shared" si="2"/>
        <v>0</v>
      </c>
      <c r="M30" s="91">
        <f t="shared" si="3"/>
        <v>0</v>
      </c>
      <c r="N30" s="105" t="s">
        <v>723</v>
      </c>
    </row>
    <row r="31" spans="1:14" ht="25.5">
      <c r="A31" s="87">
        <v>1</v>
      </c>
      <c r="B31" s="87">
        <v>2</v>
      </c>
      <c r="C31" s="87">
        <v>8</v>
      </c>
      <c r="D31" s="87"/>
      <c r="E31" s="87" t="s">
        <v>81</v>
      </c>
      <c r="F31" s="89" t="s">
        <v>82</v>
      </c>
      <c r="G31" s="87" t="s">
        <v>60</v>
      </c>
      <c r="H31" s="87">
        <v>18</v>
      </c>
      <c r="I31" s="90"/>
      <c r="J31" s="91">
        <f t="shared" si="4"/>
        <v>0</v>
      </c>
      <c r="K31" s="91"/>
      <c r="L31" s="91">
        <f t="shared" si="2"/>
        <v>0</v>
      </c>
      <c r="M31" s="91">
        <f t="shared" si="3"/>
        <v>0</v>
      </c>
      <c r="N31" s="105" t="s">
        <v>723</v>
      </c>
    </row>
    <row r="32" spans="1:14" ht="25.5">
      <c r="A32" s="87">
        <v>1</v>
      </c>
      <c r="B32" s="87">
        <v>2</v>
      </c>
      <c r="C32" s="87">
        <v>9</v>
      </c>
      <c r="D32" s="87"/>
      <c r="E32" s="87" t="s">
        <v>83</v>
      </c>
      <c r="F32" s="89" t="s">
        <v>312</v>
      </c>
      <c r="G32" s="87" t="s">
        <v>84</v>
      </c>
      <c r="H32" s="87">
        <v>1</v>
      </c>
      <c r="I32" s="90"/>
      <c r="J32" s="91">
        <f t="shared" si="4"/>
        <v>0</v>
      </c>
      <c r="K32" s="91"/>
      <c r="L32" s="91">
        <f t="shared" si="2"/>
        <v>0</v>
      </c>
      <c r="M32" s="91">
        <f t="shared" si="3"/>
        <v>0</v>
      </c>
      <c r="N32" s="105" t="s">
        <v>723</v>
      </c>
    </row>
    <row r="33" spans="1:25">
      <c r="A33" s="2">
        <v>1</v>
      </c>
      <c r="B33" s="2">
        <v>3</v>
      </c>
      <c r="C33" s="2">
        <v>0</v>
      </c>
      <c r="D33" s="2"/>
      <c r="E33" s="2" t="s">
        <v>4</v>
      </c>
      <c r="F33" s="14"/>
      <c r="G33" s="2"/>
      <c r="H33" s="2"/>
      <c r="I33" s="19"/>
      <c r="J33" s="23">
        <f>SUM(J35:J50)</f>
        <v>0</v>
      </c>
      <c r="K33" s="23"/>
      <c r="L33" s="23">
        <f>SUM(L35:L50)</f>
        <v>0</v>
      </c>
      <c r="M33" s="23">
        <f>SUM(M35:M50)</f>
        <v>0</v>
      </c>
      <c r="N33" s="104"/>
    </row>
    <row r="34" spans="1:25" ht="25.5">
      <c r="A34" s="87">
        <v>1</v>
      </c>
      <c r="B34" s="87">
        <v>3</v>
      </c>
      <c r="C34" s="87">
        <v>1</v>
      </c>
      <c r="D34" s="87"/>
      <c r="E34" s="87" t="s">
        <v>309</v>
      </c>
      <c r="F34" s="89" t="s">
        <v>311</v>
      </c>
      <c r="G34" s="87" t="s">
        <v>60</v>
      </c>
      <c r="H34" s="87">
        <v>48</v>
      </c>
      <c r="I34" s="90"/>
      <c r="J34" s="91">
        <f>I34*H34</f>
        <v>0</v>
      </c>
      <c r="K34" s="91"/>
      <c r="L34" s="91">
        <f t="shared" si="2"/>
        <v>0</v>
      </c>
      <c r="M34" s="91">
        <f t="shared" si="3"/>
        <v>0</v>
      </c>
      <c r="N34" s="105" t="s">
        <v>723</v>
      </c>
    </row>
    <row r="35" spans="1:25" ht="72">
      <c r="A35" s="17">
        <v>1</v>
      </c>
      <c r="B35" s="17">
        <v>3</v>
      </c>
      <c r="C35" s="17">
        <v>2</v>
      </c>
      <c r="D35" s="17"/>
      <c r="E35" s="17" t="s">
        <v>68</v>
      </c>
      <c r="F35" s="15" t="s">
        <v>383</v>
      </c>
      <c r="G35" s="17" t="s">
        <v>60</v>
      </c>
      <c r="H35" s="17">
        <v>34</v>
      </c>
      <c r="I35" s="30"/>
      <c r="J35" s="29">
        <f t="shared" ref="J35:J50" si="5">H35*I35</f>
        <v>0</v>
      </c>
      <c r="K35" s="29"/>
      <c r="L35" s="29">
        <f t="shared" si="2"/>
        <v>0</v>
      </c>
      <c r="M35" s="29">
        <f t="shared" si="3"/>
        <v>0</v>
      </c>
      <c r="N35" s="106"/>
    </row>
    <row r="36" spans="1:25" ht="72">
      <c r="A36" s="17">
        <v>1</v>
      </c>
      <c r="B36" s="17">
        <v>3</v>
      </c>
      <c r="C36" s="17">
        <v>3</v>
      </c>
      <c r="D36" s="87"/>
      <c r="E36" s="17" t="s">
        <v>70</v>
      </c>
      <c r="F36" s="15" t="s">
        <v>384</v>
      </c>
      <c r="G36" s="17" t="s">
        <v>60</v>
      </c>
      <c r="H36" s="17">
        <v>4</v>
      </c>
      <c r="I36" s="30"/>
      <c r="J36" s="29">
        <f t="shared" si="5"/>
        <v>0</v>
      </c>
      <c r="K36" s="29"/>
      <c r="L36" s="29">
        <f t="shared" ref="L36:L41" si="6">H36*K36</f>
        <v>0</v>
      </c>
      <c r="M36" s="29">
        <f t="shared" ref="M36:M41" si="7">L36+J36</f>
        <v>0</v>
      </c>
      <c r="N36" s="106"/>
      <c r="O36" s="6"/>
      <c r="P36" s="6"/>
      <c r="Q36" s="6"/>
      <c r="R36" s="6"/>
      <c r="S36" s="6"/>
      <c r="T36" s="6"/>
      <c r="U36" s="6"/>
      <c r="V36" s="6"/>
      <c r="W36" s="6"/>
      <c r="X36" s="6"/>
      <c r="Y36" s="6"/>
    </row>
    <row r="37" spans="1:25" ht="72">
      <c r="A37" s="17">
        <v>1</v>
      </c>
      <c r="B37" s="17">
        <v>3</v>
      </c>
      <c r="C37" s="17">
        <v>4</v>
      </c>
      <c r="D37" s="87"/>
      <c r="E37" s="17" t="s">
        <v>379</v>
      </c>
      <c r="F37" s="15" t="s">
        <v>386</v>
      </c>
      <c r="G37" s="17" t="s">
        <v>60</v>
      </c>
      <c r="H37" s="17">
        <v>32</v>
      </c>
      <c r="I37" s="30"/>
      <c r="J37" s="29">
        <f t="shared" si="5"/>
        <v>0</v>
      </c>
      <c r="K37" s="29"/>
      <c r="L37" s="29">
        <f t="shared" si="6"/>
        <v>0</v>
      </c>
      <c r="M37" s="29">
        <f t="shared" si="7"/>
        <v>0</v>
      </c>
      <c r="N37" s="106"/>
      <c r="O37" s="18"/>
      <c r="S37" s="18"/>
      <c r="W37" s="18"/>
      <c r="X37" s="18"/>
      <c r="Y37" s="18"/>
    </row>
    <row r="38" spans="1:25">
      <c r="A38" s="17">
        <v>1</v>
      </c>
      <c r="B38" s="17">
        <v>3</v>
      </c>
      <c r="C38" s="17">
        <v>5</v>
      </c>
      <c r="D38" s="87"/>
      <c r="E38" s="17" t="s">
        <v>74</v>
      </c>
      <c r="F38" s="15" t="s">
        <v>75</v>
      </c>
      <c r="G38" s="17" t="s">
        <v>60</v>
      </c>
      <c r="H38" s="17">
        <v>52</v>
      </c>
      <c r="I38" s="30"/>
      <c r="J38" s="29">
        <f t="shared" si="5"/>
        <v>0</v>
      </c>
      <c r="K38" s="29"/>
      <c r="L38" s="29">
        <f t="shared" si="6"/>
        <v>0</v>
      </c>
      <c r="M38" s="29">
        <f t="shared" si="7"/>
        <v>0</v>
      </c>
      <c r="N38" s="106"/>
    </row>
    <row r="39" spans="1:25" ht="24">
      <c r="A39" s="17">
        <v>1</v>
      </c>
      <c r="B39" s="17">
        <v>3</v>
      </c>
      <c r="C39" s="17">
        <v>6</v>
      </c>
      <c r="D39" s="87"/>
      <c r="E39" s="17" t="s">
        <v>76</v>
      </c>
      <c r="F39" s="15" t="s">
        <v>394</v>
      </c>
      <c r="G39" s="17" t="s">
        <v>60</v>
      </c>
      <c r="H39" s="17">
        <v>38</v>
      </c>
      <c r="I39" s="30"/>
      <c r="J39" s="29">
        <f t="shared" si="5"/>
        <v>0</v>
      </c>
      <c r="K39" s="29"/>
      <c r="L39" s="29">
        <f t="shared" si="6"/>
        <v>0</v>
      </c>
      <c r="M39" s="29">
        <f t="shared" si="7"/>
        <v>0</v>
      </c>
      <c r="N39" s="106"/>
    </row>
    <row r="40" spans="1:25" ht="48">
      <c r="A40" s="17">
        <v>1</v>
      </c>
      <c r="B40" s="17">
        <v>3</v>
      </c>
      <c r="C40" s="17">
        <v>7</v>
      </c>
      <c r="D40" s="87"/>
      <c r="E40" s="17" t="s">
        <v>78</v>
      </c>
      <c r="F40" s="15" t="s">
        <v>385</v>
      </c>
      <c r="G40" s="17" t="s">
        <v>60</v>
      </c>
      <c r="H40" s="17">
        <v>38</v>
      </c>
      <c r="I40" s="30"/>
      <c r="J40" s="29">
        <f t="shared" si="5"/>
        <v>0</v>
      </c>
      <c r="K40" s="29"/>
      <c r="L40" s="29">
        <f t="shared" si="6"/>
        <v>0</v>
      </c>
      <c r="M40" s="29">
        <f t="shared" si="7"/>
        <v>0</v>
      </c>
      <c r="N40" s="106"/>
    </row>
    <row r="41" spans="1:25" ht="60">
      <c r="A41" s="17">
        <v>1</v>
      </c>
      <c r="B41" s="17">
        <v>3</v>
      </c>
      <c r="C41" s="17">
        <v>8</v>
      </c>
      <c r="D41" s="87"/>
      <c r="E41" s="17" t="s">
        <v>81</v>
      </c>
      <c r="F41" s="15" t="s">
        <v>393</v>
      </c>
      <c r="G41" s="17" t="s">
        <v>60</v>
      </c>
      <c r="H41" s="17">
        <v>20</v>
      </c>
      <c r="I41" s="30"/>
      <c r="J41" s="29">
        <f t="shared" si="5"/>
        <v>0</v>
      </c>
      <c r="K41" s="29"/>
      <c r="L41" s="29">
        <f t="shared" si="6"/>
        <v>0</v>
      </c>
      <c r="M41" s="29">
        <f t="shared" si="7"/>
        <v>0</v>
      </c>
      <c r="N41" s="106"/>
    </row>
    <row r="42" spans="1:25" ht="36">
      <c r="A42" s="17">
        <v>1</v>
      </c>
      <c r="B42" s="17">
        <v>3</v>
      </c>
      <c r="C42" s="17">
        <v>9</v>
      </c>
      <c r="D42" s="87"/>
      <c r="E42" s="17" t="s">
        <v>380</v>
      </c>
      <c r="F42" s="15" t="s">
        <v>395</v>
      </c>
      <c r="G42" s="17" t="s">
        <v>60</v>
      </c>
      <c r="H42" s="17">
        <v>20</v>
      </c>
      <c r="I42" s="30"/>
      <c r="J42" s="29">
        <f t="shared" si="5"/>
        <v>0</v>
      </c>
      <c r="K42" s="29"/>
      <c r="L42" s="29">
        <f t="shared" ref="L42:L49" si="8">H42*K42</f>
        <v>0</v>
      </c>
      <c r="M42" s="29">
        <f t="shared" ref="M42:M50" si="9">L42+J42</f>
        <v>0</v>
      </c>
      <c r="N42" s="106"/>
    </row>
    <row r="43" spans="1:25" ht="36">
      <c r="A43" s="17">
        <v>1</v>
      </c>
      <c r="B43" s="17">
        <v>3</v>
      </c>
      <c r="C43" s="17">
        <v>10</v>
      </c>
      <c r="D43" s="87"/>
      <c r="E43" s="17" t="s">
        <v>390</v>
      </c>
      <c r="F43" s="15" t="s">
        <v>391</v>
      </c>
      <c r="G43" s="17" t="s">
        <v>60</v>
      </c>
      <c r="H43" s="17">
        <v>20</v>
      </c>
      <c r="I43" s="30"/>
      <c r="J43" s="29">
        <f t="shared" si="5"/>
        <v>0</v>
      </c>
      <c r="K43" s="29"/>
      <c r="L43" s="29">
        <f t="shared" si="8"/>
        <v>0</v>
      </c>
      <c r="M43" s="29">
        <f t="shared" si="9"/>
        <v>0</v>
      </c>
      <c r="N43" s="106"/>
    </row>
    <row r="44" spans="1:25" ht="36">
      <c r="A44" s="17">
        <v>1</v>
      </c>
      <c r="B44" s="17">
        <v>3</v>
      </c>
      <c r="C44" s="17">
        <v>11</v>
      </c>
      <c r="D44" s="87"/>
      <c r="E44" s="17" t="s">
        <v>387</v>
      </c>
      <c r="F44" s="15" t="s">
        <v>396</v>
      </c>
      <c r="G44" s="17" t="s">
        <v>60</v>
      </c>
      <c r="H44" s="17">
        <v>120</v>
      </c>
      <c r="I44" s="30"/>
      <c r="J44" s="29">
        <f t="shared" si="5"/>
        <v>0</v>
      </c>
      <c r="K44" s="29"/>
      <c r="L44" s="29">
        <f t="shared" si="8"/>
        <v>0</v>
      </c>
      <c r="M44" s="29">
        <f t="shared" si="9"/>
        <v>0</v>
      </c>
      <c r="N44" s="106"/>
    </row>
    <row r="45" spans="1:25" ht="36">
      <c r="A45" s="17">
        <v>1</v>
      </c>
      <c r="B45" s="17">
        <v>3</v>
      </c>
      <c r="C45" s="17">
        <v>12</v>
      </c>
      <c r="D45" s="87"/>
      <c r="E45" s="17" t="s">
        <v>388</v>
      </c>
      <c r="F45" s="15" t="s">
        <v>392</v>
      </c>
      <c r="G45" s="17" t="s">
        <v>60</v>
      </c>
      <c r="H45" s="17">
        <v>120</v>
      </c>
      <c r="I45" s="30"/>
      <c r="J45" s="29">
        <f t="shared" si="5"/>
        <v>0</v>
      </c>
      <c r="K45" s="29"/>
      <c r="L45" s="29">
        <f t="shared" si="8"/>
        <v>0</v>
      </c>
      <c r="M45" s="29">
        <f t="shared" si="9"/>
        <v>0</v>
      </c>
      <c r="N45" s="106"/>
    </row>
    <row r="46" spans="1:25" ht="24">
      <c r="A46" s="17">
        <v>1</v>
      </c>
      <c r="B46" s="17">
        <v>3</v>
      </c>
      <c r="C46" s="17">
        <v>13</v>
      </c>
      <c r="D46" s="87"/>
      <c r="E46" s="17" t="s">
        <v>389</v>
      </c>
      <c r="F46" s="15" t="s">
        <v>398</v>
      </c>
      <c r="G46" s="17" t="s">
        <v>187</v>
      </c>
      <c r="H46" s="17">
        <v>1400</v>
      </c>
      <c r="I46" s="30"/>
      <c r="J46" s="29">
        <f t="shared" si="5"/>
        <v>0</v>
      </c>
      <c r="K46" s="29"/>
      <c r="L46" s="29">
        <f t="shared" si="8"/>
        <v>0</v>
      </c>
      <c r="M46" s="29">
        <f t="shared" si="9"/>
        <v>0</v>
      </c>
      <c r="N46" s="106"/>
    </row>
    <row r="47" spans="1:25" ht="48">
      <c r="A47" s="17">
        <v>1</v>
      </c>
      <c r="B47" s="17">
        <v>3</v>
      </c>
      <c r="C47" s="17">
        <v>14</v>
      </c>
      <c r="D47" s="87"/>
      <c r="E47" s="17" t="s">
        <v>382</v>
      </c>
      <c r="F47" s="15" t="s">
        <v>746</v>
      </c>
      <c r="G47" s="17" t="s">
        <v>60</v>
      </c>
      <c r="H47" s="17">
        <v>10</v>
      </c>
      <c r="I47" s="30"/>
      <c r="J47" s="29">
        <f t="shared" si="5"/>
        <v>0</v>
      </c>
      <c r="K47" s="29"/>
      <c r="L47" s="29">
        <f t="shared" si="8"/>
        <v>0</v>
      </c>
      <c r="M47" s="29">
        <f t="shared" si="9"/>
        <v>0</v>
      </c>
      <c r="N47" s="106"/>
    </row>
    <row r="48" spans="1:25" ht="36">
      <c r="A48" s="17">
        <v>1</v>
      </c>
      <c r="B48" s="17">
        <v>3</v>
      </c>
      <c r="C48" s="17">
        <v>15</v>
      </c>
      <c r="D48" s="87"/>
      <c r="E48" s="17" t="s">
        <v>382</v>
      </c>
      <c r="F48" s="15" t="s">
        <v>747</v>
      </c>
      <c r="G48" s="17" t="s">
        <v>60</v>
      </c>
      <c r="H48" s="17">
        <v>16</v>
      </c>
      <c r="I48" s="30"/>
      <c r="J48" s="29">
        <f t="shared" si="5"/>
        <v>0</v>
      </c>
      <c r="K48" s="29"/>
      <c r="L48" s="29">
        <f t="shared" si="8"/>
        <v>0</v>
      </c>
      <c r="M48" s="29">
        <f t="shared" si="9"/>
        <v>0</v>
      </c>
      <c r="N48" s="106"/>
    </row>
    <row r="49" spans="1:14" ht="36">
      <c r="A49" s="17">
        <v>1</v>
      </c>
      <c r="B49" s="17">
        <v>3</v>
      </c>
      <c r="C49" s="17">
        <v>16</v>
      </c>
      <c r="D49" s="87"/>
      <c r="E49" s="17" t="s">
        <v>382</v>
      </c>
      <c r="F49" s="15" t="s">
        <v>748</v>
      </c>
      <c r="G49" s="17" t="s">
        <v>60</v>
      </c>
      <c r="H49" s="17">
        <v>2</v>
      </c>
      <c r="I49" s="30"/>
      <c r="J49" s="29">
        <f t="shared" si="5"/>
        <v>0</v>
      </c>
      <c r="K49" s="29"/>
      <c r="L49" s="29">
        <f t="shared" si="8"/>
        <v>0</v>
      </c>
      <c r="M49" s="29">
        <f t="shared" si="9"/>
        <v>0</v>
      </c>
      <c r="N49" s="106"/>
    </row>
    <row r="50" spans="1:14">
      <c r="A50" s="17">
        <v>1</v>
      </c>
      <c r="B50" s="17">
        <v>3</v>
      </c>
      <c r="C50" s="17">
        <v>17</v>
      </c>
      <c r="D50" s="87"/>
      <c r="E50" s="17" t="s">
        <v>83</v>
      </c>
      <c r="F50" s="15" t="s">
        <v>397</v>
      </c>
      <c r="G50" s="17" t="s">
        <v>60</v>
      </c>
      <c r="H50" s="17">
        <v>1</v>
      </c>
      <c r="I50" s="30"/>
      <c r="J50" s="29">
        <f t="shared" si="5"/>
        <v>0</v>
      </c>
      <c r="K50" s="29"/>
      <c r="L50" s="29">
        <f>H50*K50</f>
        <v>0</v>
      </c>
      <c r="M50" s="29">
        <f t="shared" si="9"/>
        <v>0</v>
      </c>
      <c r="N50" s="106"/>
    </row>
    <row r="51" spans="1:14">
      <c r="A51" s="17"/>
      <c r="B51" s="17"/>
      <c r="C51" s="17"/>
      <c r="D51" s="87"/>
      <c r="E51" s="17"/>
      <c r="F51" s="15"/>
      <c r="G51" s="17"/>
      <c r="H51" s="17"/>
      <c r="I51" s="30"/>
      <c r="J51" s="29"/>
      <c r="K51" s="29"/>
      <c r="L51" s="29"/>
      <c r="M51" s="29"/>
      <c r="N51" s="106"/>
    </row>
    <row r="52" spans="1:14">
      <c r="A52" s="2">
        <v>1</v>
      </c>
      <c r="B52" s="2">
        <v>4</v>
      </c>
      <c r="C52" s="2">
        <v>0</v>
      </c>
      <c r="D52" s="2"/>
      <c r="E52" s="2" t="s">
        <v>5</v>
      </c>
      <c r="F52" s="14"/>
      <c r="G52" s="2"/>
      <c r="H52" s="2"/>
      <c r="I52" s="19"/>
      <c r="J52" s="23">
        <f>SUM(J54:J63)</f>
        <v>0</v>
      </c>
      <c r="K52" s="23"/>
      <c r="L52" s="23">
        <f>SUM(L54:L63)</f>
        <v>0</v>
      </c>
      <c r="M52" s="23">
        <f>SUM(M54:M63)</f>
        <v>0</v>
      </c>
      <c r="N52" s="104"/>
    </row>
    <row r="53" spans="1:14" ht="25.5">
      <c r="A53" s="87">
        <v>1</v>
      </c>
      <c r="B53" s="87">
        <v>4</v>
      </c>
      <c r="C53" s="87">
        <v>1</v>
      </c>
      <c r="D53" s="87"/>
      <c r="E53" s="87" t="s">
        <v>309</v>
      </c>
      <c r="F53" s="89" t="s">
        <v>313</v>
      </c>
      <c r="G53" s="87" t="s">
        <v>60</v>
      </c>
      <c r="H53" s="87">
        <v>2</v>
      </c>
      <c r="I53" s="90"/>
      <c r="J53" s="91">
        <f>I53*H53</f>
        <v>0</v>
      </c>
      <c r="K53" s="91"/>
      <c r="L53" s="91">
        <f t="shared" si="2"/>
        <v>0</v>
      </c>
      <c r="M53" s="91">
        <f t="shared" ref="M53:M63" si="10">L53+J53</f>
        <v>0</v>
      </c>
      <c r="N53" s="105" t="s">
        <v>723</v>
      </c>
    </row>
    <row r="54" spans="1:14" ht="72">
      <c r="A54" s="17">
        <v>1</v>
      </c>
      <c r="B54" s="17">
        <v>4</v>
      </c>
      <c r="C54" s="17">
        <v>2</v>
      </c>
      <c r="D54" s="17"/>
      <c r="E54" s="17" t="s">
        <v>399</v>
      </c>
      <c r="F54" s="15" t="s">
        <v>519</v>
      </c>
      <c r="G54" s="17" t="s">
        <v>60</v>
      </c>
      <c r="H54" s="17">
        <v>4</v>
      </c>
      <c r="I54" s="30"/>
      <c r="J54" s="29">
        <f>H54*I54</f>
        <v>0</v>
      </c>
      <c r="K54" s="29"/>
      <c r="L54" s="29">
        <f t="shared" ref="L54:L63" si="11">H54*K54</f>
        <v>0</v>
      </c>
      <c r="M54" s="29">
        <f t="shared" si="10"/>
        <v>0</v>
      </c>
      <c r="N54" s="106"/>
    </row>
    <row r="55" spans="1:14" ht="72">
      <c r="A55" s="17">
        <v>1</v>
      </c>
      <c r="B55" s="17">
        <v>4</v>
      </c>
      <c r="C55" s="17">
        <v>3</v>
      </c>
      <c r="D55" s="17"/>
      <c r="E55" s="17" t="s">
        <v>399</v>
      </c>
      <c r="F55" s="15" t="s">
        <v>518</v>
      </c>
      <c r="G55" s="17" t="s">
        <v>60</v>
      </c>
      <c r="H55" s="17">
        <v>2</v>
      </c>
      <c r="I55" s="30"/>
      <c r="J55" s="29">
        <f>H55*I55</f>
        <v>0</v>
      </c>
      <c r="K55" s="29"/>
      <c r="L55" s="29">
        <f t="shared" si="11"/>
        <v>0</v>
      </c>
      <c r="M55" s="29">
        <f t="shared" si="10"/>
        <v>0</v>
      </c>
      <c r="N55" s="106"/>
    </row>
    <row r="56" spans="1:14" ht="72">
      <c r="A56" s="17">
        <v>1</v>
      </c>
      <c r="B56" s="17">
        <v>4</v>
      </c>
      <c r="C56" s="17">
        <v>4</v>
      </c>
      <c r="D56" s="17"/>
      <c r="E56" s="17" t="s">
        <v>400</v>
      </c>
      <c r="F56" s="15" t="s">
        <v>505</v>
      </c>
      <c r="G56" s="17" t="s">
        <v>60</v>
      </c>
      <c r="H56" s="17">
        <v>4</v>
      </c>
      <c r="I56" s="30"/>
      <c r="J56" s="29">
        <f t="shared" ref="J56:J63" si="12">H56*I56</f>
        <v>0</v>
      </c>
      <c r="K56" s="29"/>
      <c r="L56" s="29">
        <f t="shared" si="11"/>
        <v>0</v>
      </c>
      <c r="M56" s="29">
        <f t="shared" si="10"/>
        <v>0</v>
      </c>
      <c r="N56" s="106"/>
    </row>
    <row r="57" spans="1:14">
      <c r="A57" s="17">
        <v>1</v>
      </c>
      <c r="B57" s="17">
        <v>4</v>
      </c>
      <c r="C57" s="17">
        <v>5</v>
      </c>
      <c r="D57" s="17"/>
      <c r="E57" s="17" t="s">
        <v>74</v>
      </c>
      <c r="F57" s="15" t="s">
        <v>75</v>
      </c>
      <c r="G57" s="17" t="s">
        <v>60</v>
      </c>
      <c r="H57" s="17">
        <v>8</v>
      </c>
      <c r="I57" s="30"/>
      <c r="J57" s="29">
        <f>H57*I57</f>
        <v>0</v>
      </c>
      <c r="K57" s="29"/>
      <c r="L57" s="29">
        <f t="shared" si="11"/>
        <v>0</v>
      </c>
      <c r="M57" s="29">
        <f t="shared" si="10"/>
        <v>0</v>
      </c>
      <c r="N57" s="106"/>
    </row>
    <row r="58" spans="1:14" ht="36">
      <c r="A58" s="17">
        <v>1</v>
      </c>
      <c r="B58" s="17">
        <v>4</v>
      </c>
      <c r="C58" s="17">
        <v>6</v>
      </c>
      <c r="D58" s="17"/>
      <c r="E58" s="17" t="s">
        <v>380</v>
      </c>
      <c r="F58" s="15" t="s">
        <v>381</v>
      </c>
      <c r="G58" s="17" t="s">
        <v>85</v>
      </c>
      <c r="H58" s="17">
        <v>2</v>
      </c>
      <c r="I58" s="30"/>
      <c r="J58" s="29">
        <f t="shared" si="12"/>
        <v>0</v>
      </c>
      <c r="K58" s="29"/>
      <c r="L58" s="29">
        <f t="shared" si="11"/>
        <v>0</v>
      </c>
      <c r="M58" s="29">
        <f t="shared" si="10"/>
        <v>0</v>
      </c>
      <c r="N58" s="106"/>
    </row>
    <row r="59" spans="1:14" ht="36">
      <c r="A59" s="17">
        <v>1</v>
      </c>
      <c r="B59" s="17">
        <v>4</v>
      </c>
      <c r="C59" s="17">
        <v>7</v>
      </c>
      <c r="D59" s="17"/>
      <c r="E59" s="17" t="s">
        <v>387</v>
      </c>
      <c r="F59" s="15" t="s">
        <v>396</v>
      </c>
      <c r="G59" s="17" t="s">
        <v>60</v>
      </c>
      <c r="H59" s="17">
        <v>6</v>
      </c>
      <c r="I59" s="30"/>
      <c r="J59" s="29">
        <f>H59*I59</f>
        <v>0</v>
      </c>
      <c r="K59" s="29"/>
      <c r="L59" s="29">
        <f t="shared" si="11"/>
        <v>0</v>
      </c>
      <c r="M59" s="29">
        <f t="shared" si="10"/>
        <v>0</v>
      </c>
      <c r="N59" s="106"/>
    </row>
    <row r="60" spans="1:14" ht="36">
      <c r="A60" s="17">
        <v>1</v>
      </c>
      <c r="B60" s="17">
        <v>4</v>
      </c>
      <c r="C60" s="17">
        <v>8</v>
      </c>
      <c r="D60" s="17"/>
      <c r="E60" s="17" t="s">
        <v>388</v>
      </c>
      <c r="F60" s="15" t="s">
        <v>392</v>
      </c>
      <c r="G60" s="17" t="s">
        <v>60</v>
      </c>
      <c r="H60" s="17">
        <v>6</v>
      </c>
      <c r="I60" s="30"/>
      <c r="J60" s="29">
        <f>H60*I60</f>
        <v>0</v>
      </c>
      <c r="K60" s="29"/>
      <c r="L60" s="29">
        <f t="shared" si="11"/>
        <v>0</v>
      </c>
      <c r="M60" s="29">
        <f t="shared" si="10"/>
        <v>0</v>
      </c>
      <c r="N60" s="106"/>
    </row>
    <row r="61" spans="1:14" ht="24">
      <c r="A61" s="17">
        <v>1</v>
      </c>
      <c r="B61" s="17">
        <v>4</v>
      </c>
      <c r="C61" s="17">
        <v>9</v>
      </c>
      <c r="D61" s="17"/>
      <c r="E61" s="17" t="s">
        <v>389</v>
      </c>
      <c r="F61" s="15" t="s">
        <v>398</v>
      </c>
      <c r="G61" s="17" t="s">
        <v>187</v>
      </c>
      <c r="H61" s="17">
        <v>360</v>
      </c>
      <c r="I61" s="30"/>
      <c r="J61" s="29">
        <f>H61*I61</f>
        <v>0</v>
      </c>
      <c r="K61" s="29"/>
      <c r="L61" s="29">
        <f t="shared" si="11"/>
        <v>0</v>
      </c>
      <c r="M61" s="29">
        <f t="shared" si="10"/>
        <v>0</v>
      </c>
      <c r="N61" s="106"/>
    </row>
    <row r="62" spans="1:14">
      <c r="A62" s="17">
        <v>1</v>
      </c>
      <c r="B62" s="17">
        <v>4</v>
      </c>
      <c r="C62" s="17">
        <v>10</v>
      </c>
      <c r="D62" s="17"/>
      <c r="E62" s="17" t="s">
        <v>401</v>
      </c>
      <c r="F62" s="15" t="s">
        <v>447</v>
      </c>
      <c r="G62" s="17" t="s">
        <v>402</v>
      </c>
      <c r="H62" s="17">
        <v>576</v>
      </c>
      <c r="I62" s="30"/>
      <c r="J62" s="29">
        <f t="shared" si="12"/>
        <v>0</v>
      </c>
      <c r="K62" s="29"/>
      <c r="L62" s="29">
        <f t="shared" si="11"/>
        <v>0</v>
      </c>
      <c r="M62" s="29">
        <f t="shared" si="10"/>
        <v>0</v>
      </c>
      <c r="N62" s="106"/>
    </row>
    <row r="63" spans="1:14" ht="24">
      <c r="A63" s="17">
        <v>1</v>
      </c>
      <c r="B63" s="17">
        <v>4</v>
      </c>
      <c r="C63" s="17">
        <v>11</v>
      </c>
      <c r="D63" s="17"/>
      <c r="E63" s="17" t="s">
        <v>83</v>
      </c>
      <c r="F63" s="15" t="s">
        <v>512</v>
      </c>
      <c r="G63" s="17" t="s">
        <v>60</v>
      </c>
      <c r="H63" s="17">
        <v>1</v>
      </c>
      <c r="I63" s="30"/>
      <c r="J63" s="29">
        <f t="shared" si="12"/>
        <v>0</v>
      </c>
      <c r="K63" s="29"/>
      <c r="L63" s="29">
        <f t="shared" si="11"/>
        <v>0</v>
      </c>
      <c r="M63" s="29">
        <f t="shared" si="10"/>
        <v>0</v>
      </c>
      <c r="N63" s="106"/>
    </row>
    <row r="64" spans="1:14">
      <c r="A64" s="17"/>
      <c r="B64" s="17"/>
      <c r="C64" s="17"/>
      <c r="D64" s="17"/>
      <c r="E64" s="17"/>
      <c r="F64" s="15"/>
      <c r="G64" s="17"/>
      <c r="H64" s="17"/>
      <c r="I64" s="30"/>
      <c r="J64" s="29"/>
      <c r="K64" s="29"/>
      <c r="L64" s="29"/>
      <c r="M64" s="29"/>
      <c r="N64" s="106"/>
    </row>
    <row r="65" spans="1:14">
      <c r="A65" s="2">
        <v>1</v>
      </c>
      <c r="B65" s="2">
        <v>5</v>
      </c>
      <c r="C65" s="2">
        <v>0</v>
      </c>
      <c r="D65" s="2"/>
      <c r="E65" s="2" t="s">
        <v>16</v>
      </c>
      <c r="F65" s="14"/>
      <c r="G65" s="2"/>
      <c r="H65" s="2"/>
      <c r="I65" s="19"/>
      <c r="J65" s="23">
        <f>SUM(J66:J80)</f>
        <v>0</v>
      </c>
      <c r="K65" s="23"/>
      <c r="L65" s="23">
        <f>SUM(L66:L80)</f>
        <v>0</v>
      </c>
      <c r="M65" s="23">
        <f>SUM(M66:M80)</f>
        <v>0</v>
      </c>
      <c r="N65" s="104"/>
    </row>
    <row r="66" spans="1:14" ht="36">
      <c r="A66" s="1">
        <v>1</v>
      </c>
      <c r="B66" s="1">
        <v>5</v>
      </c>
      <c r="C66" s="1">
        <v>1</v>
      </c>
      <c r="E66" s="1" t="s">
        <v>435</v>
      </c>
      <c r="F66" s="15" t="s">
        <v>444</v>
      </c>
      <c r="G66" s="1" t="s">
        <v>60</v>
      </c>
      <c r="H66" s="1">
        <v>10</v>
      </c>
      <c r="I66" s="20"/>
      <c r="J66" s="24">
        <f>I66*H66</f>
        <v>0</v>
      </c>
      <c r="K66" s="24"/>
      <c r="L66" s="24">
        <f>K66*H66</f>
        <v>0</v>
      </c>
      <c r="M66" s="24">
        <f>L66+J66</f>
        <v>0</v>
      </c>
      <c r="N66" s="106"/>
    </row>
    <row r="67" spans="1:14" ht="36">
      <c r="A67" s="1">
        <v>1</v>
      </c>
      <c r="B67" s="1">
        <v>5</v>
      </c>
      <c r="C67" s="1">
        <v>2</v>
      </c>
      <c r="E67" s="1" t="s">
        <v>435</v>
      </c>
      <c r="F67" s="15" t="s">
        <v>445</v>
      </c>
      <c r="G67" s="1" t="s">
        <v>60</v>
      </c>
      <c r="H67" s="1">
        <v>2</v>
      </c>
      <c r="I67" s="20"/>
      <c r="J67" s="24">
        <f t="shared" ref="J67:J72" si="13">I67*H67</f>
        <v>0</v>
      </c>
      <c r="K67" s="24"/>
      <c r="L67" s="24">
        <f t="shared" ref="L67:L79" si="14">K67*H67</f>
        <v>0</v>
      </c>
      <c r="M67" s="24">
        <f t="shared" ref="M67:M80" si="15">L67+J67</f>
        <v>0</v>
      </c>
      <c r="N67" s="106"/>
    </row>
    <row r="68" spans="1:14" ht="36">
      <c r="A68" s="1">
        <v>1</v>
      </c>
      <c r="B68" s="1">
        <v>5</v>
      </c>
      <c r="C68" s="1">
        <v>3</v>
      </c>
      <c r="E68" s="1" t="s">
        <v>436</v>
      </c>
      <c r="F68" s="15" t="s">
        <v>749</v>
      </c>
      <c r="G68" s="1" t="s">
        <v>60</v>
      </c>
      <c r="H68" s="1">
        <v>16</v>
      </c>
      <c r="I68" s="20"/>
      <c r="J68" s="24">
        <f t="shared" si="13"/>
        <v>0</v>
      </c>
      <c r="K68" s="24"/>
      <c r="L68" s="24">
        <f>K68*H68</f>
        <v>0</v>
      </c>
      <c r="M68" s="24">
        <f>L68+J68</f>
        <v>0</v>
      </c>
      <c r="N68" s="106"/>
    </row>
    <row r="69" spans="1:14" ht="36">
      <c r="A69" s="1">
        <v>1</v>
      </c>
      <c r="B69" s="1">
        <v>5</v>
      </c>
      <c r="C69" s="1">
        <v>4</v>
      </c>
      <c r="E69" s="1" t="s">
        <v>439</v>
      </c>
      <c r="F69" s="15" t="s">
        <v>446</v>
      </c>
      <c r="G69" s="1" t="s">
        <v>60</v>
      </c>
      <c r="H69" s="1">
        <v>8</v>
      </c>
      <c r="I69" s="20"/>
      <c r="J69" s="24">
        <f t="shared" si="13"/>
        <v>0</v>
      </c>
      <c r="K69" s="24"/>
      <c r="L69" s="24">
        <f t="shared" si="14"/>
        <v>0</v>
      </c>
      <c r="M69" s="24">
        <f t="shared" si="15"/>
        <v>0</v>
      </c>
      <c r="N69" s="106"/>
    </row>
    <row r="70" spans="1:14" ht="36">
      <c r="A70" s="1">
        <v>1</v>
      </c>
      <c r="B70" s="1">
        <v>5</v>
      </c>
      <c r="C70" s="1">
        <v>5</v>
      </c>
      <c r="E70" s="1" t="s">
        <v>440</v>
      </c>
      <c r="F70" s="15" t="s">
        <v>750</v>
      </c>
      <c r="G70" s="1" t="s">
        <v>60</v>
      </c>
      <c r="H70" s="1">
        <v>8</v>
      </c>
      <c r="I70" s="20"/>
      <c r="J70" s="24">
        <f t="shared" si="13"/>
        <v>0</v>
      </c>
      <c r="K70" s="24"/>
      <c r="L70" s="24">
        <f t="shared" si="14"/>
        <v>0</v>
      </c>
      <c r="M70" s="24">
        <f t="shared" si="15"/>
        <v>0</v>
      </c>
      <c r="N70" s="106"/>
    </row>
    <row r="71" spans="1:14" ht="36">
      <c r="A71" s="1">
        <v>1</v>
      </c>
      <c r="B71" s="1">
        <v>5</v>
      </c>
      <c r="C71" s="1">
        <v>6</v>
      </c>
      <c r="E71" s="1" t="s">
        <v>437</v>
      </c>
      <c r="F71" s="15" t="s">
        <v>444</v>
      </c>
      <c r="G71" s="1" t="s">
        <v>60</v>
      </c>
      <c r="H71" s="1">
        <v>4</v>
      </c>
      <c r="I71" s="20"/>
      <c r="J71" s="24">
        <f t="shared" si="13"/>
        <v>0</v>
      </c>
      <c r="K71" s="24"/>
      <c r="L71" s="24">
        <f t="shared" si="14"/>
        <v>0</v>
      </c>
      <c r="M71" s="24">
        <f t="shared" si="15"/>
        <v>0</v>
      </c>
      <c r="N71" s="106"/>
    </row>
    <row r="72" spans="1:14" ht="36">
      <c r="A72" s="1">
        <v>1</v>
      </c>
      <c r="B72" s="1">
        <v>5</v>
      </c>
      <c r="C72" s="1">
        <v>7</v>
      </c>
      <c r="E72" s="1" t="s">
        <v>438</v>
      </c>
      <c r="F72" s="15" t="s">
        <v>751</v>
      </c>
      <c r="G72" s="1" t="s">
        <v>60</v>
      </c>
      <c r="H72" s="1">
        <v>1</v>
      </c>
      <c r="I72" s="20"/>
      <c r="J72" s="24">
        <f t="shared" si="13"/>
        <v>0</v>
      </c>
      <c r="K72" s="24"/>
      <c r="L72" s="24">
        <f t="shared" si="14"/>
        <v>0</v>
      </c>
      <c r="M72" s="24">
        <f t="shared" si="15"/>
        <v>0</v>
      </c>
      <c r="N72" s="106"/>
    </row>
    <row r="73" spans="1:14" ht="48">
      <c r="A73" s="1">
        <v>1</v>
      </c>
      <c r="B73" s="1">
        <v>5</v>
      </c>
      <c r="C73" s="1">
        <v>8</v>
      </c>
      <c r="E73" s="17" t="s">
        <v>403</v>
      </c>
      <c r="F73" s="15" t="s">
        <v>442</v>
      </c>
      <c r="G73" s="17" t="s">
        <v>60</v>
      </c>
      <c r="H73" s="17">
        <v>10</v>
      </c>
      <c r="I73" s="20"/>
      <c r="J73" s="24">
        <f>I73*H73</f>
        <v>0</v>
      </c>
      <c r="K73" s="24"/>
      <c r="L73" s="24">
        <f t="shared" si="14"/>
        <v>0</v>
      </c>
      <c r="M73" s="24">
        <f t="shared" si="15"/>
        <v>0</v>
      </c>
      <c r="N73" s="106"/>
    </row>
    <row r="74" spans="1:14" ht="48">
      <c r="A74" s="1">
        <v>1</v>
      </c>
      <c r="B74" s="1">
        <v>5</v>
      </c>
      <c r="C74" s="1">
        <v>9</v>
      </c>
      <c r="E74" s="17" t="s">
        <v>403</v>
      </c>
      <c r="F74" s="15" t="s">
        <v>752</v>
      </c>
      <c r="G74" s="1" t="s">
        <v>60</v>
      </c>
      <c r="H74" s="1">
        <v>2</v>
      </c>
      <c r="I74" s="20"/>
      <c r="J74" s="24">
        <f t="shared" ref="J74:J79" si="16">I74*H74</f>
        <v>0</v>
      </c>
      <c r="K74" s="24"/>
      <c r="L74" s="24">
        <f t="shared" si="14"/>
        <v>0</v>
      </c>
      <c r="M74" s="24">
        <f t="shared" si="15"/>
        <v>0</v>
      </c>
      <c r="N74" s="106"/>
    </row>
    <row r="75" spans="1:14" ht="48">
      <c r="A75" s="1">
        <v>1</v>
      </c>
      <c r="B75" s="1">
        <v>5</v>
      </c>
      <c r="C75" s="1">
        <v>10</v>
      </c>
      <c r="E75" s="17" t="s">
        <v>403</v>
      </c>
      <c r="F75" s="15" t="s">
        <v>753</v>
      </c>
      <c r="G75" s="17" t="s">
        <v>60</v>
      </c>
      <c r="H75" s="17">
        <v>16</v>
      </c>
      <c r="I75" s="20"/>
      <c r="J75" s="24">
        <f t="shared" si="16"/>
        <v>0</v>
      </c>
      <c r="K75" s="24"/>
      <c r="L75" s="24">
        <f t="shared" si="14"/>
        <v>0</v>
      </c>
      <c r="M75" s="24">
        <f t="shared" si="15"/>
        <v>0</v>
      </c>
      <c r="N75" s="106"/>
    </row>
    <row r="76" spans="1:14" ht="36">
      <c r="A76" s="1">
        <v>1</v>
      </c>
      <c r="B76" s="1">
        <v>5</v>
      </c>
      <c r="C76" s="1">
        <v>11</v>
      </c>
      <c r="E76" s="17" t="s">
        <v>404</v>
      </c>
      <c r="F76" s="15" t="s">
        <v>755</v>
      </c>
      <c r="G76" s="17" t="s">
        <v>60</v>
      </c>
      <c r="H76" s="17">
        <v>8</v>
      </c>
      <c r="I76" s="20"/>
      <c r="J76" s="24">
        <f t="shared" si="16"/>
        <v>0</v>
      </c>
      <c r="K76" s="24"/>
      <c r="L76" s="24">
        <f t="shared" si="14"/>
        <v>0</v>
      </c>
      <c r="M76" s="24">
        <f t="shared" si="15"/>
        <v>0</v>
      </c>
      <c r="N76" s="106"/>
    </row>
    <row r="77" spans="1:14" ht="36">
      <c r="A77" s="1">
        <v>1</v>
      </c>
      <c r="B77" s="1">
        <v>5</v>
      </c>
      <c r="C77" s="1">
        <v>12</v>
      </c>
      <c r="E77" s="17" t="s">
        <v>404</v>
      </c>
      <c r="F77" s="15" t="s">
        <v>754</v>
      </c>
      <c r="G77" s="17" t="s">
        <v>60</v>
      </c>
      <c r="H77" s="17">
        <v>8</v>
      </c>
      <c r="I77" s="20"/>
      <c r="J77" s="24">
        <f t="shared" si="16"/>
        <v>0</v>
      </c>
      <c r="K77" s="24"/>
      <c r="L77" s="24">
        <f t="shared" si="14"/>
        <v>0</v>
      </c>
      <c r="M77" s="24">
        <f t="shared" si="15"/>
        <v>0</v>
      </c>
      <c r="N77" s="106"/>
    </row>
    <row r="78" spans="1:14" ht="36">
      <c r="A78" s="1">
        <v>1</v>
      </c>
      <c r="B78" s="1">
        <v>5</v>
      </c>
      <c r="C78" s="1">
        <v>13</v>
      </c>
      <c r="E78" s="17" t="s">
        <v>405</v>
      </c>
      <c r="F78" s="15" t="s">
        <v>756</v>
      </c>
      <c r="G78" s="17" t="s">
        <v>60</v>
      </c>
      <c r="H78" s="17">
        <v>4</v>
      </c>
      <c r="I78" s="20"/>
      <c r="J78" s="24">
        <f t="shared" si="16"/>
        <v>0</v>
      </c>
      <c r="K78" s="24"/>
      <c r="L78" s="24">
        <f t="shared" si="14"/>
        <v>0</v>
      </c>
      <c r="M78" s="24">
        <f t="shared" si="15"/>
        <v>0</v>
      </c>
      <c r="N78" s="106"/>
    </row>
    <row r="79" spans="1:14" ht="36">
      <c r="A79" s="1">
        <v>1</v>
      </c>
      <c r="B79" s="1">
        <v>5</v>
      </c>
      <c r="C79" s="1">
        <v>14</v>
      </c>
      <c r="E79" s="17" t="s">
        <v>405</v>
      </c>
      <c r="F79" s="15" t="s">
        <v>757</v>
      </c>
      <c r="G79" s="17" t="s">
        <v>60</v>
      </c>
      <c r="H79" s="17">
        <v>1</v>
      </c>
      <c r="I79" s="20"/>
      <c r="J79" s="24">
        <f t="shared" si="16"/>
        <v>0</v>
      </c>
      <c r="K79" s="24"/>
      <c r="L79" s="24">
        <f t="shared" si="14"/>
        <v>0</v>
      </c>
      <c r="M79" s="24">
        <f t="shared" si="15"/>
        <v>0</v>
      </c>
      <c r="N79" s="106"/>
    </row>
    <row r="80" spans="1:14">
      <c r="A80" s="1">
        <v>1</v>
      </c>
      <c r="B80" s="1">
        <v>5</v>
      </c>
      <c r="C80" s="1">
        <v>15</v>
      </c>
      <c r="E80" s="17" t="s">
        <v>83</v>
      </c>
      <c r="F80" s="15" t="s">
        <v>443</v>
      </c>
      <c r="G80" s="17" t="s">
        <v>60</v>
      </c>
      <c r="H80" s="17">
        <v>1</v>
      </c>
      <c r="I80" s="20"/>
      <c r="J80" s="24">
        <f>I80*H80</f>
        <v>0</v>
      </c>
      <c r="K80" s="24"/>
      <c r="L80" s="24">
        <f>K80*H80</f>
        <v>0</v>
      </c>
      <c r="M80" s="24">
        <f t="shared" si="15"/>
        <v>0</v>
      </c>
      <c r="N80" s="106"/>
    </row>
    <row r="81" spans="1:14">
      <c r="F81" s="15"/>
      <c r="I81" s="20"/>
      <c r="J81" s="24"/>
      <c r="K81" s="24"/>
      <c r="L81" s="24"/>
      <c r="M81" s="24"/>
      <c r="N81" s="106"/>
    </row>
    <row r="82" spans="1:14">
      <c r="A82" s="2">
        <v>1</v>
      </c>
      <c r="B82" s="2">
        <v>6</v>
      </c>
      <c r="C82" s="2">
        <v>0</v>
      </c>
      <c r="D82" s="2"/>
      <c r="E82" s="2" t="s">
        <v>22</v>
      </c>
      <c r="F82" s="14"/>
      <c r="G82" s="2"/>
      <c r="H82" s="2"/>
      <c r="I82" s="19"/>
      <c r="J82" s="23">
        <f>SUM(J83:J86)</f>
        <v>0</v>
      </c>
      <c r="K82" s="23"/>
      <c r="L82" s="23">
        <f>SUM(L83:L86)</f>
        <v>0</v>
      </c>
      <c r="M82" s="23">
        <f>SUM(M83:M86)</f>
        <v>0</v>
      </c>
      <c r="N82" s="104"/>
    </row>
    <row r="83" spans="1:14" ht="25.5">
      <c r="A83" s="87">
        <v>1</v>
      </c>
      <c r="B83" s="87">
        <v>6</v>
      </c>
      <c r="C83" s="87">
        <v>1</v>
      </c>
      <c r="D83" s="87"/>
      <c r="E83" s="87" t="s">
        <v>86</v>
      </c>
      <c r="F83" s="89" t="s">
        <v>328</v>
      </c>
      <c r="G83" s="87" t="s">
        <v>60</v>
      </c>
      <c r="H83" s="87">
        <v>1</v>
      </c>
      <c r="I83" s="90"/>
      <c r="J83" s="91">
        <f>H83*I83</f>
        <v>0</v>
      </c>
      <c r="K83" s="91"/>
      <c r="L83" s="91">
        <f t="shared" si="2"/>
        <v>0</v>
      </c>
      <c r="M83" s="91">
        <f t="shared" si="3"/>
        <v>0</v>
      </c>
      <c r="N83" s="105" t="s">
        <v>723</v>
      </c>
    </row>
    <row r="84" spans="1:14" ht="60">
      <c r="A84" s="87">
        <v>1</v>
      </c>
      <c r="B84" s="87">
        <v>6</v>
      </c>
      <c r="C84" s="87">
        <v>2</v>
      </c>
      <c r="D84" s="87"/>
      <c r="E84" s="87" t="s">
        <v>87</v>
      </c>
      <c r="F84" s="89" t="s">
        <v>325</v>
      </c>
      <c r="G84" s="87" t="s">
        <v>60</v>
      </c>
      <c r="H84" s="87">
        <v>1</v>
      </c>
      <c r="I84" s="90"/>
      <c r="J84" s="91">
        <f t="shared" ref="J84:J86" si="17">H84*I84</f>
        <v>0</v>
      </c>
      <c r="K84" s="91"/>
      <c r="L84" s="91">
        <f t="shared" si="2"/>
        <v>0</v>
      </c>
      <c r="M84" s="91">
        <f t="shared" si="3"/>
        <v>0</v>
      </c>
      <c r="N84" s="105" t="s">
        <v>723</v>
      </c>
    </row>
    <row r="85" spans="1:14" ht="36">
      <c r="A85" s="87">
        <v>1</v>
      </c>
      <c r="B85" s="87">
        <v>6</v>
      </c>
      <c r="C85" s="87">
        <v>3</v>
      </c>
      <c r="D85" s="87"/>
      <c r="E85" s="87" t="s">
        <v>88</v>
      </c>
      <c r="F85" s="89" t="s">
        <v>326</v>
      </c>
      <c r="G85" s="87" t="s">
        <v>60</v>
      </c>
      <c r="H85" s="87">
        <v>1</v>
      </c>
      <c r="I85" s="90"/>
      <c r="J85" s="91">
        <f t="shared" si="17"/>
        <v>0</v>
      </c>
      <c r="K85" s="91"/>
      <c r="L85" s="91">
        <f t="shared" si="2"/>
        <v>0</v>
      </c>
      <c r="M85" s="91">
        <f t="shared" si="3"/>
        <v>0</v>
      </c>
      <c r="N85" s="105" t="s">
        <v>723</v>
      </c>
    </row>
    <row r="86" spans="1:14" ht="25.5">
      <c r="A86" s="87">
        <v>1</v>
      </c>
      <c r="B86" s="87">
        <v>6</v>
      </c>
      <c r="C86" s="87">
        <v>4</v>
      </c>
      <c r="D86" s="87"/>
      <c r="E86" s="87" t="s">
        <v>89</v>
      </c>
      <c r="F86" s="89" t="s">
        <v>90</v>
      </c>
      <c r="G86" s="87" t="s">
        <v>60</v>
      </c>
      <c r="H86" s="87">
        <v>1</v>
      </c>
      <c r="I86" s="90"/>
      <c r="J86" s="91">
        <f t="shared" si="17"/>
        <v>0</v>
      </c>
      <c r="K86" s="91"/>
      <c r="L86" s="91">
        <f t="shared" si="2"/>
        <v>0</v>
      </c>
      <c r="M86" s="91">
        <f t="shared" si="3"/>
        <v>0</v>
      </c>
      <c r="N86" s="105" t="s">
        <v>723</v>
      </c>
    </row>
    <row r="87" spans="1:14">
      <c r="A87" s="12">
        <v>2</v>
      </c>
      <c r="B87" s="12">
        <v>0</v>
      </c>
      <c r="C87" s="12">
        <v>0</v>
      </c>
      <c r="D87" s="12"/>
      <c r="E87" s="3" t="s">
        <v>1</v>
      </c>
      <c r="F87" s="16"/>
      <c r="G87" s="12"/>
      <c r="H87" s="12"/>
      <c r="I87" s="25"/>
      <c r="J87" s="36">
        <f>J89+J95+J106+J134+J141+J170+J191+J205+J225+J235+J118+J256</f>
        <v>0</v>
      </c>
      <c r="K87" s="36"/>
      <c r="L87" s="36">
        <f t="shared" ref="L87" si="18">L89+L95+L106+L134+L141+L170+L191+L205+L225+L235+L118+L256</f>
        <v>0</v>
      </c>
      <c r="M87" s="36">
        <f>M89+M95+M106+M134+M141+M170+M191+M205+M225+M235+M118+M256+M261</f>
        <v>0</v>
      </c>
      <c r="N87" s="107"/>
    </row>
    <row r="88" spans="1:14">
      <c r="E88" s="4"/>
      <c r="F88" s="15"/>
      <c r="I88" s="20"/>
      <c r="J88" s="26"/>
      <c r="K88" s="26"/>
      <c r="L88" s="24"/>
      <c r="M88" s="24"/>
      <c r="N88" s="106"/>
    </row>
    <row r="89" spans="1:14">
      <c r="A89" s="2">
        <v>2</v>
      </c>
      <c r="B89" s="2">
        <v>1</v>
      </c>
      <c r="C89" s="2">
        <v>0</v>
      </c>
      <c r="D89" s="2"/>
      <c r="E89" s="2" t="s">
        <v>7</v>
      </c>
      <c r="F89" s="14"/>
      <c r="G89" s="2"/>
      <c r="H89" s="2"/>
      <c r="I89" s="19"/>
      <c r="J89" s="23">
        <f>SUM(J90:J93)</f>
        <v>0</v>
      </c>
      <c r="K89" s="23"/>
      <c r="L89" s="23">
        <f>SUM(L90:L93)</f>
        <v>0</v>
      </c>
      <c r="M89" s="23">
        <f>SUM(M90:M93)</f>
        <v>0</v>
      </c>
      <c r="N89" s="104"/>
    </row>
    <row r="90" spans="1:14" ht="24">
      <c r="A90" s="1">
        <v>2</v>
      </c>
      <c r="B90" s="1">
        <v>1</v>
      </c>
      <c r="C90" s="1">
        <v>1</v>
      </c>
      <c r="E90" s="1" t="s">
        <v>539</v>
      </c>
      <c r="F90" s="15" t="s">
        <v>540</v>
      </c>
      <c r="G90" s="1" t="s">
        <v>60</v>
      </c>
      <c r="H90" s="1">
        <v>4</v>
      </c>
      <c r="I90" s="20"/>
      <c r="J90" s="24">
        <f>I90*H90</f>
        <v>0</v>
      </c>
      <c r="K90" s="24"/>
      <c r="L90" s="24">
        <f>K90*H90</f>
        <v>0</v>
      </c>
      <c r="M90" s="24">
        <f>L90+J90</f>
        <v>0</v>
      </c>
      <c r="N90" s="106"/>
    </row>
    <row r="91" spans="1:14">
      <c r="A91" s="1">
        <v>2</v>
      </c>
      <c r="B91" s="1">
        <v>1</v>
      </c>
      <c r="C91" s="1">
        <v>2</v>
      </c>
      <c r="E91" s="1" t="s">
        <v>541</v>
      </c>
      <c r="F91" s="15" t="s">
        <v>542</v>
      </c>
      <c r="G91" s="1" t="s">
        <v>60</v>
      </c>
      <c r="H91" s="1">
        <v>4</v>
      </c>
      <c r="I91" s="20"/>
      <c r="J91" s="24">
        <f t="shared" ref="J91:J93" si="19">I91*H91</f>
        <v>0</v>
      </c>
      <c r="K91" s="24"/>
      <c r="L91" s="24">
        <f t="shared" ref="L91:L93" si="20">K91*H91</f>
        <v>0</v>
      </c>
      <c r="M91" s="24">
        <f t="shared" ref="M91:M93" si="21">L91+J91</f>
        <v>0</v>
      </c>
      <c r="N91" s="106"/>
    </row>
    <row r="92" spans="1:14">
      <c r="A92" s="1">
        <v>2</v>
      </c>
      <c r="B92" s="1">
        <v>1</v>
      </c>
      <c r="C92" s="1">
        <v>3</v>
      </c>
      <c r="E92" s="1" t="s">
        <v>543</v>
      </c>
      <c r="F92" s="15" t="s">
        <v>758</v>
      </c>
      <c r="G92" s="1" t="s">
        <v>60</v>
      </c>
      <c r="H92" s="1">
        <v>8</v>
      </c>
      <c r="I92" s="20"/>
      <c r="J92" s="24">
        <f t="shared" si="19"/>
        <v>0</v>
      </c>
      <c r="K92" s="24"/>
      <c r="L92" s="24">
        <f t="shared" si="20"/>
        <v>0</v>
      </c>
      <c r="M92" s="24">
        <f t="shared" si="21"/>
        <v>0</v>
      </c>
      <c r="N92" s="106"/>
    </row>
    <row r="93" spans="1:14">
      <c r="A93" s="1">
        <v>2</v>
      </c>
      <c r="B93" s="1">
        <v>1</v>
      </c>
      <c r="C93" s="1">
        <v>4</v>
      </c>
      <c r="E93" s="1" t="s">
        <v>552</v>
      </c>
      <c r="F93" s="15" t="s">
        <v>553</v>
      </c>
      <c r="G93" s="1" t="s">
        <v>60</v>
      </c>
      <c r="H93" s="1">
        <v>1</v>
      </c>
      <c r="I93" s="20"/>
      <c r="J93" s="24">
        <f t="shared" si="19"/>
        <v>0</v>
      </c>
      <c r="K93" s="24"/>
      <c r="L93" s="24">
        <f t="shared" si="20"/>
        <v>0</v>
      </c>
      <c r="M93" s="24">
        <f t="shared" si="21"/>
        <v>0</v>
      </c>
      <c r="N93" s="106"/>
    </row>
    <row r="94" spans="1:14">
      <c r="F94" s="15"/>
      <c r="I94" s="20"/>
      <c r="J94" s="24"/>
      <c r="K94" s="24"/>
      <c r="L94" s="24"/>
      <c r="M94" s="24"/>
      <c r="N94" s="106"/>
    </row>
    <row r="95" spans="1:14">
      <c r="A95" s="2">
        <v>2</v>
      </c>
      <c r="B95" s="2">
        <v>2</v>
      </c>
      <c r="C95" s="2">
        <v>0</v>
      </c>
      <c r="D95" s="2"/>
      <c r="E95" s="2" t="s">
        <v>12</v>
      </c>
      <c r="F95" s="14"/>
      <c r="G95" s="2"/>
      <c r="H95" s="2"/>
      <c r="I95" s="19"/>
      <c r="J95" s="23">
        <f>SUM(J96:J104)</f>
        <v>0</v>
      </c>
      <c r="K95" s="23"/>
      <c r="L95" s="23">
        <f>SUM(L96:L104)</f>
        <v>0</v>
      </c>
      <c r="M95" s="23">
        <f>SUM(M96:M104)</f>
        <v>0</v>
      </c>
      <c r="N95" s="104"/>
    </row>
    <row r="96" spans="1:14" ht="24">
      <c r="A96" s="1">
        <v>2</v>
      </c>
      <c r="B96" s="1">
        <v>2</v>
      </c>
      <c r="C96" s="1">
        <v>1</v>
      </c>
      <c r="E96" s="1" t="s">
        <v>539</v>
      </c>
      <c r="F96" s="15" t="s">
        <v>554</v>
      </c>
      <c r="G96" s="1" t="s">
        <v>60</v>
      </c>
      <c r="H96" s="1">
        <v>1</v>
      </c>
      <c r="I96" s="20"/>
      <c r="J96" s="24">
        <f>I96*H96</f>
        <v>0</v>
      </c>
      <c r="K96" s="24"/>
      <c r="L96" s="24">
        <f>K96*H96</f>
        <v>0</v>
      </c>
      <c r="M96" s="24">
        <f>L96+J96</f>
        <v>0</v>
      </c>
      <c r="N96" s="106"/>
    </row>
    <row r="97" spans="1:14" ht="24">
      <c r="A97" s="1">
        <v>2</v>
      </c>
      <c r="B97" s="1">
        <v>2</v>
      </c>
      <c r="C97" s="1">
        <v>2</v>
      </c>
      <c r="E97" s="1" t="s">
        <v>555</v>
      </c>
      <c r="F97" s="15" t="s">
        <v>556</v>
      </c>
      <c r="G97" s="1" t="s">
        <v>60</v>
      </c>
      <c r="H97" s="1">
        <v>1</v>
      </c>
      <c r="I97" s="20"/>
      <c r="J97" s="24">
        <f t="shared" ref="J97:J104" si="22">I97*H97</f>
        <v>0</v>
      </c>
      <c r="K97" s="24"/>
      <c r="L97" s="24">
        <f t="shared" ref="L97:L104" si="23">K97*H97</f>
        <v>0</v>
      </c>
      <c r="M97" s="24">
        <f t="shared" ref="M97:M104" si="24">L97+J97</f>
        <v>0</v>
      </c>
      <c r="N97" s="106"/>
    </row>
    <row r="98" spans="1:14" ht="24">
      <c r="A98" s="1">
        <v>2</v>
      </c>
      <c r="B98" s="1">
        <v>2</v>
      </c>
      <c r="C98" s="1">
        <v>3</v>
      </c>
      <c r="E98" s="1" t="s">
        <v>555</v>
      </c>
      <c r="F98" s="15" t="s">
        <v>556</v>
      </c>
      <c r="G98" s="1" t="s">
        <v>60</v>
      </c>
      <c r="H98" s="1">
        <v>1</v>
      </c>
      <c r="I98" s="20"/>
      <c r="J98" s="24">
        <f t="shared" si="22"/>
        <v>0</v>
      </c>
      <c r="K98" s="24"/>
      <c r="L98" s="24">
        <f t="shared" si="23"/>
        <v>0</v>
      </c>
      <c r="M98" s="24">
        <f t="shared" si="24"/>
        <v>0</v>
      </c>
      <c r="N98" s="106"/>
    </row>
    <row r="99" spans="1:14">
      <c r="A99" s="1">
        <v>2</v>
      </c>
      <c r="B99" s="1">
        <v>2</v>
      </c>
      <c r="C99" s="1">
        <v>4</v>
      </c>
      <c r="E99" s="1" t="s">
        <v>557</v>
      </c>
      <c r="F99" s="15" t="s">
        <v>558</v>
      </c>
      <c r="G99" s="1" t="s">
        <v>60</v>
      </c>
      <c r="H99" s="1">
        <v>6</v>
      </c>
      <c r="I99" s="20"/>
      <c r="J99" s="24">
        <f t="shared" si="22"/>
        <v>0</v>
      </c>
      <c r="K99" s="24"/>
      <c r="L99" s="24">
        <f t="shared" si="23"/>
        <v>0</v>
      </c>
      <c r="M99" s="24">
        <f t="shared" si="24"/>
        <v>0</v>
      </c>
      <c r="N99" s="106"/>
    </row>
    <row r="100" spans="1:14">
      <c r="A100" s="1">
        <v>2</v>
      </c>
      <c r="B100" s="1">
        <v>2</v>
      </c>
      <c r="C100" s="1">
        <v>5</v>
      </c>
      <c r="E100" s="1" t="s">
        <v>559</v>
      </c>
      <c r="F100" s="15" t="s">
        <v>560</v>
      </c>
      <c r="G100" s="1" t="s">
        <v>60</v>
      </c>
      <c r="H100" s="1">
        <v>8</v>
      </c>
      <c r="I100" s="20"/>
      <c r="J100" s="24">
        <f t="shared" si="22"/>
        <v>0</v>
      </c>
      <c r="K100" s="24"/>
      <c r="L100" s="24">
        <f t="shared" si="23"/>
        <v>0</v>
      </c>
      <c r="M100" s="24">
        <f t="shared" si="24"/>
        <v>0</v>
      </c>
      <c r="N100" s="106"/>
    </row>
    <row r="101" spans="1:14">
      <c r="A101" s="1">
        <v>2</v>
      </c>
      <c r="B101" s="1">
        <v>2</v>
      </c>
      <c r="C101" s="1">
        <v>6</v>
      </c>
      <c r="E101" s="1" t="s">
        <v>544</v>
      </c>
      <c r="F101" s="15" t="s">
        <v>545</v>
      </c>
      <c r="G101" s="1" t="s">
        <v>60</v>
      </c>
      <c r="H101" s="1">
        <v>1</v>
      </c>
      <c r="I101" s="20"/>
      <c r="J101" s="24">
        <f t="shared" si="22"/>
        <v>0</v>
      </c>
      <c r="K101" s="24"/>
      <c r="L101" s="24">
        <f t="shared" si="23"/>
        <v>0</v>
      </c>
      <c r="M101" s="24">
        <f t="shared" si="24"/>
        <v>0</v>
      </c>
      <c r="N101" s="106"/>
    </row>
    <row r="102" spans="1:14">
      <c r="A102" s="1">
        <v>2</v>
      </c>
      <c r="B102" s="1">
        <v>2</v>
      </c>
      <c r="C102" s="1">
        <v>7</v>
      </c>
      <c r="E102" s="1" t="s">
        <v>546</v>
      </c>
      <c r="F102" s="15" t="s">
        <v>561</v>
      </c>
      <c r="G102" s="1" t="s">
        <v>60</v>
      </c>
      <c r="H102" s="1">
        <v>1</v>
      </c>
      <c r="I102" s="20"/>
      <c r="J102" s="24">
        <f t="shared" si="22"/>
        <v>0</v>
      </c>
      <c r="K102" s="24"/>
      <c r="L102" s="24">
        <f t="shared" si="23"/>
        <v>0</v>
      </c>
      <c r="M102" s="24">
        <f t="shared" si="24"/>
        <v>0</v>
      </c>
      <c r="N102" s="106"/>
    </row>
    <row r="103" spans="1:14">
      <c r="A103" s="1">
        <v>2</v>
      </c>
      <c r="B103" s="1">
        <v>2</v>
      </c>
      <c r="C103" s="1">
        <v>8</v>
      </c>
      <c r="E103" s="1" t="s">
        <v>548</v>
      </c>
      <c r="F103" s="15" t="s">
        <v>562</v>
      </c>
      <c r="G103" s="1" t="s">
        <v>60</v>
      </c>
      <c r="H103" s="1">
        <v>1</v>
      </c>
      <c r="I103" s="20"/>
      <c r="J103" s="24">
        <f t="shared" si="22"/>
        <v>0</v>
      </c>
      <c r="K103" s="24"/>
      <c r="L103" s="24">
        <f t="shared" si="23"/>
        <v>0</v>
      </c>
      <c r="M103" s="24">
        <f t="shared" si="24"/>
        <v>0</v>
      </c>
      <c r="N103" s="106"/>
    </row>
    <row r="104" spans="1:14">
      <c r="A104" s="1">
        <v>2</v>
      </c>
      <c r="B104" s="1">
        <v>2</v>
      </c>
      <c r="C104" s="1">
        <v>9</v>
      </c>
      <c r="E104" s="1" t="s">
        <v>552</v>
      </c>
      <c r="F104" s="15" t="s">
        <v>553</v>
      </c>
      <c r="G104" s="1" t="s">
        <v>60</v>
      </c>
      <c r="H104" s="1">
        <v>1</v>
      </c>
      <c r="I104" s="20"/>
      <c r="J104" s="24">
        <f t="shared" si="22"/>
        <v>0</v>
      </c>
      <c r="K104" s="24"/>
      <c r="L104" s="24">
        <f t="shared" si="23"/>
        <v>0</v>
      </c>
      <c r="M104" s="24">
        <f t="shared" si="24"/>
        <v>0</v>
      </c>
      <c r="N104" s="106"/>
    </row>
    <row r="105" spans="1:14">
      <c r="F105" s="15"/>
      <c r="I105" s="20"/>
      <c r="J105" s="24"/>
      <c r="K105" s="24"/>
      <c r="L105" s="24"/>
      <c r="M105" s="24"/>
      <c r="N105" s="106"/>
    </row>
    <row r="106" spans="1:14">
      <c r="A106" s="2">
        <v>2</v>
      </c>
      <c r="B106" s="2">
        <v>3</v>
      </c>
      <c r="C106" s="2">
        <v>0</v>
      </c>
      <c r="D106" s="2"/>
      <c r="E106" s="2" t="s">
        <v>201</v>
      </c>
      <c r="F106" s="14"/>
      <c r="G106" s="2"/>
      <c r="H106" s="2"/>
      <c r="I106" s="19"/>
      <c r="J106" s="23">
        <f>SUM(J107:J116)</f>
        <v>0</v>
      </c>
      <c r="K106" s="23"/>
      <c r="L106" s="23">
        <f>SUM(L107:L116)</f>
        <v>0</v>
      </c>
      <c r="M106" s="23">
        <f>SUM(M107:M116)</f>
        <v>0</v>
      </c>
      <c r="N106" s="104"/>
    </row>
    <row r="107" spans="1:14" ht="88.5" customHeight="1">
      <c r="A107" s="1">
        <v>2</v>
      </c>
      <c r="B107" s="1">
        <v>3</v>
      </c>
      <c r="C107" s="1">
        <v>1</v>
      </c>
      <c r="E107" s="1" t="s">
        <v>530</v>
      </c>
      <c r="F107" s="15" t="s">
        <v>721</v>
      </c>
      <c r="G107" s="1" t="s">
        <v>60</v>
      </c>
      <c r="H107" s="1">
        <v>0</v>
      </c>
      <c r="I107" s="20"/>
      <c r="J107" s="24">
        <f>I107*H107</f>
        <v>0</v>
      </c>
      <c r="K107" s="24"/>
      <c r="L107" s="24">
        <f>K107*H107</f>
        <v>0</v>
      </c>
      <c r="M107" s="24">
        <f>L107+J107</f>
        <v>0</v>
      </c>
      <c r="N107" s="106"/>
    </row>
    <row r="108" spans="1:14">
      <c r="A108" s="1">
        <v>2</v>
      </c>
      <c r="B108" s="1">
        <v>3</v>
      </c>
      <c r="C108" s="1">
        <v>2</v>
      </c>
      <c r="E108" s="1" t="s">
        <v>563</v>
      </c>
      <c r="F108" s="15" t="s">
        <v>572</v>
      </c>
      <c r="G108" s="1" t="s">
        <v>60</v>
      </c>
      <c r="H108" s="1">
        <v>0</v>
      </c>
      <c r="I108" s="20"/>
      <c r="J108" s="24">
        <f t="shared" ref="J108:J116" si="25">I108*H108</f>
        <v>0</v>
      </c>
      <c r="K108" s="24"/>
      <c r="L108" s="24">
        <f t="shared" ref="L108:L116" si="26">K108*H108</f>
        <v>0</v>
      </c>
      <c r="M108" s="24">
        <f t="shared" ref="M108:M116" si="27">L108+J108</f>
        <v>0</v>
      </c>
      <c r="N108" s="106"/>
    </row>
    <row r="109" spans="1:14" ht="48">
      <c r="A109" s="1">
        <v>2</v>
      </c>
      <c r="B109" s="1">
        <v>3</v>
      </c>
      <c r="C109" s="1">
        <v>3</v>
      </c>
      <c r="E109" s="1" t="s">
        <v>564</v>
      </c>
      <c r="F109" s="15" t="s">
        <v>573</v>
      </c>
      <c r="G109" s="1" t="s">
        <v>60</v>
      </c>
      <c r="H109" s="1">
        <v>0</v>
      </c>
      <c r="I109" s="20"/>
      <c r="J109" s="24">
        <f t="shared" si="25"/>
        <v>0</v>
      </c>
      <c r="K109" s="24"/>
      <c r="L109" s="24">
        <f t="shared" si="26"/>
        <v>0</v>
      </c>
      <c r="M109" s="24">
        <f t="shared" si="27"/>
        <v>0</v>
      </c>
      <c r="N109" s="106"/>
    </row>
    <row r="110" spans="1:14" ht="24">
      <c r="A110" s="1">
        <v>2</v>
      </c>
      <c r="B110" s="1">
        <v>3</v>
      </c>
      <c r="C110" s="1">
        <v>4</v>
      </c>
      <c r="E110" s="1" t="s">
        <v>565</v>
      </c>
      <c r="F110" s="15" t="s">
        <v>574</v>
      </c>
      <c r="G110" s="1" t="s">
        <v>60</v>
      </c>
      <c r="H110" s="1">
        <v>0</v>
      </c>
      <c r="I110" s="20"/>
      <c r="J110" s="24">
        <f t="shared" si="25"/>
        <v>0</v>
      </c>
      <c r="K110" s="24"/>
      <c r="L110" s="24">
        <f t="shared" si="26"/>
        <v>0</v>
      </c>
      <c r="M110" s="24">
        <f t="shared" si="27"/>
        <v>0</v>
      </c>
      <c r="N110" s="106"/>
    </row>
    <row r="111" spans="1:14" ht="36">
      <c r="A111" s="1">
        <v>2</v>
      </c>
      <c r="B111" s="1">
        <v>3</v>
      </c>
      <c r="C111" s="1">
        <v>5</v>
      </c>
      <c r="E111" s="1" t="s">
        <v>566</v>
      </c>
      <c r="F111" s="15" t="s">
        <v>575</v>
      </c>
      <c r="G111" s="1" t="s">
        <v>60</v>
      </c>
      <c r="H111" s="1">
        <v>0</v>
      </c>
      <c r="I111" s="20"/>
      <c r="J111" s="24">
        <f t="shared" si="25"/>
        <v>0</v>
      </c>
      <c r="K111" s="24"/>
      <c r="L111" s="24">
        <f t="shared" si="26"/>
        <v>0</v>
      </c>
      <c r="M111" s="24">
        <f t="shared" si="27"/>
        <v>0</v>
      </c>
      <c r="N111" s="106"/>
    </row>
    <row r="112" spans="1:14" ht="24">
      <c r="A112" s="1">
        <v>2</v>
      </c>
      <c r="B112" s="1">
        <v>3</v>
      </c>
      <c r="C112" s="1">
        <v>6</v>
      </c>
      <c r="E112" s="1" t="s">
        <v>567</v>
      </c>
      <c r="F112" s="15" t="s">
        <v>576</v>
      </c>
      <c r="G112" s="1" t="s">
        <v>60</v>
      </c>
      <c r="H112" s="1">
        <v>0</v>
      </c>
      <c r="I112" s="20"/>
      <c r="J112" s="24">
        <f t="shared" si="25"/>
        <v>0</v>
      </c>
      <c r="K112" s="24"/>
      <c r="L112" s="24">
        <f t="shared" si="26"/>
        <v>0</v>
      </c>
      <c r="M112" s="24">
        <f t="shared" si="27"/>
        <v>0</v>
      </c>
      <c r="N112" s="106"/>
    </row>
    <row r="113" spans="1:14">
      <c r="A113" s="1">
        <v>2</v>
      </c>
      <c r="B113" s="1">
        <v>3</v>
      </c>
      <c r="C113" s="1">
        <v>7</v>
      </c>
      <c r="E113" s="1" t="s">
        <v>568</v>
      </c>
      <c r="F113" s="15" t="s">
        <v>577</v>
      </c>
      <c r="G113" s="1" t="s">
        <v>60</v>
      </c>
      <c r="H113" s="1">
        <v>0</v>
      </c>
      <c r="I113" s="20"/>
      <c r="J113" s="24">
        <f t="shared" si="25"/>
        <v>0</v>
      </c>
      <c r="K113" s="24"/>
      <c r="L113" s="24">
        <f t="shared" si="26"/>
        <v>0</v>
      </c>
      <c r="M113" s="24">
        <f t="shared" si="27"/>
        <v>0</v>
      </c>
      <c r="N113" s="106"/>
    </row>
    <row r="114" spans="1:14">
      <c r="A114" s="1">
        <v>2</v>
      </c>
      <c r="B114" s="1">
        <v>3</v>
      </c>
      <c r="C114" s="1">
        <v>8</v>
      </c>
      <c r="E114" s="1" t="s">
        <v>569</v>
      </c>
      <c r="F114" s="15" t="s">
        <v>578</v>
      </c>
      <c r="G114" s="1" t="s">
        <v>60</v>
      </c>
      <c r="H114" s="1">
        <v>0</v>
      </c>
      <c r="I114" s="20"/>
      <c r="J114" s="24">
        <f t="shared" si="25"/>
        <v>0</v>
      </c>
      <c r="K114" s="24"/>
      <c r="L114" s="24">
        <f t="shared" si="26"/>
        <v>0</v>
      </c>
      <c r="M114" s="24">
        <f t="shared" si="27"/>
        <v>0</v>
      </c>
      <c r="N114" s="106"/>
    </row>
    <row r="115" spans="1:14">
      <c r="A115" s="1">
        <v>2</v>
      </c>
      <c r="B115" s="1">
        <v>3</v>
      </c>
      <c r="C115" s="1">
        <v>9</v>
      </c>
      <c r="E115" s="1" t="s">
        <v>570</v>
      </c>
      <c r="F115" s="15" t="s">
        <v>579</v>
      </c>
      <c r="G115" s="1" t="s">
        <v>60</v>
      </c>
      <c r="H115" s="1">
        <v>0</v>
      </c>
      <c r="I115" s="20"/>
      <c r="J115" s="24">
        <f t="shared" si="25"/>
        <v>0</v>
      </c>
      <c r="K115" s="24"/>
      <c r="L115" s="24">
        <f t="shared" si="26"/>
        <v>0</v>
      </c>
      <c r="M115" s="24">
        <f t="shared" si="27"/>
        <v>0</v>
      </c>
      <c r="N115" s="106"/>
    </row>
    <row r="116" spans="1:14" ht="24">
      <c r="A116" s="1">
        <v>2</v>
      </c>
      <c r="B116" s="1">
        <v>3</v>
      </c>
      <c r="C116" s="1">
        <v>10</v>
      </c>
      <c r="E116" s="1" t="s">
        <v>571</v>
      </c>
      <c r="F116" s="15" t="s">
        <v>580</v>
      </c>
      <c r="G116" s="1" t="s">
        <v>60</v>
      </c>
      <c r="H116" s="1">
        <v>0</v>
      </c>
      <c r="I116" s="20"/>
      <c r="J116" s="24">
        <f t="shared" si="25"/>
        <v>0</v>
      </c>
      <c r="K116" s="24"/>
      <c r="L116" s="24">
        <f t="shared" si="26"/>
        <v>0</v>
      </c>
      <c r="M116" s="24">
        <f t="shared" si="27"/>
        <v>0</v>
      </c>
      <c r="N116" s="106"/>
    </row>
    <row r="117" spans="1:14">
      <c r="F117" s="15"/>
      <c r="I117" s="20"/>
      <c r="J117" s="24"/>
      <c r="K117" s="24"/>
      <c r="L117" s="24"/>
      <c r="M117" s="24"/>
      <c r="N117" s="106"/>
    </row>
    <row r="118" spans="1:14">
      <c r="A118" s="2">
        <v>2</v>
      </c>
      <c r="B118" s="2">
        <v>3</v>
      </c>
      <c r="C118" s="2">
        <v>0</v>
      </c>
      <c r="D118" s="2"/>
      <c r="E118" s="2" t="s">
        <v>581</v>
      </c>
      <c r="F118" s="14"/>
      <c r="G118" s="2"/>
      <c r="H118" s="2"/>
      <c r="I118" s="19"/>
      <c r="J118" s="23">
        <f>SUM(J119:J132)</f>
        <v>0</v>
      </c>
      <c r="K118" s="23"/>
      <c r="L118" s="23">
        <f>SUM(L119:L132)</f>
        <v>0</v>
      </c>
      <c r="M118" s="23">
        <f>SUM(M119:M132)</f>
        <v>0</v>
      </c>
      <c r="N118" s="104"/>
    </row>
    <row r="119" spans="1:14" ht="36">
      <c r="A119" s="1">
        <v>2</v>
      </c>
      <c r="B119" s="1">
        <v>3</v>
      </c>
      <c r="C119" s="1">
        <v>1</v>
      </c>
      <c r="E119" s="1" t="s">
        <v>582</v>
      </c>
      <c r="F119" s="15" t="s">
        <v>596</v>
      </c>
      <c r="G119" s="1" t="s">
        <v>60</v>
      </c>
      <c r="H119" s="1">
        <v>2</v>
      </c>
      <c r="I119" s="20"/>
      <c r="J119" s="24">
        <f>I119*H119</f>
        <v>0</v>
      </c>
      <c r="K119" s="24"/>
      <c r="L119" s="24">
        <f>K119*H119</f>
        <v>0</v>
      </c>
      <c r="M119" s="24">
        <f>L119+J119</f>
        <v>0</v>
      </c>
      <c r="N119" s="106"/>
    </row>
    <row r="120" spans="1:14" ht="36">
      <c r="A120" s="1">
        <v>2</v>
      </c>
      <c r="B120" s="1">
        <v>3</v>
      </c>
      <c r="C120" s="1">
        <v>2</v>
      </c>
      <c r="E120" s="1" t="s">
        <v>583</v>
      </c>
      <c r="F120" s="15" t="s">
        <v>597</v>
      </c>
      <c r="G120" s="1" t="s">
        <v>60</v>
      </c>
      <c r="H120" s="1">
        <v>1</v>
      </c>
      <c r="I120" s="20"/>
      <c r="J120" s="24">
        <f t="shared" ref="J120:J132" si="28">I120*H120</f>
        <v>0</v>
      </c>
      <c r="K120" s="24"/>
      <c r="L120" s="24">
        <f t="shared" ref="L120:L132" si="29">K120*H120</f>
        <v>0</v>
      </c>
      <c r="M120" s="24">
        <f t="shared" ref="M120:M132" si="30">L120+J120</f>
        <v>0</v>
      </c>
      <c r="N120" s="106"/>
    </row>
    <row r="121" spans="1:14" ht="36">
      <c r="A121" s="1">
        <v>2</v>
      </c>
      <c r="B121" s="1">
        <v>3</v>
      </c>
      <c r="C121" s="1">
        <v>3</v>
      </c>
      <c r="E121" s="1" t="s">
        <v>584</v>
      </c>
      <c r="F121" s="15" t="s">
        <v>598</v>
      </c>
      <c r="G121" s="1" t="s">
        <v>60</v>
      </c>
      <c r="H121" s="1">
        <v>1</v>
      </c>
      <c r="I121" s="20"/>
      <c r="J121" s="24">
        <f t="shared" si="28"/>
        <v>0</v>
      </c>
      <c r="K121" s="24"/>
      <c r="L121" s="24">
        <f t="shared" si="29"/>
        <v>0</v>
      </c>
      <c r="M121" s="24">
        <f t="shared" si="30"/>
        <v>0</v>
      </c>
      <c r="N121" s="106"/>
    </row>
    <row r="122" spans="1:14">
      <c r="A122" s="1">
        <v>2</v>
      </c>
      <c r="B122" s="1">
        <v>3</v>
      </c>
      <c r="C122" s="1">
        <v>4</v>
      </c>
      <c r="E122" s="1" t="s">
        <v>585</v>
      </c>
      <c r="F122" s="15" t="s">
        <v>599</v>
      </c>
      <c r="G122" s="1" t="s">
        <v>60</v>
      </c>
      <c r="H122" s="1">
        <v>2</v>
      </c>
      <c r="I122" s="20"/>
      <c r="J122" s="24">
        <f t="shared" si="28"/>
        <v>0</v>
      </c>
      <c r="K122" s="24"/>
      <c r="L122" s="24">
        <f t="shared" si="29"/>
        <v>0</v>
      </c>
      <c r="M122" s="24">
        <f t="shared" si="30"/>
        <v>0</v>
      </c>
      <c r="N122" s="106"/>
    </row>
    <row r="123" spans="1:14">
      <c r="A123" s="1">
        <v>2</v>
      </c>
      <c r="B123" s="1">
        <v>3</v>
      </c>
      <c r="C123" s="1">
        <v>5</v>
      </c>
      <c r="E123" s="1" t="s">
        <v>586</v>
      </c>
      <c r="F123" s="15" t="s">
        <v>600</v>
      </c>
      <c r="G123" s="1" t="s">
        <v>60</v>
      </c>
      <c r="H123" s="1">
        <v>2</v>
      </c>
      <c r="I123" s="20"/>
      <c r="J123" s="24">
        <f t="shared" si="28"/>
        <v>0</v>
      </c>
      <c r="K123" s="24"/>
      <c r="L123" s="24">
        <f t="shared" si="29"/>
        <v>0</v>
      </c>
      <c r="M123" s="24">
        <f t="shared" si="30"/>
        <v>0</v>
      </c>
      <c r="N123" s="106"/>
    </row>
    <row r="124" spans="1:14">
      <c r="A124" s="1">
        <v>2</v>
      </c>
      <c r="B124" s="1">
        <v>3</v>
      </c>
      <c r="C124" s="1">
        <v>6</v>
      </c>
      <c r="E124" s="1" t="s">
        <v>587</v>
      </c>
      <c r="F124" s="15" t="s">
        <v>601</v>
      </c>
      <c r="G124" s="1" t="s">
        <v>60</v>
      </c>
      <c r="H124" s="1">
        <v>2</v>
      </c>
      <c r="I124" s="20"/>
      <c r="J124" s="24">
        <f t="shared" si="28"/>
        <v>0</v>
      </c>
      <c r="K124" s="24"/>
      <c r="L124" s="24">
        <f t="shared" si="29"/>
        <v>0</v>
      </c>
      <c r="M124" s="24">
        <f t="shared" si="30"/>
        <v>0</v>
      </c>
      <c r="N124" s="106"/>
    </row>
    <row r="125" spans="1:14">
      <c r="A125" s="1">
        <v>2</v>
      </c>
      <c r="B125" s="1">
        <v>3</v>
      </c>
      <c r="C125" s="1">
        <v>7</v>
      </c>
      <c r="E125" s="1" t="s">
        <v>588</v>
      </c>
      <c r="F125" s="15" t="s">
        <v>602</v>
      </c>
      <c r="G125" s="1" t="s">
        <v>60</v>
      </c>
      <c r="H125" s="1">
        <v>1</v>
      </c>
      <c r="I125" s="20"/>
      <c r="J125" s="24">
        <f t="shared" si="28"/>
        <v>0</v>
      </c>
      <c r="K125" s="24"/>
      <c r="L125" s="24">
        <f t="shared" si="29"/>
        <v>0</v>
      </c>
      <c r="M125" s="24">
        <f t="shared" si="30"/>
        <v>0</v>
      </c>
      <c r="N125" s="106"/>
    </row>
    <row r="126" spans="1:14">
      <c r="A126" s="1">
        <v>2</v>
      </c>
      <c r="B126" s="1">
        <v>3</v>
      </c>
      <c r="C126" s="1">
        <v>8</v>
      </c>
      <c r="E126" s="1" t="s">
        <v>589</v>
      </c>
      <c r="F126" s="15" t="s">
        <v>603</v>
      </c>
      <c r="G126" s="1" t="s">
        <v>60</v>
      </c>
      <c r="H126" s="1">
        <v>1</v>
      </c>
      <c r="I126" s="20"/>
      <c r="J126" s="24">
        <f t="shared" si="28"/>
        <v>0</v>
      </c>
      <c r="K126" s="24"/>
      <c r="L126" s="24">
        <f t="shared" si="29"/>
        <v>0</v>
      </c>
      <c r="M126" s="24">
        <f t="shared" si="30"/>
        <v>0</v>
      </c>
      <c r="N126" s="106"/>
    </row>
    <row r="127" spans="1:14">
      <c r="A127" s="1">
        <v>2</v>
      </c>
      <c r="B127" s="1">
        <v>3</v>
      </c>
      <c r="C127" s="1">
        <v>9</v>
      </c>
      <c r="E127" s="1" t="s">
        <v>590</v>
      </c>
      <c r="F127" s="15" t="s">
        <v>604</v>
      </c>
      <c r="G127" s="1" t="s">
        <v>60</v>
      </c>
      <c r="H127" s="1">
        <v>18</v>
      </c>
      <c r="I127" s="20"/>
      <c r="J127" s="24">
        <f t="shared" si="28"/>
        <v>0</v>
      </c>
      <c r="K127" s="24"/>
      <c r="L127" s="24">
        <f t="shared" si="29"/>
        <v>0</v>
      </c>
      <c r="M127" s="24">
        <f t="shared" si="30"/>
        <v>0</v>
      </c>
      <c r="N127" s="106"/>
    </row>
    <row r="128" spans="1:14">
      <c r="A128" s="1">
        <v>2</v>
      </c>
      <c r="B128" s="1">
        <v>3</v>
      </c>
      <c r="C128" s="1">
        <v>10</v>
      </c>
      <c r="E128" s="1" t="s">
        <v>591</v>
      </c>
      <c r="F128" s="15" t="s">
        <v>605</v>
      </c>
      <c r="G128" s="1" t="s">
        <v>60</v>
      </c>
      <c r="H128" s="1">
        <v>18</v>
      </c>
      <c r="I128" s="20"/>
      <c r="J128" s="24">
        <f t="shared" si="28"/>
        <v>0</v>
      </c>
      <c r="K128" s="24"/>
      <c r="L128" s="24">
        <f t="shared" si="29"/>
        <v>0</v>
      </c>
      <c r="M128" s="24">
        <f t="shared" si="30"/>
        <v>0</v>
      </c>
      <c r="N128" s="106"/>
    </row>
    <row r="129" spans="1:14" ht="24">
      <c r="A129" s="1">
        <v>2</v>
      </c>
      <c r="B129" s="1">
        <v>3</v>
      </c>
      <c r="C129" s="1">
        <v>11</v>
      </c>
      <c r="E129" s="1" t="s">
        <v>592</v>
      </c>
      <c r="F129" s="15" t="s">
        <v>606</v>
      </c>
      <c r="G129" s="1" t="s">
        <v>60</v>
      </c>
      <c r="H129" s="1">
        <v>2</v>
      </c>
      <c r="I129" s="20"/>
      <c r="J129" s="24">
        <f t="shared" si="28"/>
        <v>0</v>
      </c>
      <c r="K129" s="24"/>
      <c r="L129" s="24">
        <f t="shared" si="29"/>
        <v>0</v>
      </c>
      <c r="M129" s="24">
        <f t="shared" si="30"/>
        <v>0</v>
      </c>
      <c r="N129" s="106"/>
    </row>
    <row r="130" spans="1:14" ht="36">
      <c r="A130" s="1">
        <v>2</v>
      </c>
      <c r="B130" s="1">
        <v>3</v>
      </c>
      <c r="C130" s="1">
        <v>12</v>
      </c>
      <c r="E130" s="1" t="s">
        <v>593</v>
      </c>
      <c r="F130" s="15" t="s">
        <v>607</v>
      </c>
      <c r="G130" s="1" t="s">
        <v>60</v>
      </c>
      <c r="H130" s="1">
        <v>2</v>
      </c>
      <c r="I130" s="20"/>
      <c r="J130" s="24">
        <f t="shared" si="28"/>
        <v>0</v>
      </c>
      <c r="K130" s="24"/>
      <c r="L130" s="24">
        <f t="shared" si="29"/>
        <v>0</v>
      </c>
      <c r="M130" s="24">
        <f t="shared" si="30"/>
        <v>0</v>
      </c>
      <c r="N130" s="106"/>
    </row>
    <row r="131" spans="1:14" ht="24">
      <c r="A131" s="1">
        <v>2</v>
      </c>
      <c r="B131" s="1">
        <v>3</v>
      </c>
      <c r="C131" s="1">
        <v>13</v>
      </c>
      <c r="E131" s="1" t="s">
        <v>594</v>
      </c>
      <c r="F131" s="15" t="s">
        <v>608</v>
      </c>
      <c r="G131" s="1" t="s">
        <v>60</v>
      </c>
      <c r="H131" s="1">
        <v>1</v>
      </c>
      <c r="I131" s="20"/>
      <c r="J131" s="24">
        <f t="shared" si="28"/>
        <v>0</v>
      </c>
      <c r="K131" s="24"/>
      <c r="L131" s="24">
        <f t="shared" si="29"/>
        <v>0</v>
      </c>
      <c r="M131" s="24">
        <f t="shared" si="30"/>
        <v>0</v>
      </c>
      <c r="N131" s="106"/>
    </row>
    <row r="132" spans="1:14" ht="24">
      <c r="A132" s="1">
        <v>2</v>
      </c>
      <c r="B132" s="1">
        <v>3</v>
      </c>
      <c r="C132" s="1">
        <v>14</v>
      </c>
      <c r="E132" s="1" t="s">
        <v>595</v>
      </c>
      <c r="F132" s="15" t="s">
        <v>609</v>
      </c>
      <c r="G132" s="1" t="s">
        <v>60</v>
      </c>
      <c r="H132" s="1">
        <v>2</v>
      </c>
      <c r="I132" s="20"/>
      <c r="J132" s="24">
        <f t="shared" si="28"/>
        <v>0</v>
      </c>
      <c r="K132" s="24"/>
      <c r="L132" s="24">
        <f t="shared" si="29"/>
        <v>0</v>
      </c>
      <c r="M132" s="24">
        <f t="shared" si="30"/>
        <v>0</v>
      </c>
      <c r="N132" s="106"/>
    </row>
    <row r="133" spans="1:14">
      <c r="F133" s="15"/>
      <c r="I133" s="20"/>
      <c r="J133" s="24"/>
      <c r="K133" s="24"/>
      <c r="L133" s="24"/>
      <c r="M133" s="24"/>
      <c r="N133" s="106"/>
    </row>
    <row r="134" spans="1:14">
      <c r="A134" s="2">
        <v>2</v>
      </c>
      <c r="B134" s="2">
        <v>4</v>
      </c>
      <c r="C134" s="2">
        <v>0</v>
      </c>
      <c r="D134" s="2"/>
      <c r="E134" s="2" t="s">
        <v>13</v>
      </c>
      <c r="F134" s="14"/>
      <c r="G134" s="2"/>
      <c r="H134" s="2"/>
      <c r="I134" s="19"/>
      <c r="J134" s="23">
        <f>SUM(J135:J139)</f>
        <v>0</v>
      </c>
      <c r="K134" s="23"/>
      <c r="L134" s="23">
        <f>SUM(L135:L139)</f>
        <v>0</v>
      </c>
      <c r="M134" s="23">
        <f>SUM(M135:M139)</f>
        <v>0</v>
      </c>
      <c r="N134" s="104"/>
    </row>
    <row r="135" spans="1:14">
      <c r="A135" s="1">
        <v>2</v>
      </c>
      <c r="B135" s="1">
        <v>4</v>
      </c>
      <c r="C135" s="1">
        <v>1</v>
      </c>
      <c r="E135" s="1" t="s">
        <v>22</v>
      </c>
      <c r="F135" s="15" t="s">
        <v>610</v>
      </c>
      <c r="G135" s="1" t="s">
        <v>60</v>
      </c>
      <c r="H135" s="1">
        <v>1</v>
      </c>
      <c r="I135" s="20"/>
      <c r="J135" s="24">
        <f>I135*H135</f>
        <v>0</v>
      </c>
      <c r="K135" s="24"/>
      <c r="L135" s="24">
        <f>K135*H135</f>
        <v>0</v>
      </c>
      <c r="M135" s="24">
        <f>L135+J135</f>
        <v>0</v>
      </c>
      <c r="N135" s="106"/>
    </row>
    <row r="136" spans="1:14">
      <c r="A136" s="1">
        <v>2</v>
      </c>
      <c r="B136" s="1">
        <v>4</v>
      </c>
      <c r="C136" s="1">
        <v>2</v>
      </c>
      <c r="E136" s="1" t="s">
        <v>611</v>
      </c>
      <c r="F136" s="15" t="s">
        <v>612</v>
      </c>
      <c r="G136" s="1" t="s">
        <v>60</v>
      </c>
      <c r="H136" s="1">
        <v>70</v>
      </c>
      <c r="I136" s="20"/>
      <c r="J136" s="24">
        <f t="shared" ref="J136:J139" si="31">I136*H136</f>
        <v>0</v>
      </c>
      <c r="K136" s="24"/>
      <c r="L136" s="24">
        <f t="shared" ref="L136:L139" si="32">K136*H136</f>
        <v>0</v>
      </c>
      <c r="M136" s="24">
        <f t="shared" ref="M136:M139" si="33">L136+J136</f>
        <v>0</v>
      </c>
      <c r="N136" s="106"/>
    </row>
    <row r="137" spans="1:14">
      <c r="A137" s="1">
        <v>2</v>
      </c>
      <c r="B137" s="1">
        <v>4</v>
      </c>
      <c r="C137" s="1">
        <v>3</v>
      </c>
      <c r="E137" s="1" t="s">
        <v>567</v>
      </c>
      <c r="F137" s="15" t="s">
        <v>613</v>
      </c>
      <c r="G137" s="1" t="s">
        <v>60</v>
      </c>
      <c r="H137" s="1">
        <v>70</v>
      </c>
      <c r="I137" s="20"/>
      <c r="J137" s="24">
        <f t="shared" si="31"/>
        <v>0</v>
      </c>
      <c r="K137" s="24"/>
      <c r="L137" s="24">
        <f t="shared" si="32"/>
        <v>0</v>
      </c>
      <c r="M137" s="24">
        <f t="shared" si="33"/>
        <v>0</v>
      </c>
      <c r="N137" s="106"/>
    </row>
    <row r="138" spans="1:14">
      <c r="A138" s="1">
        <v>2</v>
      </c>
      <c r="B138" s="1">
        <v>4</v>
      </c>
      <c r="C138" s="1">
        <v>4</v>
      </c>
      <c r="E138" s="1" t="s">
        <v>563</v>
      </c>
      <c r="F138" s="15" t="s">
        <v>614</v>
      </c>
      <c r="G138" s="1" t="s">
        <v>60</v>
      </c>
      <c r="H138" s="1">
        <v>70</v>
      </c>
      <c r="I138" s="20"/>
      <c r="J138" s="24">
        <f t="shared" si="31"/>
        <v>0</v>
      </c>
      <c r="K138" s="24"/>
      <c r="L138" s="24">
        <f t="shared" si="32"/>
        <v>0</v>
      </c>
      <c r="M138" s="24">
        <f t="shared" si="33"/>
        <v>0</v>
      </c>
      <c r="N138" s="106"/>
    </row>
    <row r="139" spans="1:14">
      <c r="A139" s="1">
        <v>2</v>
      </c>
      <c r="B139" s="1">
        <v>4</v>
      </c>
      <c r="C139" s="1">
        <v>5</v>
      </c>
      <c r="E139" s="1" t="s">
        <v>552</v>
      </c>
      <c r="F139" s="15" t="s">
        <v>553</v>
      </c>
      <c r="G139" s="1" t="s">
        <v>60</v>
      </c>
      <c r="H139" s="1">
        <v>1</v>
      </c>
      <c r="I139" s="20"/>
      <c r="J139" s="24">
        <f t="shared" si="31"/>
        <v>0</v>
      </c>
      <c r="K139" s="24"/>
      <c r="L139" s="24">
        <f t="shared" si="32"/>
        <v>0</v>
      </c>
      <c r="M139" s="24">
        <f t="shared" si="33"/>
        <v>0</v>
      </c>
      <c r="N139" s="106"/>
    </row>
    <row r="140" spans="1:14">
      <c r="F140" s="15"/>
      <c r="I140" s="20"/>
      <c r="J140" s="24"/>
      <c r="K140" s="24"/>
      <c r="L140" s="24"/>
      <c r="M140" s="24"/>
      <c r="N140" s="106"/>
    </row>
    <row r="141" spans="1:14">
      <c r="A141" s="2">
        <v>2</v>
      </c>
      <c r="B141" s="2">
        <v>5</v>
      </c>
      <c r="C141" s="2">
        <v>0</v>
      </c>
      <c r="D141" s="2"/>
      <c r="E141" s="2" t="s">
        <v>615</v>
      </c>
      <c r="F141" s="14"/>
      <c r="G141" s="2"/>
      <c r="H141" s="2"/>
      <c r="I141" s="19"/>
      <c r="J141" s="23">
        <f>SUM(J142:J168)</f>
        <v>0</v>
      </c>
      <c r="K141" s="23"/>
      <c r="L141" s="23">
        <f>SUM(L142:L168)</f>
        <v>0</v>
      </c>
      <c r="M141" s="23">
        <f>SUM(M142:M168)</f>
        <v>0</v>
      </c>
      <c r="N141" s="104"/>
    </row>
    <row r="142" spans="1:14" ht="36">
      <c r="A142" s="1">
        <v>2</v>
      </c>
      <c r="B142" s="1">
        <v>5</v>
      </c>
      <c r="C142" s="1">
        <v>1</v>
      </c>
      <c r="E142" s="6" t="s">
        <v>616</v>
      </c>
      <c r="F142" s="15" t="s">
        <v>643</v>
      </c>
      <c r="G142" s="1" t="s">
        <v>60</v>
      </c>
      <c r="H142" s="1">
        <v>2</v>
      </c>
      <c r="I142" s="20"/>
      <c r="J142" s="24">
        <f>I142*H142</f>
        <v>0</v>
      </c>
      <c r="K142" s="24"/>
      <c r="L142" s="24">
        <f>K142*H142</f>
        <v>0</v>
      </c>
      <c r="M142" s="24">
        <f>L142+J142</f>
        <v>0</v>
      </c>
      <c r="N142" s="106"/>
    </row>
    <row r="143" spans="1:14" ht="36">
      <c r="A143" s="1">
        <v>2</v>
      </c>
      <c r="B143" s="1">
        <v>5</v>
      </c>
      <c r="C143" s="1">
        <v>2</v>
      </c>
      <c r="E143" s="6" t="s">
        <v>617</v>
      </c>
      <c r="F143" s="15" t="s">
        <v>644</v>
      </c>
      <c r="G143" s="1" t="s">
        <v>60</v>
      </c>
      <c r="H143" s="1">
        <v>1</v>
      </c>
      <c r="I143" s="20"/>
      <c r="J143" s="24">
        <f t="shared" ref="J143:J168" si="34">I143*H143</f>
        <v>0</v>
      </c>
      <c r="K143" s="24"/>
      <c r="L143" s="24">
        <f t="shared" ref="L143:L168" si="35">K143*H143</f>
        <v>0</v>
      </c>
      <c r="M143" s="24">
        <f t="shared" ref="M143:M168" si="36">L143+J143</f>
        <v>0</v>
      </c>
      <c r="N143" s="106"/>
    </row>
    <row r="144" spans="1:14" ht="45">
      <c r="A144" s="1">
        <v>2</v>
      </c>
      <c r="B144" s="1">
        <v>5</v>
      </c>
      <c r="C144" s="1">
        <v>3</v>
      </c>
      <c r="E144" s="6" t="s">
        <v>618</v>
      </c>
      <c r="F144" s="15" t="s">
        <v>645</v>
      </c>
      <c r="G144" s="1" t="s">
        <v>60</v>
      </c>
      <c r="H144" s="1">
        <v>1</v>
      </c>
      <c r="I144" s="20"/>
      <c r="J144" s="24">
        <f t="shared" si="34"/>
        <v>0</v>
      </c>
      <c r="K144" s="24"/>
      <c r="L144" s="24">
        <f t="shared" si="35"/>
        <v>0</v>
      </c>
      <c r="M144" s="24">
        <f t="shared" si="36"/>
        <v>0</v>
      </c>
      <c r="N144" s="106"/>
    </row>
    <row r="145" spans="1:14" ht="24">
      <c r="A145" s="1">
        <v>2</v>
      </c>
      <c r="B145" s="1">
        <v>5</v>
      </c>
      <c r="C145" s="1">
        <v>4</v>
      </c>
      <c r="E145" s="6" t="s">
        <v>619</v>
      </c>
      <c r="F145" s="15" t="s">
        <v>646</v>
      </c>
      <c r="G145" s="1" t="s">
        <v>60</v>
      </c>
      <c r="H145" s="1">
        <v>3</v>
      </c>
      <c r="I145" s="20"/>
      <c r="J145" s="24">
        <f t="shared" si="34"/>
        <v>0</v>
      </c>
      <c r="K145" s="24"/>
      <c r="L145" s="24">
        <f t="shared" si="35"/>
        <v>0</v>
      </c>
      <c r="M145" s="24">
        <f t="shared" si="36"/>
        <v>0</v>
      </c>
      <c r="N145" s="106"/>
    </row>
    <row r="146" spans="1:14">
      <c r="A146" s="1">
        <v>2</v>
      </c>
      <c r="B146" s="1">
        <v>5</v>
      </c>
      <c r="C146" s="1">
        <v>5</v>
      </c>
      <c r="E146" s="6" t="s">
        <v>620</v>
      </c>
      <c r="F146" s="15" t="s">
        <v>600</v>
      </c>
      <c r="G146" s="1" t="s">
        <v>60</v>
      </c>
      <c r="H146" s="1">
        <v>1</v>
      </c>
      <c r="I146" s="20"/>
      <c r="J146" s="24">
        <f t="shared" si="34"/>
        <v>0</v>
      </c>
      <c r="K146" s="24"/>
      <c r="L146" s="24">
        <f t="shared" si="35"/>
        <v>0</v>
      </c>
      <c r="M146" s="24">
        <f t="shared" si="36"/>
        <v>0</v>
      </c>
      <c r="N146" s="106"/>
    </row>
    <row r="147" spans="1:14" ht="24">
      <c r="A147" s="1">
        <v>2</v>
      </c>
      <c r="B147" s="1">
        <v>5</v>
      </c>
      <c r="C147" s="1">
        <v>6</v>
      </c>
      <c r="E147" s="6" t="s">
        <v>621</v>
      </c>
      <c r="F147" s="15" t="s">
        <v>647</v>
      </c>
      <c r="G147" s="1" t="s">
        <v>60</v>
      </c>
      <c r="H147" s="1">
        <v>2</v>
      </c>
      <c r="I147" s="20"/>
      <c r="J147" s="24">
        <f t="shared" si="34"/>
        <v>0</v>
      </c>
      <c r="K147" s="24"/>
      <c r="L147" s="24">
        <f t="shared" si="35"/>
        <v>0</v>
      </c>
      <c r="M147" s="24">
        <f t="shared" si="36"/>
        <v>0</v>
      </c>
      <c r="N147" s="106"/>
    </row>
    <row r="148" spans="1:14" ht="30">
      <c r="A148" s="1">
        <v>2</v>
      </c>
      <c r="B148" s="1">
        <v>5</v>
      </c>
      <c r="C148" s="1">
        <v>7</v>
      </c>
      <c r="E148" s="6" t="s">
        <v>622</v>
      </c>
      <c r="F148" s="15" t="s">
        <v>648</v>
      </c>
      <c r="G148" s="1" t="s">
        <v>60</v>
      </c>
      <c r="H148" s="1">
        <v>2</v>
      </c>
      <c r="I148" s="20"/>
      <c r="J148" s="24">
        <f t="shared" si="34"/>
        <v>0</v>
      </c>
      <c r="K148" s="24"/>
      <c r="L148" s="24">
        <f t="shared" si="35"/>
        <v>0</v>
      </c>
      <c r="M148" s="24">
        <f t="shared" si="36"/>
        <v>0</v>
      </c>
      <c r="N148" s="106"/>
    </row>
    <row r="149" spans="1:14" ht="24">
      <c r="A149" s="1">
        <v>2</v>
      </c>
      <c r="B149" s="1">
        <v>5</v>
      </c>
      <c r="C149" s="1">
        <v>8</v>
      </c>
      <c r="E149" s="6" t="s">
        <v>623</v>
      </c>
      <c r="F149" s="15" t="s">
        <v>649</v>
      </c>
      <c r="G149" s="1" t="s">
        <v>60</v>
      </c>
      <c r="H149" s="1">
        <v>1</v>
      </c>
      <c r="I149" s="20"/>
      <c r="J149" s="24">
        <f t="shared" si="34"/>
        <v>0</v>
      </c>
      <c r="K149" s="24"/>
      <c r="L149" s="24">
        <f t="shared" si="35"/>
        <v>0</v>
      </c>
      <c r="M149" s="24">
        <f t="shared" si="36"/>
        <v>0</v>
      </c>
      <c r="N149" s="106"/>
    </row>
    <row r="150" spans="1:14" ht="24">
      <c r="A150" s="1">
        <v>2</v>
      </c>
      <c r="B150" s="1">
        <v>5</v>
      </c>
      <c r="C150" s="1">
        <v>9</v>
      </c>
      <c r="E150" s="6" t="s">
        <v>624</v>
      </c>
      <c r="F150" s="15" t="s">
        <v>650</v>
      </c>
      <c r="G150" s="1" t="s">
        <v>60</v>
      </c>
      <c r="H150" s="1">
        <v>1</v>
      </c>
      <c r="I150" s="20"/>
      <c r="J150" s="24">
        <f t="shared" si="34"/>
        <v>0</v>
      </c>
      <c r="K150" s="24"/>
      <c r="L150" s="24">
        <f t="shared" si="35"/>
        <v>0</v>
      </c>
      <c r="M150" s="24">
        <f t="shared" si="36"/>
        <v>0</v>
      </c>
      <c r="N150" s="106"/>
    </row>
    <row r="151" spans="1:14" ht="30">
      <c r="A151" s="1">
        <v>2</v>
      </c>
      <c r="B151" s="1">
        <v>5</v>
      </c>
      <c r="C151" s="1">
        <v>10</v>
      </c>
      <c r="E151" s="6" t="s">
        <v>625</v>
      </c>
      <c r="F151" s="15" t="s">
        <v>651</v>
      </c>
      <c r="G151" s="1" t="s">
        <v>60</v>
      </c>
      <c r="H151" s="1">
        <v>1</v>
      </c>
      <c r="I151" s="20"/>
      <c r="J151" s="24">
        <f t="shared" si="34"/>
        <v>0</v>
      </c>
      <c r="K151" s="24"/>
      <c r="L151" s="24">
        <f t="shared" si="35"/>
        <v>0</v>
      </c>
      <c r="M151" s="24">
        <f t="shared" si="36"/>
        <v>0</v>
      </c>
      <c r="N151" s="106"/>
    </row>
    <row r="152" spans="1:14" ht="48">
      <c r="A152" s="1">
        <v>2</v>
      </c>
      <c r="B152" s="1">
        <v>5</v>
      </c>
      <c r="C152" s="1">
        <v>11</v>
      </c>
      <c r="E152" s="6" t="s">
        <v>626</v>
      </c>
      <c r="F152" s="15" t="s">
        <v>652</v>
      </c>
      <c r="G152" s="1" t="s">
        <v>60</v>
      </c>
      <c r="H152" s="1">
        <v>1</v>
      </c>
      <c r="I152" s="20"/>
      <c r="J152" s="24">
        <f t="shared" si="34"/>
        <v>0</v>
      </c>
      <c r="K152" s="24"/>
      <c r="L152" s="24">
        <f t="shared" si="35"/>
        <v>0</v>
      </c>
      <c r="M152" s="24">
        <f t="shared" si="36"/>
        <v>0</v>
      </c>
      <c r="N152" s="106"/>
    </row>
    <row r="153" spans="1:14">
      <c r="A153" s="1">
        <v>2</v>
      </c>
      <c r="B153" s="1">
        <v>5</v>
      </c>
      <c r="C153" s="1">
        <v>12</v>
      </c>
      <c r="E153" s="6" t="s">
        <v>627</v>
      </c>
      <c r="F153" s="15" t="s">
        <v>653</v>
      </c>
      <c r="G153" s="1" t="s">
        <v>60</v>
      </c>
      <c r="H153" s="1">
        <v>1</v>
      </c>
      <c r="I153" s="20"/>
      <c r="J153" s="24">
        <f t="shared" si="34"/>
        <v>0</v>
      </c>
      <c r="K153" s="24"/>
      <c r="L153" s="24">
        <f t="shared" si="35"/>
        <v>0</v>
      </c>
      <c r="M153" s="24">
        <f t="shared" si="36"/>
        <v>0</v>
      </c>
      <c r="N153" s="106"/>
    </row>
    <row r="154" spans="1:14">
      <c r="A154" s="1">
        <v>2</v>
      </c>
      <c r="B154" s="1">
        <v>5</v>
      </c>
      <c r="C154" s="1">
        <v>13</v>
      </c>
      <c r="E154" s="6" t="s">
        <v>628</v>
      </c>
      <c r="F154" s="15" t="s">
        <v>654</v>
      </c>
      <c r="G154" s="1" t="s">
        <v>60</v>
      </c>
      <c r="H154" s="1">
        <v>1</v>
      </c>
      <c r="I154" s="20"/>
      <c r="J154" s="24">
        <f t="shared" si="34"/>
        <v>0</v>
      </c>
      <c r="K154" s="24"/>
      <c r="L154" s="24">
        <f t="shared" si="35"/>
        <v>0</v>
      </c>
      <c r="M154" s="24">
        <f t="shared" si="36"/>
        <v>0</v>
      </c>
      <c r="N154" s="106"/>
    </row>
    <row r="155" spans="1:14">
      <c r="A155" s="1">
        <v>2</v>
      </c>
      <c r="B155" s="1">
        <v>5</v>
      </c>
      <c r="C155" s="1">
        <v>14</v>
      </c>
      <c r="E155" s="6" t="s">
        <v>629</v>
      </c>
      <c r="F155" s="15" t="s">
        <v>655</v>
      </c>
      <c r="G155" s="1" t="s">
        <v>60</v>
      </c>
      <c r="H155" s="1">
        <v>1</v>
      </c>
      <c r="I155" s="20"/>
      <c r="J155" s="24">
        <f t="shared" si="34"/>
        <v>0</v>
      </c>
      <c r="K155" s="24"/>
      <c r="L155" s="24">
        <f t="shared" si="35"/>
        <v>0</v>
      </c>
      <c r="M155" s="24">
        <f t="shared" si="36"/>
        <v>0</v>
      </c>
      <c r="N155" s="106"/>
    </row>
    <row r="156" spans="1:14" ht="36">
      <c r="A156" s="1">
        <v>2</v>
      </c>
      <c r="B156" s="1">
        <v>5</v>
      </c>
      <c r="C156" s="1">
        <v>15</v>
      </c>
      <c r="E156" s="6" t="s">
        <v>630</v>
      </c>
      <c r="F156" s="15" t="s">
        <v>656</v>
      </c>
      <c r="G156" s="1" t="s">
        <v>60</v>
      </c>
      <c r="H156" s="1">
        <v>1</v>
      </c>
      <c r="I156" s="20"/>
      <c r="J156" s="24">
        <f t="shared" si="34"/>
        <v>0</v>
      </c>
      <c r="K156" s="24"/>
      <c r="L156" s="24">
        <f t="shared" si="35"/>
        <v>0</v>
      </c>
      <c r="M156" s="24">
        <f t="shared" si="36"/>
        <v>0</v>
      </c>
      <c r="N156" s="106"/>
    </row>
    <row r="157" spans="1:14">
      <c r="A157" s="1">
        <v>2</v>
      </c>
      <c r="B157" s="1">
        <v>5</v>
      </c>
      <c r="C157" s="1">
        <v>16</v>
      </c>
      <c r="E157" s="6" t="s">
        <v>631</v>
      </c>
      <c r="F157" s="15" t="s">
        <v>657</v>
      </c>
      <c r="G157" s="1" t="s">
        <v>60</v>
      </c>
      <c r="H157" s="1">
        <v>1</v>
      </c>
      <c r="I157" s="20"/>
      <c r="J157" s="24">
        <f t="shared" si="34"/>
        <v>0</v>
      </c>
      <c r="K157" s="24"/>
      <c r="L157" s="24">
        <f t="shared" si="35"/>
        <v>0</v>
      </c>
      <c r="M157" s="24">
        <f t="shared" si="36"/>
        <v>0</v>
      </c>
      <c r="N157" s="106"/>
    </row>
    <row r="158" spans="1:14" ht="36">
      <c r="A158" s="1">
        <v>2</v>
      </c>
      <c r="B158" s="1">
        <v>5</v>
      </c>
      <c r="C158" s="1">
        <v>17</v>
      </c>
      <c r="E158" s="6" t="s">
        <v>632</v>
      </c>
      <c r="F158" s="15" t="s">
        <v>658</v>
      </c>
      <c r="G158" s="1" t="s">
        <v>60</v>
      </c>
      <c r="H158" s="1">
        <v>1</v>
      </c>
      <c r="I158" s="20"/>
      <c r="J158" s="24">
        <f t="shared" si="34"/>
        <v>0</v>
      </c>
      <c r="K158" s="24"/>
      <c r="L158" s="24">
        <f t="shared" si="35"/>
        <v>0</v>
      </c>
      <c r="M158" s="24">
        <f t="shared" si="36"/>
        <v>0</v>
      </c>
      <c r="N158" s="106"/>
    </row>
    <row r="159" spans="1:14">
      <c r="A159" s="1">
        <v>2</v>
      </c>
      <c r="B159" s="1">
        <v>5</v>
      </c>
      <c r="C159" s="1">
        <v>18</v>
      </c>
      <c r="E159" s="6" t="s">
        <v>633</v>
      </c>
      <c r="F159" s="15" t="s">
        <v>659</v>
      </c>
      <c r="G159" s="1" t="s">
        <v>60</v>
      </c>
      <c r="H159" s="1">
        <v>2</v>
      </c>
      <c r="I159" s="20"/>
      <c r="J159" s="24">
        <f t="shared" si="34"/>
        <v>0</v>
      </c>
      <c r="K159" s="24"/>
      <c r="L159" s="24">
        <f t="shared" si="35"/>
        <v>0</v>
      </c>
      <c r="M159" s="24">
        <f t="shared" si="36"/>
        <v>0</v>
      </c>
      <c r="N159" s="106"/>
    </row>
    <row r="160" spans="1:14" ht="36">
      <c r="A160" s="1">
        <v>2</v>
      </c>
      <c r="B160" s="1">
        <v>5</v>
      </c>
      <c r="C160" s="1">
        <v>19</v>
      </c>
      <c r="E160" s="6" t="s">
        <v>634</v>
      </c>
      <c r="F160" s="15" t="s">
        <v>660</v>
      </c>
      <c r="G160" s="1" t="s">
        <v>60</v>
      </c>
      <c r="H160" s="1">
        <v>3</v>
      </c>
      <c r="I160" s="20"/>
      <c r="J160" s="24">
        <f t="shared" si="34"/>
        <v>0</v>
      </c>
      <c r="K160" s="24"/>
      <c r="L160" s="24">
        <f t="shared" si="35"/>
        <v>0</v>
      </c>
      <c r="M160" s="24">
        <f t="shared" si="36"/>
        <v>0</v>
      </c>
      <c r="N160" s="106"/>
    </row>
    <row r="161" spans="1:14">
      <c r="A161" s="1">
        <v>2</v>
      </c>
      <c r="B161" s="1">
        <v>5</v>
      </c>
      <c r="C161" s="1">
        <v>20</v>
      </c>
      <c r="E161" s="6" t="s">
        <v>635</v>
      </c>
      <c r="F161" s="15" t="s">
        <v>661</v>
      </c>
      <c r="G161" s="1" t="s">
        <v>60</v>
      </c>
      <c r="H161" s="1">
        <v>4</v>
      </c>
      <c r="I161" s="20"/>
      <c r="J161" s="24">
        <f t="shared" si="34"/>
        <v>0</v>
      </c>
      <c r="K161" s="24"/>
      <c r="L161" s="24">
        <f t="shared" si="35"/>
        <v>0</v>
      </c>
      <c r="M161" s="24">
        <f t="shared" si="36"/>
        <v>0</v>
      </c>
      <c r="N161" s="106"/>
    </row>
    <row r="162" spans="1:14" ht="24">
      <c r="A162" s="1">
        <v>2</v>
      </c>
      <c r="B162" s="1">
        <v>5</v>
      </c>
      <c r="C162" s="1">
        <v>21</v>
      </c>
      <c r="E162" s="6" t="s">
        <v>636</v>
      </c>
      <c r="F162" s="15" t="s">
        <v>662</v>
      </c>
      <c r="G162" s="1" t="s">
        <v>60</v>
      </c>
      <c r="H162" s="1">
        <v>11</v>
      </c>
      <c r="I162" s="20"/>
      <c r="J162" s="24">
        <f t="shared" si="34"/>
        <v>0</v>
      </c>
      <c r="K162" s="24"/>
      <c r="L162" s="24">
        <f t="shared" si="35"/>
        <v>0</v>
      </c>
      <c r="M162" s="24">
        <f t="shared" si="36"/>
        <v>0</v>
      </c>
      <c r="N162" s="106"/>
    </row>
    <row r="163" spans="1:14">
      <c r="A163" s="1">
        <v>2</v>
      </c>
      <c r="B163" s="1">
        <v>5</v>
      </c>
      <c r="C163" s="1">
        <v>22</v>
      </c>
      <c r="E163" s="6" t="s">
        <v>637</v>
      </c>
      <c r="F163" s="15" t="s">
        <v>663</v>
      </c>
      <c r="G163" s="1" t="s">
        <v>60</v>
      </c>
      <c r="H163" s="1">
        <v>11</v>
      </c>
      <c r="I163" s="20"/>
      <c r="J163" s="24">
        <f t="shared" si="34"/>
        <v>0</v>
      </c>
      <c r="K163" s="24"/>
      <c r="L163" s="24">
        <f t="shared" si="35"/>
        <v>0</v>
      </c>
      <c r="M163" s="24">
        <f t="shared" si="36"/>
        <v>0</v>
      </c>
      <c r="N163" s="106"/>
    </row>
    <row r="164" spans="1:14" ht="45">
      <c r="A164" s="1">
        <v>2</v>
      </c>
      <c r="B164" s="1">
        <v>5</v>
      </c>
      <c r="C164" s="1">
        <v>23</v>
      </c>
      <c r="E164" s="6" t="s">
        <v>638</v>
      </c>
      <c r="F164" s="15" t="s">
        <v>664</v>
      </c>
      <c r="G164" s="1" t="s">
        <v>60</v>
      </c>
      <c r="H164" s="1">
        <v>1</v>
      </c>
      <c r="I164" s="20"/>
      <c r="J164" s="24">
        <f t="shared" si="34"/>
        <v>0</v>
      </c>
      <c r="K164" s="24"/>
      <c r="L164" s="24">
        <f t="shared" si="35"/>
        <v>0</v>
      </c>
      <c r="M164" s="24">
        <f t="shared" si="36"/>
        <v>0</v>
      </c>
      <c r="N164" s="106"/>
    </row>
    <row r="165" spans="1:14" ht="30">
      <c r="A165" s="1">
        <v>2</v>
      </c>
      <c r="B165" s="1">
        <v>5</v>
      </c>
      <c r="C165" s="1">
        <v>24</v>
      </c>
      <c r="E165" s="6" t="s">
        <v>639</v>
      </c>
      <c r="F165" s="15" t="s">
        <v>665</v>
      </c>
      <c r="G165" s="1" t="s">
        <v>60</v>
      </c>
      <c r="H165" s="1">
        <v>2</v>
      </c>
      <c r="I165" s="20"/>
      <c r="J165" s="24">
        <f t="shared" si="34"/>
        <v>0</v>
      </c>
      <c r="K165" s="24"/>
      <c r="L165" s="24">
        <f t="shared" si="35"/>
        <v>0</v>
      </c>
      <c r="M165" s="24">
        <f t="shared" si="36"/>
        <v>0</v>
      </c>
      <c r="N165" s="106"/>
    </row>
    <row r="166" spans="1:14" ht="30">
      <c r="A166" s="1">
        <v>2</v>
      </c>
      <c r="B166" s="1">
        <v>5</v>
      </c>
      <c r="C166" s="1">
        <v>25</v>
      </c>
      <c r="E166" s="6" t="s">
        <v>640</v>
      </c>
      <c r="F166" s="15" t="s">
        <v>666</v>
      </c>
      <c r="G166" s="1" t="s">
        <v>60</v>
      </c>
      <c r="H166" s="1">
        <v>2</v>
      </c>
      <c r="I166" s="20"/>
      <c r="J166" s="24">
        <f t="shared" si="34"/>
        <v>0</v>
      </c>
      <c r="K166" s="24"/>
      <c r="L166" s="24">
        <f t="shared" si="35"/>
        <v>0</v>
      </c>
      <c r="M166" s="24">
        <f t="shared" si="36"/>
        <v>0</v>
      </c>
      <c r="N166" s="106"/>
    </row>
    <row r="167" spans="1:14" ht="30">
      <c r="A167" s="1">
        <v>2</v>
      </c>
      <c r="B167" s="1">
        <v>5</v>
      </c>
      <c r="C167" s="1">
        <v>26</v>
      </c>
      <c r="E167" s="6" t="s">
        <v>641</v>
      </c>
      <c r="F167" s="15" t="s">
        <v>667</v>
      </c>
      <c r="G167" s="1" t="s">
        <v>60</v>
      </c>
      <c r="H167" s="1">
        <v>2</v>
      </c>
      <c r="I167" s="20"/>
      <c r="J167" s="24">
        <f t="shared" si="34"/>
        <v>0</v>
      </c>
      <c r="K167" s="24"/>
      <c r="L167" s="24">
        <f t="shared" si="35"/>
        <v>0</v>
      </c>
      <c r="M167" s="24">
        <f t="shared" si="36"/>
        <v>0</v>
      </c>
      <c r="N167" s="106"/>
    </row>
    <row r="168" spans="1:14" ht="30">
      <c r="A168" s="1">
        <v>2</v>
      </c>
      <c r="B168" s="1">
        <v>5</v>
      </c>
      <c r="C168" s="1">
        <v>27</v>
      </c>
      <c r="E168" s="6" t="s">
        <v>642</v>
      </c>
      <c r="F168" s="15" t="s">
        <v>667</v>
      </c>
      <c r="G168" s="1" t="s">
        <v>60</v>
      </c>
      <c r="H168" s="1">
        <v>4</v>
      </c>
      <c r="I168" s="20"/>
      <c r="J168" s="24">
        <f t="shared" si="34"/>
        <v>0</v>
      </c>
      <c r="K168" s="24"/>
      <c r="L168" s="24">
        <f t="shared" si="35"/>
        <v>0</v>
      </c>
      <c r="M168" s="24">
        <f t="shared" si="36"/>
        <v>0</v>
      </c>
      <c r="N168" s="106"/>
    </row>
    <row r="169" spans="1:14">
      <c r="F169" s="15"/>
      <c r="I169" s="20"/>
      <c r="J169" s="24"/>
      <c r="K169" s="24"/>
      <c r="L169" s="24"/>
      <c r="M169" s="24"/>
      <c r="N169" s="106"/>
    </row>
    <row r="170" spans="1:14">
      <c r="A170" s="2">
        <v>2</v>
      </c>
      <c r="B170" s="2">
        <v>6</v>
      </c>
      <c r="C170" s="2">
        <v>0</v>
      </c>
      <c r="D170" s="2"/>
      <c r="E170" s="2" t="s">
        <v>668</v>
      </c>
      <c r="F170" s="14"/>
      <c r="G170" s="2"/>
      <c r="H170" s="2"/>
      <c r="I170" s="19"/>
      <c r="J170" s="23">
        <f>SUM(J171:J189)</f>
        <v>0</v>
      </c>
      <c r="K170" s="23"/>
      <c r="L170" s="23">
        <f>SUM(L171:L189)</f>
        <v>0</v>
      </c>
      <c r="M170" s="23">
        <f>SUM(M171:M189)</f>
        <v>0</v>
      </c>
      <c r="N170" s="104"/>
    </row>
    <row r="171" spans="1:14" ht="24">
      <c r="A171" s="1">
        <v>2</v>
      </c>
      <c r="B171" s="1">
        <v>6</v>
      </c>
      <c r="C171" s="1">
        <v>1</v>
      </c>
      <c r="E171" s="1" t="s">
        <v>669</v>
      </c>
      <c r="F171" s="15" t="s">
        <v>670</v>
      </c>
      <c r="G171" s="1" t="s">
        <v>60</v>
      </c>
      <c r="H171" s="1">
        <v>4</v>
      </c>
      <c r="I171" s="20"/>
      <c r="J171" s="24">
        <f>I171*H171</f>
        <v>0</v>
      </c>
      <c r="K171" s="24"/>
      <c r="L171" s="24">
        <f>K171*H171</f>
        <v>0</v>
      </c>
      <c r="M171" s="24">
        <f>L171+J171</f>
        <v>0</v>
      </c>
      <c r="N171" s="106"/>
    </row>
    <row r="172" spans="1:14" ht="24">
      <c r="A172" s="1">
        <v>2</v>
      </c>
      <c r="B172" s="1">
        <v>6</v>
      </c>
      <c r="C172" s="1">
        <v>2</v>
      </c>
      <c r="E172" s="1" t="s">
        <v>671</v>
      </c>
      <c r="F172" s="15" t="s">
        <v>672</v>
      </c>
      <c r="G172" s="1" t="s">
        <v>60</v>
      </c>
      <c r="H172" s="1">
        <v>4</v>
      </c>
      <c r="I172" s="20"/>
      <c r="J172" s="24">
        <f t="shared" ref="J172:J189" si="37">I172*H172</f>
        <v>0</v>
      </c>
      <c r="K172" s="24"/>
      <c r="L172" s="24">
        <f t="shared" ref="L172:L189" si="38">K172*H172</f>
        <v>0</v>
      </c>
      <c r="M172" s="24">
        <f t="shared" ref="M172:M189" si="39">L172+J172</f>
        <v>0</v>
      </c>
      <c r="N172" s="106"/>
    </row>
    <row r="173" spans="1:14">
      <c r="A173" s="1">
        <v>2</v>
      </c>
      <c r="B173" s="1">
        <v>6</v>
      </c>
      <c r="C173" s="1">
        <v>3</v>
      </c>
      <c r="E173" s="1" t="s">
        <v>620</v>
      </c>
      <c r="F173" s="15" t="s">
        <v>600</v>
      </c>
      <c r="G173" s="1" t="s">
        <v>60</v>
      </c>
      <c r="H173" s="1">
        <v>4</v>
      </c>
      <c r="I173" s="20"/>
      <c r="J173" s="24">
        <f t="shared" si="37"/>
        <v>0</v>
      </c>
      <c r="K173" s="24"/>
      <c r="L173" s="24">
        <f t="shared" si="38"/>
        <v>0</v>
      </c>
      <c r="M173" s="24">
        <f t="shared" si="39"/>
        <v>0</v>
      </c>
      <c r="N173" s="106"/>
    </row>
    <row r="174" spans="1:14" ht="36">
      <c r="A174" s="1">
        <v>2</v>
      </c>
      <c r="B174" s="1">
        <v>6</v>
      </c>
      <c r="C174" s="1">
        <v>4</v>
      </c>
      <c r="E174" s="1" t="s">
        <v>673</v>
      </c>
      <c r="F174" s="15" t="s">
        <v>674</v>
      </c>
      <c r="G174" s="1" t="s">
        <v>60</v>
      </c>
      <c r="H174" s="1">
        <v>2</v>
      </c>
      <c r="I174" s="20"/>
      <c r="J174" s="24">
        <f t="shared" si="37"/>
        <v>0</v>
      </c>
      <c r="K174" s="24"/>
      <c r="L174" s="24">
        <f t="shared" si="38"/>
        <v>0</v>
      </c>
      <c r="M174" s="24">
        <f t="shared" si="39"/>
        <v>0</v>
      </c>
      <c r="N174" s="106"/>
    </row>
    <row r="175" spans="1:14" ht="24">
      <c r="A175" s="1">
        <v>2</v>
      </c>
      <c r="B175" s="1">
        <v>6</v>
      </c>
      <c r="C175" s="1">
        <v>5</v>
      </c>
      <c r="E175" s="1" t="s">
        <v>675</v>
      </c>
      <c r="F175" s="15" t="s">
        <v>676</v>
      </c>
      <c r="G175" s="1" t="s">
        <v>60</v>
      </c>
      <c r="H175" s="1">
        <v>4</v>
      </c>
      <c r="I175" s="20"/>
      <c r="J175" s="24">
        <f t="shared" si="37"/>
        <v>0</v>
      </c>
      <c r="K175" s="24"/>
      <c r="L175" s="24">
        <f t="shared" si="38"/>
        <v>0</v>
      </c>
      <c r="M175" s="24">
        <f t="shared" si="39"/>
        <v>0</v>
      </c>
      <c r="N175" s="106"/>
    </row>
    <row r="176" spans="1:14" ht="24">
      <c r="A176" s="1">
        <v>2</v>
      </c>
      <c r="B176" s="1">
        <v>6</v>
      </c>
      <c r="C176" s="1">
        <v>6</v>
      </c>
      <c r="E176" s="1" t="s">
        <v>677</v>
      </c>
      <c r="F176" s="15" t="s">
        <v>678</v>
      </c>
      <c r="G176" s="1" t="s">
        <v>60</v>
      </c>
      <c r="H176" s="1">
        <v>4</v>
      </c>
      <c r="I176" s="20"/>
      <c r="J176" s="24">
        <f t="shared" si="37"/>
        <v>0</v>
      </c>
      <c r="K176" s="24"/>
      <c r="L176" s="24">
        <f t="shared" si="38"/>
        <v>0</v>
      </c>
      <c r="M176" s="24">
        <f t="shared" si="39"/>
        <v>0</v>
      </c>
      <c r="N176" s="106"/>
    </row>
    <row r="177" spans="1:14" ht="36">
      <c r="A177" s="1">
        <v>2</v>
      </c>
      <c r="B177" s="1">
        <v>6</v>
      </c>
      <c r="C177" s="1">
        <v>7</v>
      </c>
      <c r="E177" s="1" t="s">
        <v>679</v>
      </c>
      <c r="F177" s="15" t="s">
        <v>680</v>
      </c>
      <c r="G177" s="1" t="s">
        <v>60</v>
      </c>
      <c r="H177" s="1">
        <v>1</v>
      </c>
      <c r="I177" s="20"/>
      <c r="J177" s="24">
        <f t="shared" si="37"/>
        <v>0</v>
      </c>
      <c r="K177" s="24"/>
      <c r="L177" s="24">
        <f t="shared" si="38"/>
        <v>0</v>
      </c>
      <c r="M177" s="24">
        <f t="shared" si="39"/>
        <v>0</v>
      </c>
      <c r="N177" s="106"/>
    </row>
    <row r="178" spans="1:14" ht="24">
      <c r="A178" s="1">
        <v>2</v>
      </c>
      <c r="B178" s="1">
        <v>6</v>
      </c>
      <c r="C178" s="1">
        <v>8</v>
      </c>
      <c r="E178" s="1" t="s">
        <v>681</v>
      </c>
      <c r="F178" s="15" t="s">
        <v>682</v>
      </c>
      <c r="G178" s="1" t="s">
        <v>60</v>
      </c>
      <c r="H178" s="1">
        <v>1</v>
      </c>
      <c r="I178" s="20"/>
      <c r="J178" s="24">
        <f t="shared" si="37"/>
        <v>0</v>
      </c>
      <c r="K178" s="24"/>
      <c r="L178" s="24">
        <f t="shared" si="38"/>
        <v>0</v>
      </c>
      <c r="M178" s="24">
        <f t="shared" si="39"/>
        <v>0</v>
      </c>
      <c r="N178" s="106"/>
    </row>
    <row r="179" spans="1:14" ht="48">
      <c r="A179" s="1">
        <v>2</v>
      </c>
      <c r="B179" s="1">
        <v>6</v>
      </c>
      <c r="C179" s="1">
        <v>9</v>
      </c>
      <c r="E179" s="1" t="s">
        <v>683</v>
      </c>
      <c r="F179" s="15" t="s">
        <v>684</v>
      </c>
      <c r="G179" s="1" t="s">
        <v>60</v>
      </c>
      <c r="H179" s="1">
        <v>2</v>
      </c>
      <c r="I179" s="20"/>
      <c r="J179" s="24">
        <f t="shared" si="37"/>
        <v>0</v>
      </c>
      <c r="K179" s="24"/>
      <c r="L179" s="24">
        <f t="shared" si="38"/>
        <v>0</v>
      </c>
      <c r="M179" s="24">
        <f t="shared" si="39"/>
        <v>0</v>
      </c>
      <c r="N179" s="106"/>
    </row>
    <row r="180" spans="1:14" ht="24">
      <c r="A180" s="1">
        <v>2</v>
      </c>
      <c r="B180" s="1">
        <v>6</v>
      </c>
      <c r="C180" s="1">
        <v>10</v>
      </c>
      <c r="E180" s="1" t="s">
        <v>628</v>
      </c>
      <c r="F180" s="15" t="s">
        <v>685</v>
      </c>
      <c r="G180" s="1" t="s">
        <v>60</v>
      </c>
      <c r="H180" s="1">
        <v>4</v>
      </c>
      <c r="I180" s="20"/>
      <c r="J180" s="24">
        <f t="shared" si="37"/>
        <v>0</v>
      </c>
      <c r="K180" s="24"/>
      <c r="L180" s="24">
        <f t="shared" si="38"/>
        <v>0</v>
      </c>
      <c r="M180" s="24">
        <f t="shared" si="39"/>
        <v>0</v>
      </c>
      <c r="N180" s="106"/>
    </row>
    <row r="181" spans="1:14" ht="48">
      <c r="A181" s="1">
        <v>2</v>
      </c>
      <c r="B181" s="1">
        <v>6</v>
      </c>
      <c r="C181" s="1">
        <v>11</v>
      </c>
      <c r="E181" s="1" t="s">
        <v>409</v>
      </c>
      <c r="F181" s="15" t="s">
        <v>686</v>
      </c>
      <c r="G181" s="1" t="s">
        <v>60</v>
      </c>
      <c r="H181" s="1">
        <v>1</v>
      </c>
      <c r="I181" s="20"/>
      <c r="J181" s="24">
        <f t="shared" si="37"/>
        <v>0</v>
      </c>
      <c r="K181" s="24"/>
      <c r="L181" s="24">
        <f t="shared" si="38"/>
        <v>0</v>
      </c>
      <c r="M181" s="24">
        <f t="shared" si="39"/>
        <v>0</v>
      </c>
      <c r="N181" s="106"/>
    </row>
    <row r="182" spans="1:14">
      <c r="A182" s="1">
        <v>2</v>
      </c>
      <c r="B182" s="1">
        <v>6</v>
      </c>
      <c r="C182" s="1">
        <v>12</v>
      </c>
      <c r="E182" s="1" t="s">
        <v>629</v>
      </c>
      <c r="F182" s="15" t="s">
        <v>655</v>
      </c>
      <c r="G182" s="1" t="s">
        <v>60</v>
      </c>
      <c r="H182" s="1">
        <v>4</v>
      </c>
      <c r="I182" s="20"/>
      <c r="J182" s="24">
        <f t="shared" si="37"/>
        <v>0</v>
      </c>
      <c r="K182" s="24"/>
      <c r="L182" s="24">
        <f t="shared" si="38"/>
        <v>0</v>
      </c>
      <c r="M182" s="24">
        <f t="shared" si="39"/>
        <v>0</v>
      </c>
      <c r="N182" s="106"/>
    </row>
    <row r="183" spans="1:14" ht="36">
      <c r="A183" s="1">
        <v>2</v>
      </c>
      <c r="B183" s="1">
        <v>6</v>
      </c>
      <c r="C183" s="1">
        <v>13</v>
      </c>
      <c r="E183" s="1" t="s">
        <v>630</v>
      </c>
      <c r="F183" s="15" t="s">
        <v>656</v>
      </c>
      <c r="G183" s="1" t="s">
        <v>60</v>
      </c>
      <c r="H183" s="1">
        <v>4</v>
      </c>
      <c r="I183" s="20"/>
      <c r="J183" s="24">
        <f t="shared" si="37"/>
        <v>0</v>
      </c>
      <c r="K183" s="24"/>
      <c r="L183" s="24">
        <f t="shared" si="38"/>
        <v>0</v>
      </c>
      <c r="M183" s="24">
        <f t="shared" si="39"/>
        <v>0</v>
      </c>
      <c r="N183" s="106"/>
    </row>
    <row r="184" spans="1:14">
      <c r="A184" s="1">
        <v>2</v>
      </c>
      <c r="B184" s="1">
        <v>6</v>
      </c>
      <c r="C184" s="1">
        <v>14</v>
      </c>
      <c r="E184" s="1" t="s">
        <v>631</v>
      </c>
      <c r="F184" s="15" t="s">
        <v>657</v>
      </c>
      <c r="G184" s="1" t="s">
        <v>60</v>
      </c>
      <c r="H184" s="1">
        <v>4</v>
      </c>
      <c r="I184" s="20"/>
      <c r="J184" s="24">
        <f t="shared" si="37"/>
        <v>0</v>
      </c>
      <c r="K184" s="24"/>
      <c r="L184" s="24">
        <f t="shared" si="38"/>
        <v>0</v>
      </c>
      <c r="M184" s="24">
        <f t="shared" si="39"/>
        <v>0</v>
      </c>
      <c r="N184" s="106"/>
    </row>
    <row r="185" spans="1:14" ht="36">
      <c r="A185" s="1">
        <v>2</v>
      </c>
      <c r="B185" s="1">
        <v>6</v>
      </c>
      <c r="C185" s="1">
        <v>15</v>
      </c>
      <c r="E185" s="1" t="s">
        <v>632</v>
      </c>
      <c r="F185" s="15" t="s">
        <v>658</v>
      </c>
      <c r="G185" s="1" t="s">
        <v>60</v>
      </c>
      <c r="H185" s="1">
        <v>4</v>
      </c>
      <c r="I185" s="20"/>
      <c r="J185" s="24">
        <f t="shared" si="37"/>
        <v>0</v>
      </c>
      <c r="K185" s="24"/>
      <c r="L185" s="24">
        <f t="shared" si="38"/>
        <v>0</v>
      </c>
      <c r="M185" s="24">
        <f t="shared" si="39"/>
        <v>0</v>
      </c>
      <c r="N185" s="106"/>
    </row>
    <row r="186" spans="1:14">
      <c r="A186" s="1">
        <v>2</v>
      </c>
      <c r="B186" s="1">
        <v>6</v>
      </c>
      <c r="C186" s="1">
        <v>16</v>
      </c>
      <c r="E186" s="1" t="s">
        <v>687</v>
      </c>
      <c r="F186" s="15" t="s">
        <v>688</v>
      </c>
      <c r="G186" s="1" t="s">
        <v>60</v>
      </c>
      <c r="H186" s="1">
        <v>4</v>
      </c>
      <c r="I186" s="20"/>
      <c r="J186" s="24">
        <f t="shared" si="37"/>
        <v>0</v>
      </c>
      <c r="K186" s="24"/>
      <c r="L186" s="24">
        <f t="shared" si="38"/>
        <v>0</v>
      </c>
      <c r="M186" s="24">
        <f t="shared" si="39"/>
        <v>0</v>
      </c>
      <c r="N186" s="106"/>
    </row>
    <row r="187" spans="1:14">
      <c r="A187" s="1">
        <v>2</v>
      </c>
      <c r="B187" s="1">
        <v>6</v>
      </c>
      <c r="C187" s="1">
        <v>17</v>
      </c>
      <c r="E187" s="1" t="s">
        <v>689</v>
      </c>
      <c r="F187" s="15" t="s">
        <v>690</v>
      </c>
      <c r="G187" s="1" t="s">
        <v>60</v>
      </c>
      <c r="H187" s="1">
        <v>2</v>
      </c>
      <c r="I187" s="20"/>
      <c r="J187" s="24">
        <f t="shared" si="37"/>
        <v>0</v>
      </c>
      <c r="K187" s="24"/>
      <c r="L187" s="24">
        <f t="shared" si="38"/>
        <v>0</v>
      </c>
      <c r="M187" s="24">
        <f t="shared" si="39"/>
        <v>0</v>
      </c>
      <c r="N187" s="106"/>
    </row>
    <row r="188" spans="1:14" ht="24">
      <c r="A188" s="1">
        <v>2</v>
      </c>
      <c r="B188" s="1">
        <v>6</v>
      </c>
      <c r="C188" s="1">
        <v>18</v>
      </c>
      <c r="E188" s="1" t="s">
        <v>691</v>
      </c>
      <c r="F188" s="15" t="s">
        <v>692</v>
      </c>
      <c r="G188" s="1" t="s">
        <v>60</v>
      </c>
      <c r="H188" s="1">
        <v>4</v>
      </c>
      <c r="I188" s="20"/>
      <c r="J188" s="24">
        <f t="shared" si="37"/>
        <v>0</v>
      </c>
      <c r="K188" s="24"/>
      <c r="L188" s="24">
        <f t="shared" si="38"/>
        <v>0</v>
      </c>
      <c r="M188" s="24">
        <f t="shared" si="39"/>
        <v>0</v>
      </c>
      <c r="N188" s="106"/>
    </row>
    <row r="189" spans="1:14">
      <c r="A189" s="1">
        <v>2</v>
      </c>
      <c r="B189" s="1">
        <v>6</v>
      </c>
      <c r="C189" s="1">
        <v>19</v>
      </c>
      <c r="E189" s="1" t="s">
        <v>693</v>
      </c>
      <c r="F189" s="15" t="s">
        <v>694</v>
      </c>
      <c r="G189" s="1" t="s">
        <v>60</v>
      </c>
      <c r="H189" s="1">
        <v>1</v>
      </c>
      <c r="I189" s="20"/>
      <c r="J189" s="24">
        <f t="shared" si="37"/>
        <v>0</v>
      </c>
      <c r="K189" s="24"/>
      <c r="L189" s="24">
        <f t="shared" si="38"/>
        <v>0</v>
      </c>
      <c r="M189" s="24">
        <f t="shared" si="39"/>
        <v>0</v>
      </c>
      <c r="N189" s="106"/>
    </row>
    <row r="190" spans="1:14">
      <c r="F190" s="15"/>
      <c r="I190" s="20"/>
      <c r="J190" s="24"/>
      <c r="K190" s="24"/>
      <c r="L190" s="24"/>
      <c r="M190" s="24"/>
      <c r="N190" s="106"/>
    </row>
    <row r="191" spans="1:14">
      <c r="A191" s="2">
        <v>2</v>
      </c>
      <c r="B191" s="2">
        <v>7</v>
      </c>
      <c r="C191" s="2">
        <v>0</v>
      </c>
      <c r="D191" s="2"/>
      <c r="E191" s="2" t="s">
        <v>14</v>
      </c>
      <c r="F191" s="14"/>
      <c r="G191" s="2"/>
      <c r="H191" s="2"/>
      <c r="I191" s="19"/>
      <c r="J191" s="23">
        <f>SUM(J192:J203)</f>
        <v>0</v>
      </c>
      <c r="K191" s="23"/>
      <c r="L191" s="23">
        <f>SUM(L192:L203)</f>
        <v>0</v>
      </c>
      <c r="M191" s="23">
        <f>SUM(M192:M203)</f>
        <v>0</v>
      </c>
      <c r="N191" s="104"/>
    </row>
    <row r="192" spans="1:14">
      <c r="A192" s="1">
        <v>2</v>
      </c>
      <c r="B192" s="1">
        <v>7</v>
      </c>
      <c r="C192" s="1">
        <v>1</v>
      </c>
      <c r="E192" s="1" t="s">
        <v>695</v>
      </c>
      <c r="F192" s="15" t="s">
        <v>696</v>
      </c>
      <c r="G192" s="1" t="s">
        <v>60</v>
      </c>
      <c r="H192" s="1">
        <v>2</v>
      </c>
      <c r="I192" s="20"/>
      <c r="J192" s="24">
        <f>I192*H192</f>
        <v>0</v>
      </c>
      <c r="K192" s="24"/>
      <c r="L192" s="24">
        <f>K192*H192</f>
        <v>0</v>
      </c>
      <c r="M192" s="24">
        <f>L192+J192</f>
        <v>0</v>
      </c>
      <c r="N192" s="106"/>
    </row>
    <row r="193" spans="1:14">
      <c r="A193" s="1">
        <v>2</v>
      </c>
      <c r="B193" s="1">
        <v>7</v>
      </c>
      <c r="C193" s="1">
        <v>2</v>
      </c>
      <c r="E193" s="1" t="s">
        <v>697</v>
      </c>
      <c r="F193" s="15" t="s">
        <v>698</v>
      </c>
      <c r="G193" s="1" t="s">
        <v>60</v>
      </c>
      <c r="H193" s="1">
        <v>6</v>
      </c>
      <c r="I193" s="20"/>
      <c r="J193" s="24">
        <f t="shared" ref="J193:J203" si="40">I193*H193</f>
        <v>0</v>
      </c>
      <c r="K193" s="24"/>
      <c r="L193" s="24">
        <f t="shared" ref="L193:L203" si="41">K193*H193</f>
        <v>0</v>
      </c>
      <c r="M193" s="24">
        <f t="shared" ref="M193:M203" si="42">L193+J193</f>
        <v>0</v>
      </c>
      <c r="N193" s="106"/>
    </row>
    <row r="194" spans="1:14">
      <c r="A194" s="1">
        <v>2</v>
      </c>
      <c r="B194" s="1">
        <v>7</v>
      </c>
      <c r="C194" s="1">
        <v>3</v>
      </c>
      <c r="E194" s="1" t="s">
        <v>699</v>
      </c>
      <c r="F194" s="15" t="s">
        <v>700</v>
      </c>
      <c r="G194" s="1" t="s">
        <v>60</v>
      </c>
      <c r="H194" s="1">
        <v>2</v>
      </c>
      <c r="I194" s="20"/>
      <c r="J194" s="24">
        <f t="shared" si="40"/>
        <v>0</v>
      </c>
      <c r="K194" s="24"/>
      <c r="L194" s="24">
        <f t="shared" si="41"/>
        <v>0</v>
      </c>
      <c r="M194" s="24">
        <f t="shared" si="42"/>
        <v>0</v>
      </c>
      <c r="N194" s="106"/>
    </row>
    <row r="195" spans="1:14">
      <c r="A195" s="1">
        <v>2</v>
      </c>
      <c r="B195" s="1">
        <v>7</v>
      </c>
      <c r="C195" s="1">
        <v>4</v>
      </c>
      <c r="E195" s="1" t="s">
        <v>701</v>
      </c>
      <c r="F195" s="15" t="s">
        <v>702</v>
      </c>
      <c r="G195" s="1" t="s">
        <v>60</v>
      </c>
      <c r="H195" s="1">
        <v>2</v>
      </c>
      <c r="I195" s="20"/>
      <c r="J195" s="24">
        <f t="shared" si="40"/>
        <v>0</v>
      </c>
      <c r="K195" s="24"/>
      <c r="L195" s="24">
        <f t="shared" si="41"/>
        <v>0</v>
      </c>
      <c r="M195" s="24">
        <f t="shared" si="42"/>
        <v>0</v>
      </c>
      <c r="N195" s="106"/>
    </row>
    <row r="196" spans="1:14">
      <c r="A196" s="1">
        <v>2</v>
      </c>
      <c r="B196" s="1">
        <v>7</v>
      </c>
      <c r="C196" s="1">
        <v>5</v>
      </c>
      <c r="E196" s="1" t="s">
        <v>703</v>
      </c>
      <c r="F196" s="15" t="s">
        <v>704</v>
      </c>
      <c r="G196" s="1" t="s">
        <v>60</v>
      </c>
      <c r="H196" s="1">
        <v>2</v>
      </c>
      <c r="I196" s="20"/>
      <c r="J196" s="24">
        <f t="shared" si="40"/>
        <v>0</v>
      </c>
      <c r="K196" s="24"/>
      <c r="L196" s="24">
        <f t="shared" si="41"/>
        <v>0</v>
      </c>
      <c r="M196" s="24">
        <f t="shared" si="42"/>
        <v>0</v>
      </c>
      <c r="N196" s="106"/>
    </row>
    <row r="197" spans="1:14">
      <c r="A197" s="1">
        <v>2</v>
      </c>
      <c r="B197" s="1">
        <v>7</v>
      </c>
      <c r="C197" s="1">
        <v>6</v>
      </c>
      <c r="E197" s="1" t="s">
        <v>705</v>
      </c>
      <c r="F197" s="15" t="s">
        <v>706</v>
      </c>
      <c r="G197" s="1" t="s">
        <v>60</v>
      </c>
      <c r="H197" s="1">
        <v>2</v>
      </c>
      <c r="I197" s="20"/>
      <c r="J197" s="24">
        <f t="shared" si="40"/>
        <v>0</v>
      </c>
      <c r="K197" s="24"/>
      <c r="L197" s="24">
        <f t="shared" si="41"/>
        <v>0</v>
      </c>
      <c r="M197" s="24">
        <f t="shared" si="42"/>
        <v>0</v>
      </c>
      <c r="N197" s="106"/>
    </row>
    <row r="198" spans="1:14">
      <c r="A198" s="1">
        <v>2</v>
      </c>
      <c r="B198" s="1">
        <v>7</v>
      </c>
      <c r="C198" s="1">
        <v>7</v>
      </c>
      <c r="E198" s="1" t="s">
        <v>697</v>
      </c>
      <c r="F198" s="15" t="s">
        <v>707</v>
      </c>
      <c r="G198" s="1" t="s">
        <v>60</v>
      </c>
      <c r="H198" s="1">
        <v>4</v>
      </c>
      <c r="I198" s="20"/>
      <c r="J198" s="24">
        <f t="shared" si="40"/>
        <v>0</v>
      </c>
      <c r="K198" s="24"/>
      <c r="L198" s="24">
        <f t="shared" si="41"/>
        <v>0</v>
      </c>
      <c r="M198" s="24">
        <f t="shared" si="42"/>
        <v>0</v>
      </c>
      <c r="N198" s="106"/>
    </row>
    <row r="199" spans="1:14">
      <c r="A199" s="1">
        <v>2</v>
      </c>
      <c r="B199" s="1">
        <v>7</v>
      </c>
      <c r="C199" s="1">
        <v>8</v>
      </c>
      <c r="E199" s="1" t="s">
        <v>703</v>
      </c>
      <c r="F199" s="15" t="s">
        <v>704</v>
      </c>
      <c r="G199" s="1" t="s">
        <v>60</v>
      </c>
      <c r="H199" s="1">
        <v>2</v>
      </c>
      <c r="I199" s="20"/>
      <c r="J199" s="24">
        <f t="shared" si="40"/>
        <v>0</v>
      </c>
      <c r="K199" s="24"/>
      <c r="L199" s="24">
        <f t="shared" si="41"/>
        <v>0</v>
      </c>
      <c r="M199" s="24">
        <f t="shared" si="42"/>
        <v>0</v>
      </c>
      <c r="N199" s="106"/>
    </row>
    <row r="200" spans="1:14">
      <c r="A200" s="1">
        <v>2</v>
      </c>
      <c r="B200" s="1">
        <v>7</v>
      </c>
      <c r="C200" s="1">
        <v>9</v>
      </c>
      <c r="E200" s="1" t="s">
        <v>708</v>
      </c>
      <c r="F200" s="15" t="s">
        <v>709</v>
      </c>
      <c r="G200" s="1" t="s">
        <v>60</v>
      </c>
      <c r="H200" s="1">
        <v>2</v>
      </c>
      <c r="I200" s="20"/>
      <c r="J200" s="24">
        <f t="shared" si="40"/>
        <v>0</v>
      </c>
      <c r="K200" s="24"/>
      <c r="L200" s="24">
        <f t="shared" si="41"/>
        <v>0</v>
      </c>
      <c r="M200" s="24">
        <f t="shared" si="42"/>
        <v>0</v>
      </c>
      <c r="N200" s="106"/>
    </row>
    <row r="201" spans="1:14">
      <c r="A201" s="1">
        <v>2</v>
      </c>
      <c r="B201" s="1">
        <v>7</v>
      </c>
      <c r="C201" s="1">
        <v>10</v>
      </c>
      <c r="E201" s="1" t="s">
        <v>710</v>
      </c>
      <c r="F201" s="15" t="s">
        <v>711</v>
      </c>
      <c r="G201" s="1" t="s">
        <v>60</v>
      </c>
      <c r="H201" s="1">
        <v>3</v>
      </c>
      <c r="I201" s="20"/>
      <c r="J201" s="24">
        <f t="shared" si="40"/>
        <v>0</v>
      </c>
      <c r="K201" s="24"/>
      <c r="L201" s="24">
        <f t="shared" si="41"/>
        <v>0</v>
      </c>
      <c r="M201" s="24">
        <f t="shared" si="42"/>
        <v>0</v>
      </c>
      <c r="N201" s="106"/>
    </row>
    <row r="202" spans="1:14" ht="24">
      <c r="A202" s="1">
        <v>2</v>
      </c>
      <c r="B202" s="1">
        <v>7</v>
      </c>
      <c r="C202" s="1">
        <v>11</v>
      </c>
      <c r="E202" s="1" t="s">
        <v>712</v>
      </c>
      <c r="F202" s="15" t="s">
        <v>713</v>
      </c>
      <c r="G202" s="1" t="s">
        <v>60</v>
      </c>
      <c r="H202" s="1">
        <v>1</v>
      </c>
      <c r="I202" s="20"/>
      <c r="J202" s="24">
        <f t="shared" si="40"/>
        <v>0</v>
      </c>
      <c r="K202" s="24"/>
      <c r="L202" s="24">
        <f t="shared" si="41"/>
        <v>0</v>
      </c>
      <c r="M202" s="24">
        <f t="shared" si="42"/>
        <v>0</v>
      </c>
      <c r="N202" s="106"/>
    </row>
    <row r="203" spans="1:14">
      <c r="A203" s="1">
        <v>2</v>
      </c>
      <c r="B203" s="1">
        <v>7</v>
      </c>
      <c r="C203" s="1">
        <v>12</v>
      </c>
      <c r="E203" s="1" t="s">
        <v>714</v>
      </c>
      <c r="F203" s="15" t="s">
        <v>715</v>
      </c>
      <c r="G203" s="1" t="s">
        <v>60</v>
      </c>
      <c r="H203" s="1">
        <v>3</v>
      </c>
      <c r="I203" s="20"/>
      <c r="J203" s="24">
        <f t="shared" si="40"/>
        <v>0</v>
      </c>
      <c r="K203" s="24"/>
      <c r="L203" s="24">
        <f t="shared" si="41"/>
        <v>0</v>
      </c>
      <c r="M203" s="24">
        <f t="shared" si="42"/>
        <v>0</v>
      </c>
      <c r="N203" s="106"/>
    </row>
    <row r="204" spans="1:14">
      <c r="F204" s="15"/>
      <c r="I204" s="20"/>
      <c r="J204" s="24"/>
      <c r="K204" s="24"/>
      <c r="L204" s="24"/>
      <c r="M204" s="24"/>
      <c r="N204" s="106"/>
    </row>
    <row r="205" spans="1:14">
      <c r="A205" s="2">
        <v>2</v>
      </c>
      <c r="B205" s="2">
        <v>8</v>
      </c>
      <c r="C205" s="2">
        <v>0</v>
      </c>
      <c r="D205" s="2"/>
      <c r="E205" s="2" t="s">
        <v>23</v>
      </c>
      <c r="F205" s="14"/>
      <c r="G205" s="2"/>
      <c r="H205" s="2"/>
      <c r="I205" s="19"/>
      <c r="J205" s="23">
        <f>SUM(J214:J224)</f>
        <v>0</v>
      </c>
      <c r="K205" s="23"/>
      <c r="L205" s="23">
        <f>SUM(L214:L222)</f>
        <v>0</v>
      </c>
      <c r="M205" s="23">
        <f>SUM(M214:M224)</f>
        <v>0</v>
      </c>
      <c r="N205" s="104"/>
    </row>
    <row r="206" spans="1:14" ht="25.5">
      <c r="A206" s="87">
        <v>2</v>
      </c>
      <c r="B206" s="87">
        <v>8</v>
      </c>
      <c r="C206" s="87">
        <v>1</v>
      </c>
      <c r="D206" s="87"/>
      <c r="E206" s="87" t="s">
        <v>203</v>
      </c>
      <c r="F206" s="89" t="s">
        <v>204</v>
      </c>
      <c r="G206" s="87" t="s">
        <v>60</v>
      </c>
      <c r="H206" s="87">
        <v>48</v>
      </c>
      <c r="I206" s="90"/>
      <c r="J206" s="91">
        <f t="shared" ref="J206:J213" si="43">I206*H206</f>
        <v>0</v>
      </c>
      <c r="K206" s="91"/>
      <c r="L206" s="91">
        <f t="shared" ref="L206:L213" si="44">H206*K206</f>
        <v>0</v>
      </c>
      <c r="M206" s="91">
        <f t="shared" ref="M206:M213" si="45">L206+J206</f>
        <v>0</v>
      </c>
      <c r="N206" s="105" t="s">
        <v>723</v>
      </c>
    </row>
    <row r="207" spans="1:14" ht="25.5">
      <c r="A207" s="87">
        <v>2</v>
      </c>
      <c r="B207" s="87">
        <v>8</v>
      </c>
      <c r="C207" s="87">
        <v>2</v>
      </c>
      <c r="D207" s="87"/>
      <c r="E207" s="87" t="s">
        <v>205</v>
      </c>
      <c r="F207" s="89" t="s">
        <v>206</v>
      </c>
      <c r="G207" s="87" t="s">
        <v>60</v>
      </c>
      <c r="H207" s="87">
        <v>48</v>
      </c>
      <c r="I207" s="90"/>
      <c r="J207" s="91">
        <f t="shared" si="43"/>
        <v>0</v>
      </c>
      <c r="K207" s="91"/>
      <c r="L207" s="91">
        <f t="shared" si="44"/>
        <v>0</v>
      </c>
      <c r="M207" s="91">
        <f t="shared" si="45"/>
        <v>0</v>
      </c>
      <c r="N207" s="105" t="s">
        <v>723</v>
      </c>
    </row>
    <row r="208" spans="1:14" ht="25.5">
      <c r="A208" s="87">
        <v>2</v>
      </c>
      <c r="B208" s="87">
        <v>8</v>
      </c>
      <c r="C208" s="87">
        <v>3</v>
      </c>
      <c r="D208" s="87"/>
      <c r="E208" s="87" t="s">
        <v>207</v>
      </c>
      <c r="F208" s="89" t="s">
        <v>361</v>
      </c>
      <c r="G208" s="87" t="s">
        <v>60</v>
      </c>
      <c r="H208" s="87">
        <v>4</v>
      </c>
      <c r="I208" s="90"/>
      <c r="J208" s="91">
        <f t="shared" si="43"/>
        <v>0</v>
      </c>
      <c r="K208" s="91"/>
      <c r="L208" s="91">
        <f t="shared" si="44"/>
        <v>0</v>
      </c>
      <c r="M208" s="91">
        <f t="shared" si="45"/>
        <v>0</v>
      </c>
      <c r="N208" s="105" t="s">
        <v>723</v>
      </c>
    </row>
    <row r="209" spans="1:14" ht="25.5">
      <c r="A209" s="87">
        <v>2</v>
      </c>
      <c r="B209" s="87">
        <v>8</v>
      </c>
      <c r="C209" s="87">
        <v>4</v>
      </c>
      <c r="D209" s="87"/>
      <c r="E209" s="87" t="s">
        <v>208</v>
      </c>
      <c r="F209" s="89" t="s">
        <v>209</v>
      </c>
      <c r="G209" s="87" t="s">
        <v>60</v>
      </c>
      <c r="H209" s="87">
        <v>8</v>
      </c>
      <c r="I209" s="90"/>
      <c r="J209" s="91">
        <f t="shared" si="43"/>
        <v>0</v>
      </c>
      <c r="K209" s="91"/>
      <c r="L209" s="91">
        <f t="shared" si="44"/>
        <v>0</v>
      </c>
      <c r="M209" s="91">
        <f t="shared" si="45"/>
        <v>0</v>
      </c>
      <c r="N209" s="105" t="s">
        <v>723</v>
      </c>
    </row>
    <row r="210" spans="1:14" ht="25.5">
      <c r="A210" s="87">
        <v>2</v>
      </c>
      <c r="B210" s="87">
        <v>8</v>
      </c>
      <c r="C210" s="87">
        <v>5</v>
      </c>
      <c r="D210" s="87"/>
      <c r="E210" s="87" t="s">
        <v>210</v>
      </c>
      <c r="F210" s="92" t="s">
        <v>211</v>
      </c>
      <c r="G210" s="87" t="s">
        <v>60</v>
      </c>
      <c r="H210" s="87">
        <v>24</v>
      </c>
      <c r="I210" s="90"/>
      <c r="J210" s="91">
        <f t="shared" si="43"/>
        <v>0</v>
      </c>
      <c r="K210" s="91"/>
      <c r="L210" s="91">
        <f t="shared" si="44"/>
        <v>0</v>
      </c>
      <c r="M210" s="91">
        <f t="shared" si="45"/>
        <v>0</v>
      </c>
      <c r="N210" s="105" t="s">
        <v>723</v>
      </c>
    </row>
    <row r="211" spans="1:14" ht="25.5">
      <c r="A211" s="87">
        <v>2</v>
      </c>
      <c r="B211" s="87">
        <v>8</v>
      </c>
      <c r="C211" s="87">
        <v>6</v>
      </c>
      <c r="D211" s="87"/>
      <c r="E211" s="87" t="s">
        <v>62</v>
      </c>
      <c r="F211" s="89" t="s">
        <v>202</v>
      </c>
      <c r="G211" s="87" t="s">
        <v>60</v>
      </c>
      <c r="H211" s="87">
        <v>9</v>
      </c>
      <c r="I211" s="91"/>
      <c r="J211" s="91">
        <f t="shared" si="43"/>
        <v>0</v>
      </c>
      <c r="K211" s="91"/>
      <c r="L211" s="91">
        <f t="shared" si="44"/>
        <v>0</v>
      </c>
      <c r="M211" s="91">
        <f t="shared" si="45"/>
        <v>0</v>
      </c>
      <c r="N211" s="105" t="s">
        <v>723</v>
      </c>
    </row>
    <row r="212" spans="1:14" ht="84">
      <c r="A212" s="87">
        <v>2</v>
      </c>
      <c r="B212" s="87">
        <v>8</v>
      </c>
      <c r="C212" s="87">
        <v>7</v>
      </c>
      <c r="D212" s="87"/>
      <c r="E212" s="87" t="s">
        <v>63</v>
      </c>
      <c r="F212" s="89" t="s">
        <v>64</v>
      </c>
      <c r="G212" s="87" t="s">
        <v>60</v>
      </c>
      <c r="H212" s="87">
        <v>9</v>
      </c>
      <c r="I212" s="91"/>
      <c r="J212" s="91">
        <f t="shared" si="43"/>
        <v>0</v>
      </c>
      <c r="K212" s="91"/>
      <c r="L212" s="91">
        <f t="shared" si="44"/>
        <v>0</v>
      </c>
      <c r="M212" s="91">
        <f t="shared" si="45"/>
        <v>0</v>
      </c>
      <c r="N212" s="105" t="s">
        <v>723</v>
      </c>
    </row>
    <row r="213" spans="1:14" ht="25.5">
      <c r="A213" s="87">
        <v>2</v>
      </c>
      <c r="B213" s="87">
        <v>8</v>
      </c>
      <c r="C213" s="87">
        <v>8</v>
      </c>
      <c r="D213" s="87"/>
      <c r="E213" s="87" t="s">
        <v>213</v>
      </c>
      <c r="F213" s="89" t="s">
        <v>214</v>
      </c>
      <c r="G213" s="87" t="s">
        <v>60</v>
      </c>
      <c r="H213" s="87">
        <v>4</v>
      </c>
      <c r="I213" s="91"/>
      <c r="J213" s="91">
        <f t="shared" si="43"/>
        <v>0</v>
      </c>
      <c r="K213" s="91"/>
      <c r="L213" s="91">
        <f t="shared" si="44"/>
        <v>0</v>
      </c>
      <c r="M213" s="91">
        <f t="shared" si="45"/>
        <v>0</v>
      </c>
      <c r="N213" s="105" t="s">
        <v>723</v>
      </c>
    </row>
    <row r="214" spans="1:14" s="17" customFormat="1" ht="144">
      <c r="A214" s="1">
        <v>2</v>
      </c>
      <c r="B214" s="1">
        <v>8</v>
      </c>
      <c r="C214" s="1">
        <v>9</v>
      </c>
      <c r="D214" s="1"/>
      <c r="E214" s="17" t="s">
        <v>370</v>
      </c>
      <c r="F214" s="15" t="s">
        <v>759</v>
      </c>
      <c r="G214" s="17" t="s">
        <v>60</v>
      </c>
      <c r="H214" s="17">
        <v>6</v>
      </c>
      <c r="I214" s="20"/>
      <c r="J214" s="24">
        <f>I214*H214</f>
        <v>0</v>
      </c>
      <c r="K214" s="24"/>
      <c r="L214" s="24">
        <f t="shared" ref="L214:L222" si="46">H214*K214</f>
        <v>0</v>
      </c>
      <c r="M214" s="24">
        <f t="shared" ref="M214:M222" si="47">L214+J214</f>
        <v>0</v>
      </c>
      <c r="N214" s="106"/>
    </row>
    <row r="215" spans="1:14" s="17" customFormat="1" ht="144">
      <c r="A215" s="1">
        <v>2</v>
      </c>
      <c r="B215" s="1">
        <v>8</v>
      </c>
      <c r="C215" s="1">
        <v>10</v>
      </c>
      <c r="D215" s="1"/>
      <c r="E215" s="17" t="s">
        <v>370</v>
      </c>
      <c r="F215" s="15" t="s">
        <v>760</v>
      </c>
      <c r="G215" s="17" t="s">
        <v>60</v>
      </c>
      <c r="H215" s="17">
        <v>1</v>
      </c>
      <c r="I215" s="20"/>
      <c r="J215" s="24">
        <f>I215*H215</f>
        <v>0</v>
      </c>
      <c r="K215" s="24"/>
      <c r="L215" s="24">
        <f t="shared" si="46"/>
        <v>0</v>
      </c>
      <c r="M215" s="24">
        <f t="shared" si="47"/>
        <v>0</v>
      </c>
      <c r="N215" s="106"/>
    </row>
    <row r="216" spans="1:14" s="17" customFormat="1" ht="60">
      <c r="A216" s="1">
        <v>2</v>
      </c>
      <c r="B216" s="1">
        <v>8</v>
      </c>
      <c r="C216" s="1">
        <v>11</v>
      </c>
      <c r="D216" s="1"/>
      <c r="E216" s="17" t="s">
        <v>372</v>
      </c>
      <c r="F216" s="15" t="s">
        <v>761</v>
      </c>
      <c r="G216" s="17" t="s">
        <v>60</v>
      </c>
      <c r="H216" s="17">
        <v>7</v>
      </c>
      <c r="I216" s="20"/>
      <c r="J216" s="24">
        <f>I216*H216</f>
        <v>0</v>
      </c>
      <c r="K216" s="24"/>
      <c r="L216" s="24">
        <f t="shared" si="46"/>
        <v>0</v>
      </c>
      <c r="M216" s="24">
        <f t="shared" si="47"/>
        <v>0</v>
      </c>
      <c r="N216" s="106"/>
    </row>
    <row r="217" spans="1:14" s="17" customFormat="1" ht="36">
      <c r="A217" s="1">
        <v>2</v>
      </c>
      <c r="B217" s="1">
        <v>8</v>
      </c>
      <c r="C217" s="1">
        <v>12</v>
      </c>
      <c r="D217" s="1"/>
      <c r="E217" s="17" t="s">
        <v>371</v>
      </c>
      <c r="F217" s="15" t="s">
        <v>377</v>
      </c>
      <c r="G217" s="17" t="s">
        <v>60</v>
      </c>
      <c r="H217" s="17">
        <v>16</v>
      </c>
      <c r="I217" s="20"/>
      <c r="J217" s="24">
        <f>I217*H217</f>
        <v>0</v>
      </c>
      <c r="K217" s="24"/>
      <c r="L217" s="24">
        <f t="shared" si="46"/>
        <v>0</v>
      </c>
      <c r="M217" s="24">
        <f t="shared" si="47"/>
        <v>0</v>
      </c>
      <c r="N217" s="106"/>
    </row>
    <row r="218" spans="1:14" s="17" customFormat="1" ht="84">
      <c r="A218" s="1">
        <v>2</v>
      </c>
      <c r="B218" s="1">
        <v>8</v>
      </c>
      <c r="C218" s="1">
        <v>13</v>
      </c>
      <c r="D218" s="1"/>
      <c r="E218" s="17" t="s">
        <v>63</v>
      </c>
      <c r="F218" s="15" t="s">
        <v>64</v>
      </c>
      <c r="G218" s="17" t="s">
        <v>60</v>
      </c>
      <c r="H218" s="17">
        <v>3</v>
      </c>
      <c r="I218" s="20"/>
      <c r="J218" s="24">
        <f>I218*H218</f>
        <v>0</v>
      </c>
      <c r="K218" s="24"/>
      <c r="L218" s="24">
        <f t="shared" si="46"/>
        <v>0</v>
      </c>
      <c r="M218" s="24">
        <f t="shared" si="47"/>
        <v>0</v>
      </c>
      <c r="N218" s="106"/>
    </row>
    <row r="219" spans="1:14" s="17" customFormat="1" ht="36">
      <c r="A219" s="1">
        <v>2</v>
      </c>
      <c r="B219" s="1">
        <v>8</v>
      </c>
      <c r="C219" s="1">
        <v>14</v>
      </c>
      <c r="D219" s="1"/>
      <c r="E219" s="17" t="s">
        <v>373</v>
      </c>
      <c r="F219" s="15" t="s">
        <v>376</v>
      </c>
      <c r="G219" s="17" t="s">
        <v>60</v>
      </c>
      <c r="H219" s="17">
        <v>2</v>
      </c>
      <c r="I219" s="20"/>
      <c r="J219" s="24">
        <f>H219*I219</f>
        <v>0</v>
      </c>
      <c r="K219" s="24"/>
      <c r="L219" s="24">
        <f t="shared" si="46"/>
        <v>0</v>
      </c>
      <c r="M219" s="24">
        <f t="shared" si="47"/>
        <v>0</v>
      </c>
      <c r="N219" s="106"/>
    </row>
    <row r="220" spans="1:14" s="17" customFormat="1" ht="24">
      <c r="A220" s="1">
        <v>2</v>
      </c>
      <c r="B220" s="1">
        <v>8</v>
      </c>
      <c r="C220" s="1">
        <v>15</v>
      </c>
      <c r="D220" s="1"/>
      <c r="E220" s="17" t="s">
        <v>374</v>
      </c>
      <c r="F220" s="15" t="s">
        <v>375</v>
      </c>
      <c r="G220" s="17" t="s">
        <v>60</v>
      </c>
      <c r="H220" s="17">
        <v>4</v>
      </c>
      <c r="I220" s="20"/>
      <c r="J220" s="24">
        <f>H220*I220</f>
        <v>0</v>
      </c>
      <c r="K220" s="24"/>
      <c r="L220" s="24">
        <f t="shared" si="46"/>
        <v>0</v>
      </c>
      <c r="M220" s="24">
        <f t="shared" si="47"/>
        <v>0</v>
      </c>
      <c r="N220" s="106"/>
    </row>
    <row r="221" spans="1:14" s="17" customFormat="1">
      <c r="A221" s="1">
        <v>2</v>
      </c>
      <c r="B221" s="1">
        <v>8</v>
      </c>
      <c r="C221" s="1">
        <v>16</v>
      </c>
      <c r="D221" s="1"/>
      <c r="E221" s="17" t="s">
        <v>205</v>
      </c>
      <c r="F221" s="15" t="s">
        <v>206</v>
      </c>
      <c r="G221" s="17" t="s">
        <v>60</v>
      </c>
      <c r="H221" s="17">
        <v>8</v>
      </c>
      <c r="I221" s="20"/>
      <c r="J221" s="24">
        <f>I221*H221</f>
        <v>0</v>
      </c>
      <c r="K221" s="24"/>
      <c r="L221" s="24">
        <f t="shared" si="46"/>
        <v>0</v>
      </c>
      <c r="M221" s="24">
        <f t="shared" si="47"/>
        <v>0</v>
      </c>
      <c r="N221" s="106"/>
    </row>
    <row r="222" spans="1:14" s="17" customFormat="1">
      <c r="A222" s="1">
        <v>2</v>
      </c>
      <c r="B222" s="1">
        <v>8</v>
      </c>
      <c r="C222" s="1">
        <v>17</v>
      </c>
      <c r="D222" s="1"/>
      <c r="E222" s="17" t="s">
        <v>368</v>
      </c>
      <c r="F222" s="15" t="s">
        <v>369</v>
      </c>
      <c r="G222" s="17" t="s">
        <v>60</v>
      </c>
      <c r="H222" s="17">
        <v>16</v>
      </c>
      <c r="I222" s="20"/>
      <c r="J222" s="24">
        <f>I222*H222</f>
        <v>0</v>
      </c>
      <c r="K222" s="24"/>
      <c r="L222" s="24">
        <f t="shared" si="46"/>
        <v>0</v>
      </c>
      <c r="M222" s="24">
        <f t="shared" si="47"/>
        <v>0</v>
      </c>
      <c r="N222" s="106"/>
    </row>
    <row r="223" spans="1:14" s="17" customFormat="1">
      <c r="A223" s="1"/>
      <c r="B223" s="1"/>
      <c r="C223" s="1"/>
      <c r="D223" s="1"/>
      <c r="E223" s="17" t="s">
        <v>431</v>
      </c>
      <c r="F223" s="15" t="s">
        <v>521</v>
      </c>
      <c r="G223" s="17" t="s">
        <v>60</v>
      </c>
      <c r="H223" s="17">
        <v>1</v>
      </c>
      <c r="I223" s="20"/>
      <c r="J223" s="24">
        <f>I223*H223</f>
        <v>0</v>
      </c>
      <c r="K223" s="24"/>
      <c r="L223" s="24">
        <f t="shared" ref="L223" si="48">H223*K223</f>
        <v>0</v>
      </c>
      <c r="M223" s="24">
        <f t="shared" ref="M223" si="49">L223+J223</f>
        <v>0</v>
      </c>
      <c r="N223" s="106"/>
    </row>
    <row r="224" spans="1:14" s="17" customFormat="1">
      <c r="A224" s="1">
        <v>2</v>
      </c>
      <c r="B224" s="1">
        <v>8</v>
      </c>
      <c r="C224" s="1">
        <v>18</v>
      </c>
      <c r="D224" s="1"/>
      <c r="E224" s="17" t="s">
        <v>83</v>
      </c>
      <c r="F224" s="15" t="s">
        <v>83</v>
      </c>
      <c r="G224" s="17" t="s">
        <v>60</v>
      </c>
      <c r="H224" s="17">
        <v>1</v>
      </c>
      <c r="I224" s="20"/>
      <c r="J224" s="24">
        <f>I224*H224</f>
        <v>0</v>
      </c>
      <c r="K224" s="24"/>
      <c r="L224" s="24">
        <f t="shared" ref="L224" si="50">H224*K224</f>
        <v>0</v>
      </c>
      <c r="M224" s="24">
        <f t="shared" ref="M224" si="51">L224+J224</f>
        <v>0</v>
      </c>
      <c r="N224" s="106"/>
    </row>
    <row r="225" spans="1:14">
      <c r="A225" s="2">
        <v>2</v>
      </c>
      <c r="B225" s="2">
        <v>9</v>
      </c>
      <c r="C225" s="2">
        <v>0</v>
      </c>
      <c r="D225" s="2"/>
      <c r="E225" s="2" t="s">
        <v>6</v>
      </c>
      <c r="F225" s="14"/>
      <c r="G225" s="2"/>
      <c r="H225" s="2"/>
      <c r="I225" s="19"/>
      <c r="J225" s="23">
        <f>SUM(J226:J234)</f>
        <v>0</v>
      </c>
      <c r="K225" s="23"/>
      <c r="L225" s="23">
        <f>SUM(L226:L234)</f>
        <v>0</v>
      </c>
      <c r="M225" s="23">
        <f>SUM(M226:M234)</f>
        <v>0</v>
      </c>
      <c r="N225" s="104"/>
    </row>
    <row r="226" spans="1:14" ht="48">
      <c r="A226" s="1">
        <v>2</v>
      </c>
      <c r="B226" s="1">
        <v>9</v>
      </c>
      <c r="C226" s="1">
        <v>1</v>
      </c>
      <c r="E226" s="17" t="s">
        <v>378</v>
      </c>
      <c r="F226" s="15" t="s">
        <v>762</v>
      </c>
      <c r="G226" s="17" t="s">
        <v>60</v>
      </c>
      <c r="H226" s="17">
        <v>124</v>
      </c>
      <c r="I226" s="20"/>
      <c r="J226" s="24">
        <f>I226*H226</f>
        <v>0</v>
      </c>
      <c r="K226" s="24"/>
      <c r="L226" s="24">
        <f t="shared" ref="L226:L232" si="52">H226*K226</f>
        <v>0</v>
      </c>
      <c r="M226" s="24">
        <f t="shared" ref="M226:M232" si="53">L226+J226</f>
        <v>0</v>
      </c>
      <c r="N226" s="106"/>
    </row>
    <row r="227" spans="1:14" ht="36">
      <c r="A227" s="1">
        <v>2</v>
      </c>
      <c r="B227" s="1">
        <v>9</v>
      </c>
      <c r="C227" s="1">
        <v>2</v>
      </c>
      <c r="E227" s="17" t="s">
        <v>530</v>
      </c>
      <c r="F227" s="15" t="s">
        <v>763</v>
      </c>
      <c r="G227" s="17" t="s">
        <v>60</v>
      </c>
      <c r="H227" s="17">
        <v>1</v>
      </c>
      <c r="I227" s="20"/>
      <c r="J227" s="24">
        <f t="shared" ref="J227:J232" si="54">I227*H227</f>
        <v>0</v>
      </c>
      <c r="K227" s="24"/>
      <c r="L227" s="24">
        <f t="shared" si="52"/>
        <v>0</v>
      </c>
      <c r="M227" s="24">
        <f t="shared" si="53"/>
        <v>0</v>
      </c>
      <c r="N227" s="106"/>
    </row>
    <row r="228" spans="1:14" ht="48">
      <c r="A228" s="1">
        <v>2</v>
      </c>
      <c r="B228" s="1">
        <v>9</v>
      </c>
      <c r="C228" s="1">
        <v>3</v>
      </c>
      <c r="E228" s="17" t="s">
        <v>529</v>
      </c>
      <c r="F228" s="15" t="s">
        <v>528</v>
      </c>
      <c r="G228" s="17" t="s">
        <v>60</v>
      </c>
      <c r="H228" s="17">
        <v>1</v>
      </c>
      <c r="I228" s="20"/>
      <c r="J228" s="24">
        <f t="shared" si="54"/>
        <v>0</v>
      </c>
      <c r="K228" s="24"/>
      <c r="L228" s="24">
        <f t="shared" si="52"/>
        <v>0</v>
      </c>
      <c r="M228" s="24">
        <f t="shared" si="53"/>
        <v>0</v>
      </c>
      <c r="N228" s="106"/>
    </row>
    <row r="229" spans="1:14" ht="36">
      <c r="A229" s="1">
        <v>2</v>
      </c>
      <c r="B229" s="1">
        <v>9</v>
      </c>
      <c r="C229" s="1">
        <v>4</v>
      </c>
      <c r="E229" s="17" t="s">
        <v>525</v>
      </c>
      <c r="F229" s="15" t="s">
        <v>406</v>
      </c>
      <c r="G229" s="17" t="s">
        <v>60</v>
      </c>
      <c r="H229" s="17">
        <v>1</v>
      </c>
      <c r="I229" s="20"/>
      <c r="J229" s="24">
        <f t="shared" si="54"/>
        <v>0</v>
      </c>
      <c r="K229" s="24"/>
      <c r="L229" s="24">
        <f t="shared" si="52"/>
        <v>0</v>
      </c>
      <c r="M229" s="24">
        <f t="shared" si="53"/>
        <v>0</v>
      </c>
      <c r="N229" s="106"/>
    </row>
    <row r="230" spans="1:14" ht="36">
      <c r="A230" s="1">
        <v>2</v>
      </c>
      <c r="B230" s="1">
        <v>9</v>
      </c>
      <c r="C230" s="1">
        <v>5</v>
      </c>
      <c r="E230" s="17" t="s">
        <v>525</v>
      </c>
      <c r="F230" s="15" t="s">
        <v>487</v>
      </c>
      <c r="G230" s="17" t="s">
        <v>60</v>
      </c>
      <c r="H230" s="17">
        <v>4</v>
      </c>
      <c r="I230" s="20"/>
      <c r="J230" s="24">
        <f t="shared" si="54"/>
        <v>0</v>
      </c>
      <c r="K230" s="24"/>
      <c r="L230" s="24">
        <f t="shared" si="52"/>
        <v>0</v>
      </c>
      <c r="M230" s="24">
        <f t="shared" si="53"/>
        <v>0</v>
      </c>
      <c r="N230" s="106"/>
    </row>
    <row r="231" spans="1:14" ht="48">
      <c r="A231" s="1">
        <v>2</v>
      </c>
      <c r="B231" s="1">
        <v>9</v>
      </c>
      <c r="C231" s="1">
        <v>6</v>
      </c>
      <c r="E231" s="17" t="s">
        <v>526</v>
      </c>
      <c r="F231" s="15" t="s">
        <v>764</v>
      </c>
      <c r="G231" s="17" t="s">
        <v>60</v>
      </c>
      <c r="H231" s="17">
        <v>32</v>
      </c>
      <c r="I231" s="20"/>
      <c r="J231" s="24">
        <f t="shared" si="54"/>
        <v>0</v>
      </c>
      <c r="K231" s="24"/>
      <c r="L231" s="24">
        <f t="shared" si="52"/>
        <v>0</v>
      </c>
      <c r="M231" s="24">
        <f t="shared" si="53"/>
        <v>0</v>
      </c>
      <c r="N231" s="106"/>
    </row>
    <row r="232" spans="1:14" ht="36">
      <c r="A232" s="1">
        <v>2</v>
      </c>
      <c r="B232" s="1">
        <v>9</v>
      </c>
      <c r="C232" s="1">
        <v>7</v>
      </c>
      <c r="E232" s="17" t="s">
        <v>538</v>
      </c>
      <c r="F232" s="15" t="s">
        <v>527</v>
      </c>
      <c r="G232" s="17" t="s">
        <v>60</v>
      </c>
      <c r="H232" s="17">
        <v>32</v>
      </c>
      <c r="I232" s="20"/>
      <c r="J232" s="24">
        <f t="shared" si="54"/>
        <v>0</v>
      </c>
      <c r="K232" s="24"/>
      <c r="L232" s="24">
        <f t="shared" si="52"/>
        <v>0</v>
      </c>
      <c r="M232" s="24">
        <f t="shared" si="53"/>
        <v>0</v>
      </c>
      <c r="N232" s="106"/>
    </row>
    <row r="233" spans="1:14">
      <c r="E233" s="17" t="s">
        <v>431</v>
      </c>
      <c r="F233" s="15" t="s">
        <v>521</v>
      </c>
      <c r="G233" s="17" t="s">
        <v>60</v>
      </c>
      <c r="H233" s="17">
        <v>1</v>
      </c>
      <c r="I233" s="20"/>
      <c r="J233" s="24">
        <f t="shared" ref="J233" si="55">I233*H233</f>
        <v>0</v>
      </c>
      <c r="K233" s="24"/>
      <c r="L233" s="24">
        <f t="shared" ref="L233" si="56">H233*K233</f>
        <v>0</v>
      </c>
      <c r="M233" s="24">
        <f t="shared" ref="M233" si="57">L233+J233</f>
        <v>0</v>
      </c>
      <c r="N233" s="106"/>
    </row>
    <row r="234" spans="1:14">
      <c r="A234" s="1">
        <v>2</v>
      </c>
      <c r="B234" s="1">
        <v>9</v>
      </c>
      <c r="C234" s="1">
        <v>8</v>
      </c>
      <c r="E234" s="17" t="s">
        <v>83</v>
      </c>
      <c r="F234" s="15" t="s">
        <v>83</v>
      </c>
      <c r="G234" s="17" t="s">
        <v>60</v>
      </c>
      <c r="H234" s="17">
        <v>1</v>
      </c>
      <c r="I234" s="20"/>
      <c r="J234" s="24">
        <f t="shared" ref="J234" si="58">I234*H234</f>
        <v>0</v>
      </c>
      <c r="K234" s="24"/>
      <c r="L234" s="24">
        <f t="shared" ref="L234" si="59">H234*K234</f>
        <v>0</v>
      </c>
      <c r="M234" s="24">
        <f t="shared" ref="M234" si="60">L234+J234</f>
        <v>0</v>
      </c>
      <c r="N234" s="106"/>
    </row>
    <row r="235" spans="1:14">
      <c r="A235" s="2">
        <v>2</v>
      </c>
      <c r="B235" s="2">
        <v>10</v>
      </c>
      <c r="C235" s="2">
        <v>0</v>
      </c>
      <c r="D235" s="2"/>
      <c r="E235" s="2" t="s">
        <v>24</v>
      </c>
      <c r="F235" s="14"/>
      <c r="G235" s="2"/>
      <c r="H235" s="2"/>
      <c r="I235" s="19"/>
      <c r="J235" s="23">
        <f>SUM(J237:J255)</f>
        <v>0</v>
      </c>
      <c r="K235" s="23"/>
      <c r="L235" s="23">
        <f>SUM(L237:L255)</f>
        <v>0</v>
      </c>
      <c r="M235" s="23">
        <f>SUM(M236:M255)</f>
        <v>0</v>
      </c>
      <c r="N235" s="104"/>
    </row>
    <row r="236" spans="1:14" ht="25.5">
      <c r="A236" s="87">
        <v>2</v>
      </c>
      <c r="B236" s="87">
        <v>10</v>
      </c>
      <c r="C236" s="87">
        <v>1</v>
      </c>
      <c r="D236" s="87"/>
      <c r="E236" s="87" t="s">
        <v>144</v>
      </c>
      <c r="F236" s="89" t="s">
        <v>344</v>
      </c>
      <c r="G236" s="87" t="s">
        <v>60</v>
      </c>
      <c r="H236" s="87">
        <v>3</v>
      </c>
      <c r="I236" s="90"/>
      <c r="J236" s="91">
        <f t="shared" ref="J236:J252" si="61">H236*I236</f>
        <v>0</v>
      </c>
      <c r="K236" s="91"/>
      <c r="L236" s="91">
        <f t="shared" ref="L236:L252" si="62">H236*K236</f>
        <v>0</v>
      </c>
      <c r="M236" s="91">
        <f t="shared" ref="M236:M252" si="63">L236+J236</f>
        <v>0</v>
      </c>
      <c r="N236" s="105" t="s">
        <v>723</v>
      </c>
    </row>
    <row r="237" spans="1:14" s="17" customFormat="1" ht="156">
      <c r="A237" s="1">
        <v>2</v>
      </c>
      <c r="B237" s="1">
        <v>10</v>
      </c>
      <c r="C237" s="1">
        <v>3</v>
      </c>
      <c r="D237" s="1"/>
      <c r="E237" s="17" t="s">
        <v>407</v>
      </c>
      <c r="F237" s="15" t="s">
        <v>765</v>
      </c>
      <c r="G237" s="17" t="s">
        <v>60</v>
      </c>
      <c r="H237" s="17">
        <v>1</v>
      </c>
      <c r="I237" s="20"/>
      <c r="J237" s="24">
        <f t="shared" si="61"/>
        <v>0</v>
      </c>
      <c r="K237" s="24"/>
      <c r="L237" s="24">
        <f t="shared" si="62"/>
        <v>0</v>
      </c>
      <c r="M237" s="24">
        <f t="shared" si="63"/>
        <v>0</v>
      </c>
      <c r="N237" s="106"/>
    </row>
    <row r="238" spans="1:14" s="17" customFormat="1" ht="60">
      <c r="A238" s="1">
        <v>2</v>
      </c>
      <c r="B238" s="1">
        <v>10</v>
      </c>
      <c r="C238" s="1">
        <v>4</v>
      </c>
      <c r="D238" s="1"/>
      <c r="E238" s="17" t="s">
        <v>408</v>
      </c>
      <c r="F238" s="15" t="s">
        <v>768</v>
      </c>
      <c r="G238" s="17" t="s">
        <v>60</v>
      </c>
      <c r="H238" s="17">
        <v>1</v>
      </c>
      <c r="I238" s="20"/>
      <c r="J238" s="24">
        <f t="shared" si="61"/>
        <v>0</v>
      </c>
      <c r="K238" s="24"/>
      <c r="L238" s="24">
        <f t="shared" si="62"/>
        <v>0</v>
      </c>
      <c r="M238" s="24">
        <f t="shared" si="63"/>
        <v>0</v>
      </c>
      <c r="N238" s="106"/>
    </row>
    <row r="239" spans="1:14" s="17" customFormat="1" ht="48">
      <c r="A239" s="1">
        <v>2</v>
      </c>
      <c r="B239" s="1">
        <v>10</v>
      </c>
      <c r="C239" s="1">
        <v>5</v>
      </c>
      <c r="D239" s="1"/>
      <c r="E239" s="17" t="s">
        <v>409</v>
      </c>
      <c r="F239" s="15" t="s">
        <v>410</v>
      </c>
      <c r="G239" s="17" t="s">
        <v>60</v>
      </c>
      <c r="H239" s="17">
        <v>1</v>
      </c>
      <c r="I239" s="20"/>
      <c r="J239" s="24">
        <f t="shared" si="61"/>
        <v>0</v>
      </c>
      <c r="K239" s="24"/>
      <c r="L239" s="24">
        <f t="shared" si="62"/>
        <v>0</v>
      </c>
      <c r="M239" s="24">
        <f t="shared" si="63"/>
        <v>0</v>
      </c>
      <c r="N239" s="106"/>
    </row>
    <row r="240" spans="1:14" s="17" customFormat="1" ht="84">
      <c r="A240" s="1">
        <v>2</v>
      </c>
      <c r="B240" s="1">
        <v>10</v>
      </c>
      <c r="C240" s="1">
        <v>6</v>
      </c>
      <c r="D240" s="1"/>
      <c r="E240" s="17" t="s">
        <v>411</v>
      </c>
      <c r="F240" s="15" t="s">
        <v>767</v>
      </c>
      <c r="G240" s="17" t="s">
        <v>60</v>
      </c>
      <c r="H240" s="17">
        <v>2</v>
      </c>
      <c r="I240" s="20"/>
      <c r="J240" s="24">
        <f t="shared" si="61"/>
        <v>0</v>
      </c>
      <c r="K240" s="24"/>
      <c r="L240" s="24">
        <f t="shared" si="62"/>
        <v>0</v>
      </c>
      <c r="M240" s="24">
        <f t="shared" si="63"/>
        <v>0</v>
      </c>
      <c r="N240" s="106"/>
    </row>
    <row r="241" spans="1:14" s="17" customFormat="1" ht="36">
      <c r="A241" s="1">
        <v>2</v>
      </c>
      <c r="B241" s="1">
        <v>10</v>
      </c>
      <c r="C241" s="1">
        <v>7</v>
      </c>
      <c r="D241" s="1"/>
      <c r="E241" s="17" t="s">
        <v>412</v>
      </c>
      <c r="F241" s="15" t="s">
        <v>766</v>
      </c>
      <c r="G241" s="17" t="s">
        <v>60</v>
      </c>
      <c r="H241" s="17">
        <v>2</v>
      </c>
      <c r="I241" s="20"/>
      <c r="J241" s="24">
        <f t="shared" si="61"/>
        <v>0</v>
      </c>
      <c r="K241" s="24"/>
      <c r="L241" s="24">
        <f t="shared" si="62"/>
        <v>0</v>
      </c>
      <c r="M241" s="24">
        <f t="shared" si="63"/>
        <v>0</v>
      </c>
      <c r="N241" s="106"/>
    </row>
    <row r="242" spans="1:14" s="17" customFormat="1" ht="24">
      <c r="A242" s="1">
        <v>2</v>
      </c>
      <c r="B242" s="1">
        <v>10</v>
      </c>
      <c r="C242" s="1">
        <v>8</v>
      </c>
      <c r="D242" s="1"/>
      <c r="E242" s="17" t="s">
        <v>413</v>
      </c>
      <c r="F242" s="15" t="s">
        <v>414</v>
      </c>
      <c r="G242" s="17" t="s">
        <v>60</v>
      </c>
      <c r="H242" s="17">
        <v>3</v>
      </c>
      <c r="I242" s="20"/>
      <c r="J242" s="24">
        <f t="shared" si="61"/>
        <v>0</v>
      </c>
      <c r="K242" s="24"/>
      <c r="L242" s="24">
        <f t="shared" si="62"/>
        <v>0</v>
      </c>
      <c r="M242" s="24">
        <f t="shared" si="63"/>
        <v>0</v>
      </c>
      <c r="N242" s="106"/>
    </row>
    <row r="243" spans="1:14" s="17" customFormat="1" ht="36">
      <c r="A243" s="1">
        <v>2</v>
      </c>
      <c r="B243" s="1">
        <v>10</v>
      </c>
      <c r="C243" s="1">
        <v>9</v>
      </c>
      <c r="D243" s="1"/>
      <c r="E243" s="1" t="s">
        <v>449</v>
      </c>
      <c r="F243" s="15" t="s">
        <v>450</v>
      </c>
      <c r="G243" s="1" t="s">
        <v>60</v>
      </c>
      <c r="H243" s="1">
        <v>6</v>
      </c>
      <c r="I243" s="20"/>
      <c r="J243" s="24">
        <f t="shared" ref="J243" si="64">H243*I243</f>
        <v>0</v>
      </c>
      <c r="K243" s="24"/>
      <c r="L243" s="24">
        <f t="shared" ref="L243" si="65">H243*K243</f>
        <v>0</v>
      </c>
      <c r="M243" s="24">
        <f t="shared" ref="M243" si="66">L243+J243</f>
        <v>0</v>
      </c>
      <c r="N243" s="106"/>
    </row>
    <row r="244" spans="1:14" s="17" customFormat="1" ht="132">
      <c r="A244" s="1">
        <v>2</v>
      </c>
      <c r="B244" s="1">
        <v>10</v>
      </c>
      <c r="C244" s="1">
        <v>10</v>
      </c>
      <c r="D244" s="1"/>
      <c r="E244" s="17" t="s">
        <v>415</v>
      </c>
      <c r="F244" s="15" t="s">
        <v>744</v>
      </c>
      <c r="G244" s="17" t="s">
        <v>60</v>
      </c>
      <c r="H244" s="17">
        <v>1</v>
      </c>
      <c r="I244" s="20"/>
      <c r="J244" s="24">
        <f t="shared" si="61"/>
        <v>0</v>
      </c>
      <c r="K244" s="24"/>
      <c r="L244" s="24">
        <f t="shared" si="62"/>
        <v>0</v>
      </c>
      <c r="M244" s="24">
        <f t="shared" si="63"/>
        <v>0</v>
      </c>
      <c r="N244" s="106"/>
    </row>
    <row r="245" spans="1:14" s="17" customFormat="1" ht="120">
      <c r="A245" s="1">
        <v>2</v>
      </c>
      <c r="B245" s="1">
        <v>10</v>
      </c>
      <c r="C245" s="1">
        <v>11</v>
      </c>
      <c r="D245" s="1"/>
      <c r="E245" s="17" t="s">
        <v>416</v>
      </c>
      <c r="F245" s="15" t="s">
        <v>745</v>
      </c>
      <c r="G245" s="17" t="s">
        <v>60</v>
      </c>
      <c r="H245" s="17">
        <v>2</v>
      </c>
      <c r="I245" s="20"/>
      <c r="J245" s="24">
        <f t="shared" si="61"/>
        <v>0</v>
      </c>
      <c r="K245" s="24"/>
      <c r="L245" s="24">
        <f t="shared" si="62"/>
        <v>0</v>
      </c>
      <c r="M245" s="24">
        <f t="shared" si="63"/>
        <v>0</v>
      </c>
      <c r="N245" s="106"/>
    </row>
    <row r="246" spans="1:14" s="17" customFormat="1" ht="60">
      <c r="A246" s="1">
        <v>2</v>
      </c>
      <c r="B246" s="1">
        <v>10</v>
      </c>
      <c r="C246" s="1">
        <v>12</v>
      </c>
      <c r="D246" s="1"/>
      <c r="E246" s="17" t="s">
        <v>417</v>
      </c>
      <c r="F246" s="15" t="s">
        <v>418</v>
      </c>
      <c r="G246" s="17" t="s">
        <v>85</v>
      </c>
      <c r="H246" s="17">
        <v>2</v>
      </c>
      <c r="I246" s="20"/>
      <c r="J246" s="24">
        <f t="shared" si="61"/>
        <v>0</v>
      </c>
      <c r="K246" s="24"/>
      <c r="L246" s="24">
        <f t="shared" si="62"/>
        <v>0</v>
      </c>
      <c r="M246" s="24">
        <f t="shared" si="63"/>
        <v>0</v>
      </c>
      <c r="N246" s="106"/>
    </row>
    <row r="247" spans="1:14" s="17" customFormat="1" ht="24">
      <c r="A247" s="1">
        <v>2</v>
      </c>
      <c r="B247" s="1">
        <v>10</v>
      </c>
      <c r="C247" s="1">
        <v>13</v>
      </c>
      <c r="D247" s="1"/>
      <c r="E247" s="17" t="s">
        <v>731</v>
      </c>
      <c r="F247" s="15" t="s">
        <v>732</v>
      </c>
      <c r="G247" s="17" t="s">
        <v>60</v>
      </c>
      <c r="H247" s="17">
        <v>1</v>
      </c>
      <c r="I247" s="20"/>
      <c r="J247" s="24">
        <f>H247*I247</f>
        <v>0</v>
      </c>
      <c r="K247" s="24"/>
      <c r="L247" s="24">
        <f>H247*K247</f>
        <v>0</v>
      </c>
      <c r="M247" s="24">
        <f>L247+J247</f>
        <v>0</v>
      </c>
      <c r="N247" s="106"/>
    </row>
    <row r="248" spans="1:14" s="17" customFormat="1" ht="60">
      <c r="A248" s="1">
        <v>2</v>
      </c>
      <c r="B248" s="1">
        <v>10</v>
      </c>
      <c r="C248" s="1">
        <v>14</v>
      </c>
      <c r="D248" s="1"/>
      <c r="E248" s="17" t="s">
        <v>419</v>
      </c>
      <c r="F248" s="15" t="s">
        <v>420</v>
      </c>
      <c r="G248" s="17" t="s">
        <v>60</v>
      </c>
      <c r="H248" s="17">
        <v>2</v>
      </c>
      <c r="I248" s="20"/>
      <c r="J248" s="24">
        <f t="shared" si="61"/>
        <v>0</v>
      </c>
      <c r="K248" s="24"/>
      <c r="L248" s="24">
        <f t="shared" si="62"/>
        <v>0</v>
      </c>
      <c r="M248" s="24">
        <f t="shared" si="63"/>
        <v>0</v>
      </c>
      <c r="N248" s="106"/>
    </row>
    <row r="249" spans="1:14" s="17" customFormat="1" ht="72">
      <c r="A249" s="1">
        <v>2</v>
      </c>
      <c r="B249" s="1">
        <v>10</v>
      </c>
      <c r="C249" s="1">
        <v>15</v>
      </c>
      <c r="D249" s="1"/>
      <c r="E249" s="17" t="s">
        <v>421</v>
      </c>
      <c r="F249" s="15" t="s">
        <v>733</v>
      </c>
      <c r="G249" s="17" t="s">
        <v>60</v>
      </c>
      <c r="H249" s="17">
        <v>8</v>
      </c>
      <c r="I249" s="20"/>
      <c r="J249" s="24">
        <f t="shared" si="61"/>
        <v>0</v>
      </c>
      <c r="K249" s="24"/>
      <c r="L249" s="24">
        <f t="shared" si="62"/>
        <v>0</v>
      </c>
      <c r="M249" s="24">
        <f t="shared" si="63"/>
        <v>0</v>
      </c>
      <c r="N249" s="106"/>
    </row>
    <row r="250" spans="1:14" s="17" customFormat="1">
      <c r="A250" s="1">
        <v>2</v>
      </c>
      <c r="B250" s="1">
        <v>10</v>
      </c>
      <c r="C250" s="1">
        <v>16</v>
      </c>
      <c r="D250" s="1"/>
      <c r="E250" s="17" t="s">
        <v>422</v>
      </c>
      <c r="F250" s="15" t="s">
        <v>423</v>
      </c>
      <c r="G250" s="17" t="s">
        <v>60</v>
      </c>
      <c r="H250" s="17">
        <v>3</v>
      </c>
      <c r="I250" s="20"/>
      <c r="J250" s="24">
        <f t="shared" si="61"/>
        <v>0</v>
      </c>
      <c r="K250" s="24"/>
      <c r="L250" s="24">
        <f t="shared" si="62"/>
        <v>0</v>
      </c>
      <c r="M250" s="24">
        <f t="shared" si="63"/>
        <v>0</v>
      </c>
      <c r="N250" s="106"/>
    </row>
    <row r="251" spans="1:14" s="17" customFormat="1" ht="24">
      <c r="A251" s="1">
        <v>2</v>
      </c>
      <c r="B251" s="1">
        <v>10</v>
      </c>
      <c r="C251" s="1">
        <v>17</v>
      </c>
      <c r="D251" s="1"/>
      <c r="E251" s="17" t="s">
        <v>424</v>
      </c>
      <c r="F251" s="15" t="s">
        <v>425</v>
      </c>
      <c r="G251" s="17" t="s">
        <v>60</v>
      </c>
      <c r="H251" s="17">
        <v>2</v>
      </c>
      <c r="I251" s="20"/>
      <c r="J251" s="24">
        <f t="shared" si="61"/>
        <v>0</v>
      </c>
      <c r="K251" s="24"/>
      <c r="L251" s="24">
        <f t="shared" si="62"/>
        <v>0</v>
      </c>
      <c r="M251" s="24">
        <f t="shared" si="63"/>
        <v>0</v>
      </c>
      <c r="N251" s="106"/>
    </row>
    <row r="252" spans="1:14" s="17" customFormat="1" ht="60">
      <c r="A252" s="1">
        <v>2</v>
      </c>
      <c r="B252" s="1">
        <v>10</v>
      </c>
      <c r="C252" s="1">
        <v>18</v>
      </c>
      <c r="D252" s="1"/>
      <c r="E252" s="17" t="s">
        <v>426</v>
      </c>
      <c r="F252" s="15" t="s">
        <v>427</v>
      </c>
      <c r="G252" s="17" t="s">
        <v>60</v>
      </c>
      <c r="H252" s="17">
        <v>1</v>
      </c>
      <c r="I252" s="20"/>
      <c r="J252" s="24">
        <f t="shared" si="61"/>
        <v>0</v>
      </c>
      <c r="K252" s="24"/>
      <c r="L252" s="24">
        <f t="shared" si="62"/>
        <v>0</v>
      </c>
      <c r="M252" s="24">
        <f t="shared" si="63"/>
        <v>0</v>
      </c>
      <c r="N252" s="106"/>
    </row>
    <row r="253" spans="1:14" s="17" customFormat="1" ht="96">
      <c r="A253" s="1">
        <v>2</v>
      </c>
      <c r="B253" s="1">
        <v>10</v>
      </c>
      <c r="C253" s="1">
        <v>19</v>
      </c>
      <c r="D253" s="1"/>
      <c r="E253" s="17" t="s">
        <v>734</v>
      </c>
      <c r="F253" s="15" t="s">
        <v>735</v>
      </c>
      <c r="G253" s="17" t="s">
        <v>60</v>
      </c>
      <c r="H253" s="17">
        <v>1</v>
      </c>
      <c r="I253" s="20"/>
      <c r="J253" s="24">
        <f>H253*I253</f>
        <v>0</v>
      </c>
      <c r="K253" s="24"/>
      <c r="L253" s="24">
        <f>H253*K253</f>
        <v>0</v>
      </c>
      <c r="M253" s="24">
        <f>L253+J253</f>
        <v>0</v>
      </c>
      <c r="N253" s="106"/>
    </row>
    <row r="254" spans="1:14" s="17" customFormat="1">
      <c r="A254" s="1">
        <v>2</v>
      </c>
      <c r="B254" s="1">
        <v>10</v>
      </c>
      <c r="C254" s="1">
        <v>20</v>
      </c>
      <c r="D254" s="1"/>
      <c r="E254" s="17" t="s">
        <v>431</v>
      </c>
      <c r="F254" s="15" t="s">
        <v>521</v>
      </c>
      <c r="G254" s="17" t="s">
        <v>60</v>
      </c>
      <c r="H254" s="17">
        <v>1</v>
      </c>
      <c r="I254" s="20"/>
      <c r="J254" s="24">
        <f>H254*I254</f>
        <v>0</v>
      </c>
      <c r="K254" s="24"/>
      <c r="L254" s="24">
        <f>H254*K254</f>
        <v>0</v>
      </c>
      <c r="M254" s="24">
        <f>L254+J254</f>
        <v>0</v>
      </c>
      <c r="N254" s="106"/>
    </row>
    <row r="255" spans="1:14" s="17" customFormat="1">
      <c r="A255" s="1">
        <v>2</v>
      </c>
      <c r="B255" s="1">
        <v>10</v>
      </c>
      <c r="C255" s="1">
        <v>21</v>
      </c>
      <c r="D255" s="1"/>
      <c r="E255" s="17" t="s">
        <v>83</v>
      </c>
      <c r="F255" s="15" t="s">
        <v>83</v>
      </c>
      <c r="G255" s="17" t="s">
        <v>60</v>
      </c>
      <c r="H255" s="17">
        <v>1</v>
      </c>
      <c r="I255" s="20"/>
      <c r="J255" s="24">
        <f t="shared" ref="J255" si="67">H255*I255</f>
        <v>0</v>
      </c>
      <c r="K255" s="24"/>
      <c r="L255" s="24">
        <f t="shared" ref="L255" si="68">H255*K255</f>
        <v>0</v>
      </c>
      <c r="M255" s="24">
        <f t="shared" ref="M255" si="69">L255+J255</f>
        <v>0</v>
      </c>
      <c r="N255" s="106"/>
    </row>
    <row r="256" spans="1:14" s="17" customFormat="1">
      <c r="A256" s="2">
        <v>2</v>
      </c>
      <c r="B256" s="2">
        <v>11</v>
      </c>
      <c r="C256" s="2">
        <v>0</v>
      </c>
      <c r="D256" s="2"/>
      <c r="E256" s="2" t="s">
        <v>779</v>
      </c>
      <c r="F256" s="14"/>
      <c r="G256" s="2"/>
      <c r="H256" s="2"/>
      <c r="I256" s="19"/>
      <c r="J256" s="23">
        <f>SUM(J257:J260)</f>
        <v>0</v>
      </c>
      <c r="K256" s="23"/>
      <c r="L256" s="23">
        <f>SUM(L257:L260)</f>
        <v>0</v>
      </c>
      <c r="M256" s="23">
        <f>SUM(M257:M260)</f>
        <v>0</v>
      </c>
      <c r="N256" s="104"/>
    </row>
    <row r="257" spans="1:14" s="17" customFormat="1" ht="36">
      <c r="A257" s="1">
        <v>2</v>
      </c>
      <c r="B257" s="1">
        <v>11</v>
      </c>
      <c r="C257" s="1">
        <v>1</v>
      </c>
      <c r="D257" s="1"/>
      <c r="E257" s="17" t="s">
        <v>787</v>
      </c>
      <c r="F257" s="15" t="s">
        <v>789</v>
      </c>
      <c r="G257" s="17" t="s">
        <v>60</v>
      </c>
      <c r="H257" s="17">
        <v>2</v>
      </c>
      <c r="I257" s="20"/>
      <c r="J257" s="24">
        <f>I257*H257</f>
        <v>0</v>
      </c>
      <c r="K257" s="24"/>
      <c r="L257" s="24">
        <f>K257*H257</f>
        <v>0</v>
      </c>
      <c r="M257" s="24">
        <f>L257+J257</f>
        <v>0</v>
      </c>
      <c r="N257" s="106"/>
    </row>
    <row r="258" spans="1:14" s="17" customFormat="1" ht="24">
      <c r="A258" s="1">
        <v>2</v>
      </c>
      <c r="B258" s="1">
        <v>11</v>
      </c>
      <c r="C258" s="1">
        <v>2</v>
      </c>
      <c r="D258" s="1"/>
      <c r="E258" s="17" t="s">
        <v>788</v>
      </c>
      <c r="F258" s="15" t="s">
        <v>790</v>
      </c>
      <c r="G258" s="17" t="s">
        <v>60</v>
      </c>
      <c r="H258" s="17">
        <v>2</v>
      </c>
      <c r="I258" s="20"/>
      <c r="J258" s="24">
        <f>I258*H258</f>
        <v>0</v>
      </c>
      <c r="K258" s="24"/>
      <c r="L258" s="24">
        <f>K258*H258</f>
        <v>0</v>
      </c>
      <c r="M258" s="24">
        <f>L258+J258</f>
        <v>0</v>
      </c>
      <c r="N258" s="106"/>
    </row>
    <row r="259" spans="1:14" s="17" customFormat="1">
      <c r="A259" s="1">
        <v>2</v>
      </c>
      <c r="B259" s="1">
        <v>11</v>
      </c>
      <c r="C259" s="1">
        <v>3</v>
      </c>
      <c r="D259" s="1"/>
      <c r="E259" s="17" t="s">
        <v>218</v>
      </c>
      <c r="F259" s="15" t="s">
        <v>220</v>
      </c>
      <c r="G259" s="17" t="s">
        <v>187</v>
      </c>
      <c r="H259" s="17">
        <v>250</v>
      </c>
      <c r="I259" s="20"/>
      <c r="J259" s="24">
        <f>H259*I259</f>
        <v>0</v>
      </c>
      <c r="K259" s="24"/>
      <c r="L259" s="24">
        <f>K259*H259</f>
        <v>0</v>
      </c>
      <c r="M259" s="24">
        <f>L259+J259</f>
        <v>0</v>
      </c>
      <c r="N259" s="106"/>
    </row>
    <row r="260" spans="1:14" s="17" customFormat="1">
      <c r="A260" s="1"/>
      <c r="B260" s="1"/>
      <c r="C260" s="1"/>
      <c r="D260" s="1"/>
      <c r="F260" s="15"/>
      <c r="I260" s="20"/>
      <c r="J260" s="24"/>
      <c r="K260" s="24"/>
      <c r="L260" s="24"/>
      <c r="M260" s="24"/>
      <c r="N260" s="106"/>
    </row>
    <row r="261" spans="1:14" s="17" customFormat="1">
      <c r="A261" s="2">
        <v>2</v>
      </c>
      <c r="B261" s="2">
        <v>12</v>
      </c>
      <c r="C261" s="2">
        <v>0</v>
      </c>
      <c r="D261" s="2"/>
      <c r="E261" s="2" t="s">
        <v>780</v>
      </c>
      <c r="F261" s="14"/>
      <c r="G261" s="2"/>
      <c r="H261" s="2"/>
      <c r="I261" s="19"/>
      <c r="J261" s="23">
        <f>SUM(J262:J264)</f>
        <v>0</v>
      </c>
      <c r="K261" s="23"/>
      <c r="L261" s="23">
        <f>SUM(L262:L264)</f>
        <v>0</v>
      </c>
      <c r="M261" s="23">
        <f>SUM(M262:M264)</f>
        <v>0</v>
      </c>
      <c r="N261" s="106"/>
    </row>
    <row r="262" spans="1:14" s="17" customFormat="1" ht="48">
      <c r="A262" s="1">
        <v>2</v>
      </c>
      <c r="B262" s="1">
        <v>12</v>
      </c>
      <c r="C262" s="1">
        <v>1</v>
      </c>
      <c r="D262" s="1"/>
      <c r="E262" s="17" t="s">
        <v>370</v>
      </c>
      <c r="F262" s="15" t="s">
        <v>783</v>
      </c>
      <c r="G262" s="17" t="s">
        <v>60</v>
      </c>
      <c r="H262" s="17">
        <v>3</v>
      </c>
      <c r="I262" s="20"/>
      <c r="J262" s="24">
        <f>H262*I262</f>
        <v>0</v>
      </c>
      <c r="K262" s="24"/>
      <c r="L262" s="24">
        <f>H262*K262</f>
        <v>0</v>
      </c>
      <c r="M262" s="24">
        <f>J262+L262</f>
        <v>0</v>
      </c>
      <c r="N262" s="106"/>
    </row>
    <row r="263" spans="1:14" s="17" customFormat="1" ht="60">
      <c r="A263" s="1">
        <v>2</v>
      </c>
      <c r="B263" s="1">
        <v>12</v>
      </c>
      <c r="C263" s="1">
        <v>2</v>
      </c>
      <c r="D263" s="1"/>
      <c r="E263" s="17" t="s">
        <v>781</v>
      </c>
      <c r="F263" s="15" t="s">
        <v>784</v>
      </c>
      <c r="G263" s="17" t="s">
        <v>786</v>
      </c>
      <c r="H263" s="17">
        <v>600</v>
      </c>
      <c r="I263" s="20"/>
      <c r="J263" s="24">
        <f t="shared" ref="J263:J264" si="70">H263*I263</f>
        <v>0</v>
      </c>
      <c r="K263" s="24"/>
      <c r="L263" s="24">
        <f t="shared" ref="L263:L264" si="71">H263*K263</f>
        <v>0</v>
      </c>
      <c r="M263" s="24">
        <f t="shared" ref="M263:M264" si="72">J263+L263</f>
        <v>0</v>
      </c>
      <c r="N263" s="106"/>
    </row>
    <row r="264" spans="1:14" s="17" customFormat="1" ht="48">
      <c r="A264" s="1">
        <v>2</v>
      </c>
      <c r="B264" s="1">
        <v>12</v>
      </c>
      <c r="C264" s="1">
        <v>3</v>
      </c>
      <c r="D264" s="1"/>
      <c r="E264" s="17" t="s">
        <v>782</v>
      </c>
      <c r="F264" s="15" t="s">
        <v>785</v>
      </c>
      <c r="G264" s="17" t="s">
        <v>60</v>
      </c>
      <c r="H264" s="17">
        <v>10</v>
      </c>
      <c r="I264" s="20"/>
      <c r="J264" s="24">
        <f t="shared" si="70"/>
        <v>0</v>
      </c>
      <c r="K264" s="24"/>
      <c r="L264" s="24">
        <f t="shared" si="71"/>
        <v>0</v>
      </c>
      <c r="M264" s="24">
        <f t="shared" si="72"/>
        <v>0</v>
      </c>
      <c r="N264" s="106"/>
    </row>
    <row r="265" spans="1:14" s="17" customFormat="1">
      <c r="A265" s="1"/>
      <c r="B265" s="1"/>
      <c r="C265" s="1"/>
      <c r="D265" s="1"/>
      <c r="F265" s="15"/>
      <c r="I265" s="20"/>
      <c r="J265" s="24"/>
      <c r="K265" s="24"/>
      <c r="L265" s="24"/>
      <c r="M265" s="24"/>
      <c r="N265" s="106"/>
    </row>
    <row r="266" spans="1:14">
      <c r="A266" s="10">
        <v>3</v>
      </c>
      <c r="B266" s="10">
        <v>0</v>
      </c>
      <c r="C266" s="10">
        <v>0</v>
      </c>
      <c r="D266" s="10"/>
      <c r="E266" s="11" t="s">
        <v>8</v>
      </c>
      <c r="F266" s="13"/>
      <c r="G266" s="10"/>
      <c r="H266" s="10"/>
      <c r="I266" s="13"/>
      <c r="J266" s="28">
        <f>J267</f>
        <v>0</v>
      </c>
      <c r="K266" s="28"/>
      <c r="L266" s="28">
        <f>L267</f>
        <v>0</v>
      </c>
      <c r="M266" s="28">
        <f>M267</f>
        <v>0</v>
      </c>
      <c r="N266" s="103"/>
    </row>
    <row r="267" spans="1:14">
      <c r="A267" s="2">
        <v>3</v>
      </c>
      <c r="B267" s="2">
        <v>1</v>
      </c>
      <c r="C267" s="2">
        <v>0</v>
      </c>
      <c r="D267" s="2"/>
      <c r="E267" s="2" t="s">
        <v>8</v>
      </c>
      <c r="F267" s="14"/>
      <c r="G267" s="2"/>
      <c r="H267" s="2"/>
      <c r="I267" s="19"/>
      <c r="J267" s="23">
        <f>SUM(J268:J292)</f>
        <v>0</v>
      </c>
      <c r="K267" s="23"/>
      <c r="L267" s="23">
        <f>SUM(L268:L292)</f>
        <v>0</v>
      </c>
      <c r="M267" s="23">
        <f>SUM(M268:M296)</f>
        <v>0</v>
      </c>
      <c r="N267" s="104"/>
    </row>
    <row r="268" spans="1:14" ht="36">
      <c r="A268" s="1">
        <v>3</v>
      </c>
      <c r="B268" s="1">
        <v>1</v>
      </c>
      <c r="C268" s="1">
        <v>1</v>
      </c>
      <c r="E268" s="6" t="s">
        <v>463</v>
      </c>
      <c r="F268" s="15" t="s">
        <v>726</v>
      </c>
      <c r="G268" s="17" t="s">
        <v>60</v>
      </c>
      <c r="H268" s="1">
        <v>1</v>
      </c>
      <c r="I268" s="20"/>
      <c r="J268" s="24">
        <f t="shared" ref="J268" si="73">H268*I268</f>
        <v>0</v>
      </c>
      <c r="K268" s="24"/>
      <c r="L268" s="24">
        <f t="shared" ref="L268" si="74">H268*K268</f>
        <v>0</v>
      </c>
      <c r="M268" s="24">
        <f t="shared" ref="M268" si="75">L268+J268</f>
        <v>0</v>
      </c>
      <c r="N268" s="106"/>
    </row>
    <row r="269" spans="1:14" ht="24">
      <c r="A269" s="1">
        <v>3</v>
      </c>
      <c r="B269" s="1">
        <v>1</v>
      </c>
      <c r="C269" s="1">
        <v>2</v>
      </c>
      <c r="E269" s="6" t="s">
        <v>464</v>
      </c>
      <c r="F269" s="15" t="s">
        <v>727</v>
      </c>
      <c r="G269" s="17" t="s">
        <v>60</v>
      </c>
      <c r="H269" s="1">
        <v>2</v>
      </c>
      <c r="I269" s="20"/>
      <c r="J269" s="24">
        <f t="shared" ref="J269:J292" si="76">H269*I269</f>
        <v>0</v>
      </c>
      <c r="K269" s="24"/>
      <c r="L269" s="24">
        <f t="shared" ref="L269:L292" si="77">H269*K269</f>
        <v>0</v>
      </c>
      <c r="M269" s="24">
        <f t="shared" ref="M269:M292" si="78">L269+J269</f>
        <v>0</v>
      </c>
      <c r="N269" s="106"/>
    </row>
    <row r="270" spans="1:14" ht="36">
      <c r="A270" s="1">
        <v>3</v>
      </c>
      <c r="B270" s="1">
        <v>1</v>
      </c>
      <c r="C270" s="1">
        <v>3</v>
      </c>
      <c r="E270" s="6" t="s">
        <v>465</v>
      </c>
      <c r="F270" s="15" t="s">
        <v>453</v>
      </c>
      <c r="G270" s="17" t="s">
        <v>60</v>
      </c>
      <c r="H270" s="1">
        <v>2</v>
      </c>
      <c r="I270" s="20"/>
      <c r="J270" s="24">
        <f t="shared" si="76"/>
        <v>0</v>
      </c>
      <c r="K270" s="24"/>
      <c r="L270" s="24">
        <f t="shared" si="77"/>
        <v>0</v>
      </c>
      <c r="M270" s="24">
        <f t="shared" si="78"/>
        <v>0</v>
      </c>
      <c r="N270" s="106"/>
    </row>
    <row r="271" spans="1:14" ht="36">
      <c r="A271" s="1">
        <v>3</v>
      </c>
      <c r="B271" s="1">
        <v>1</v>
      </c>
      <c r="C271" s="1">
        <v>4</v>
      </c>
      <c r="E271" s="6" t="s">
        <v>466</v>
      </c>
      <c r="F271" s="15" t="s">
        <v>454</v>
      </c>
      <c r="G271" s="17" t="s">
        <v>60</v>
      </c>
      <c r="H271" s="1">
        <v>1</v>
      </c>
      <c r="I271" s="20"/>
      <c r="J271" s="24">
        <f t="shared" si="76"/>
        <v>0</v>
      </c>
      <c r="K271" s="24"/>
      <c r="L271" s="24">
        <f t="shared" si="77"/>
        <v>0</v>
      </c>
      <c r="M271" s="24">
        <f t="shared" si="78"/>
        <v>0</v>
      </c>
      <c r="N271" s="106"/>
    </row>
    <row r="272" spans="1:14" ht="36">
      <c r="A272" s="1">
        <v>3</v>
      </c>
      <c r="B272" s="1">
        <v>1</v>
      </c>
      <c r="C272" s="1">
        <v>5</v>
      </c>
      <c r="E272" s="6" t="s">
        <v>472</v>
      </c>
      <c r="F272" s="15" t="s">
        <v>728</v>
      </c>
      <c r="G272" s="17" t="s">
        <v>60</v>
      </c>
      <c r="H272" s="1">
        <v>3</v>
      </c>
      <c r="I272" s="20"/>
      <c r="J272" s="24">
        <f t="shared" si="76"/>
        <v>0</v>
      </c>
      <c r="K272" s="24"/>
      <c r="L272" s="24">
        <f t="shared" si="77"/>
        <v>0</v>
      </c>
      <c r="M272" s="24">
        <f t="shared" si="78"/>
        <v>0</v>
      </c>
      <c r="N272" s="106"/>
    </row>
    <row r="273" spans="1:14" ht="36">
      <c r="A273" s="1">
        <v>3</v>
      </c>
      <c r="B273" s="1">
        <v>1</v>
      </c>
      <c r="C273" s="1">
        <v>6</v>
      </c>
      <c r="E273" s="6" t="s">
        <v>471</v>
      </c>
      <c r="F273" s="15" t="s">
        <v>729</v>
      </c>
      <c r="G273" s="17" t="s">
        <v>60</v>
      </c>
      <c r="H273" s="1">
        <v>1</v>
      </c>
      <c r="I273" s="20"/>
      <c r="J273" s="24">
        <f t="shared" si="76"/>
        <v>0</v>
      </c>
      <c r="K273" s="24"/>
      <c r="L273" s="24">
        <f t="shared" si="77"/>
        <v>0</v>
      </c>
      <c r="M273" s="24">
        <f t="shared" si="78"/>
        <v>0</v>
      </c>
      <c r="N273" s="106"/>
    </row>
    <row r="274" spans="1:14" ht="16.5" customHeight="1">
      <c r="A274" s="1">
        <v>3</v>
      </c>
      <c r="B274" s="1">
        <v>1</v>
      </c>
      <c r="C274" s="1">
        <v>7</v>
      </c>
      <c r="E274" s="6" t="s">
        <v>498</v>
      </c>
      <c r="F274" s="15" t="s">
        <v>499</v>
      </c>
      <c r="G274" s="17" t="s">
        <v>60</v>
      </c>
      <c r="H274" s="1">
        <v>1</v>
      </c>
      <c r="I274" s="20"/>
      <c r="J274" s="24">
        <f t="shared" si="76"/>
        <v>0</v>
      </c>
      <c r="K274" s="24"/>
      <c r="L274" s="24">
        <f t="shared" si="77"/>
        <v>0</v>
      </c>
      <c r="M274" s="24">
        <f t="shared" si="78"/>
        <v>0</v>
      </c>
      <c r="N274" s="106"/>
    </row>
    <row r="275" spans="1:14" ht="16.5" customHeight="1">
      <c r="A275" s="1">
        <v>3</v>
      </c>
      <c r="B275" s="1">
        <v>1</v>
      </c>
      <c r="C275" s="1">
        <v>8</v>
      </c>
      <c r="E275" s="6" t="s">
        <v>500</v>
      </c>
      <c r="F275" s="15" t="s">
        <v>501</v>
      </c>
      <c r="G275" s="17" t="s">
        <v>60</v>
      </c>
      <c r="H275" s="1">
        <v>1</v>
      </c>
      <c r="I275" s="20"/>
      <c r="J275" s="24">
        <f t="shared" ref="J275:J277" si="79">H275*I275</f>
        <v>0</v>
      </c>
      <c r="K275" s="24"/>
      <c r="L275" s="24">
        <f t="shared" ref="L275:L277" si="80">H275*K275</f>
        <v>0</v>
      </c>
      <c r="M275" s="24">
        <f t="shared" ref="M275:M277" si="81">L275+J275</f>
        <v>0</v>
      </c>
      <c r="N275" s="106"/>
    </row>
    <row r="276" spans="1:14" ht="16.5" customHeight="1">
      <c r="A276" s="1">
        <v>3</v>
      </c>
      <c r="B276" s="1">
        <v>1</v>
      </c>
      <c r="C276" s="1">
        <v>9</v>
      </c>
      <c r="E276" s="6" t="s">
        <v>502</v>
      </c>
      <c r="F276" s="15" t="s">
        <v>503</v>
      </c>
      <c r="G276" s="17" t="s">
        <v>60</v>
      </c>
      <c r="H276" s="1">
        <v>14</v>
      </c>
      <c r="I276" s="20"/>
      <c r="J276" s="24">
        <f t="shared" si="79"/>
        <v>0</v>
      </c>
      <c r="K276" s="24"/>
      <c r="L276" s="24">
        <f t="shared" si="80"/>
        <v>0</v>
      </c>
      <c r="M276" s="24">
        <f t="shared" si="81"/>
        <v>0</v>
      </c>
      <c r="N276" s="106"/>
    </row>
    <row r="277" spans="1:14" ht="16.5" customHeight="1">
      <c r="A277" s="1">
        <v>3</v>
      </c>
      <c r="B277" s="1">
        <v>1</v>
      </c>
      <c r="C277" s="1">
        <v>10</v>
      </c>
      <c r="E277" s="6" t="s">
        <v>502</v>
      </c>
      <c r="F277" s="15" t="s">
        <v>504</v>
      </c>
      <c r="G277" s="17" t="s">
        <v>60</v>
      </c>
      <c r="H277" s="1">
        <v>10</v>
      </c>
      <c r="I277" s="20"/>
      <c r="J277" s="24">
        <f t="shared" si="79"/>
        <v>0</v>
      </c>
      <c r="K277" s="24"/>
      <c r="L277" s="24">
        <f t="shared" si="80"/>
        <v>0</v>
      </c>
      <c r="M277" s="24">
        <f t="shared" si="81"/>
        <v>0</v>
      </c>
      <c r="N277" s="106"/>
    </row>
    <row r="278" spans="1:14" ht="36">
      <c r="A278" s="1">
        <v>3</v>
      </c>
      <c r="B278" s="1">
        <v>1</v>
      </c>
      <c r="C278" s="1">
        <v>11</v>
      </c>
      <c r="E278" s="6" t="s">
        <v>490</v>
      </c>
      <c r="F278" s="15" t="s">
        <v>489</v>
      </c>
      <c r="G278" s="17" t="s">
        <v>60</v>
      </c>
      <c r="H278" s="1">
        <v>1</v>
      </c>
      <c r="I278" s="20"/>
      <c r="J278" s="24">
        <f t="shared" si="76"/>
        <v>0</v>
      </c>
      <c r="K278" s="20"/>
      <c r="L278" s="24">
        <f t="shared" si="77"/>
        <v>0</v>
      </c>
      <c r="M278" s="24">
        <f t="shared" si="78"/>
        <v>0</v>
      </c>
      <c r="N278" s="106"/>
    </row>
    <row r="279" spans="1:14" ht="36">
      <c r="A279" s="1">
        <v>3</v>
      </c>
      <c r="B279" s="1">
        <v>1</v>
      </c>
      <c r="C279" s="1">
        <v>12</v>
      </c>
      <c r="E279" s="6" t="s">
        <v>467</v>
      </c>
      <c r="F279" s="15" t="s">
        <v>455</v>
      </c>
      <c r="G279" s="17" t="s">
        <v>60</v>
      </c>
      <c r="H279" s="1">
        <v>4</v>
      </c>
      <c r="I279" s="20"/>
      <c r="J279" s="24">
        <f t="shared" si="76"/>
        <v>0</v>
      </c>
      <c r="K279" s="24"/>
      <c r="L279" s="24">
        <f t="shared" si="77"/>
        <v>0</v>
      </c>
      <c r="M279" s="24">
        <f t="shared" si="78"/>
        <v>0</v>
      </c>
      <c r="N279" s="106"/>
    </row>
    <row r="280" spans="1:14" ht="36">
      <c r="A280" s="1">
        <v>3</v>
      </c>
      <c r="B280" s="1">
        <v>1</v>
      </c>
      <c r="C280" s="1">
        <v>13</v>
      </c>
      <c r="E280" s="6" t="s">
        <v>468</v>
      </c>
      <c r="F280" s="15" t="s">
        <v>456</v>
      </c>
      <c r="G280" s="17" t="s">
        <v>60</v>
      </c>
      <c r="H280" s="1">
        <v>4</v>
      </c>
      <c r="I280" s="20"/>
      <c r="J280" s="24">
        <f t="shared" si="76"/>
        <v>0</v>
      </c>
      <c r="K280" s="24"/>
      <c r="L280" s="24">
        <f t="shared" si="77"/>
        <v>0</v>
      </c>
      <c r="M280" s="24">
        <f t="shared" si="78"/>
        <v>0</v>
      </c>
      <c r="N280" s="106"/>
    </row>
    <row r="281" spans="1:14" ht="36">
      <c r="A281" s="1">
        <v>3</v>
      </c>
      <c r="B281" s="1">
        <v>1</v>
      </c>
      <c r="C281" s="1">
        <v>14</v>
      </c>
      <c r="E281" s="6" t="s">
        <v>469</v>
      </c>
      <c r="F281" s="15" t="s">
        <v>488</v>
      </c>
      <c r="G281" s="17" t="s">
        <v>60</v>
      </c>
      <c r="H281" s="1">
        <v>10</v>
      </c>
      <c r="I281" s="20"/>
      <c r="J281" s="24">
        <f t="shared" si="76"/>
        <v>0</v>
      </c>
      <c r="K281" s="24"/>
      <c r="L281" s="24">
        <f t="shared" si="77"/>
        <v>0</v>
      </c>
      <c r="M281" s="24">
        <f t="shared" si="78"/>
        <v>0</v>
      </c>
      <c r="N281" s="106"/>
    </row>
    <row r="282" spans="1:14">
      <c r="A282" s="1">
        <v>3</v>
      </c>
      <c r="B282" s="1">
        <v>1</v>
      </c>
      <c r="C282" s="1">
        <v>15</v>
      </c>
      <c r="E282" s="6" t="s">
        <v>470</v>
      </c>
      <c r="F282" s="15" t="s">
        <v>457</v>
      </c>
      <c r="G282" s="17" t="s">
        <v>60</v>
      </c>
      <c r="H282" s="1">
        <v>14</v>
      </c>
      <c r="I282" s="20"/>
      <c r="J282" s="24">
        <f t="shared" si="76"/>
        <v>0</v>
      </c>
      <c r="K282" s="24"/>
      <c r="L282" s="24">
        <f t="shared" si="77"/>
        <v>0</v>
      </c>
      <c r="M282" s="24">
        <f t="shared" si="78"/>
        <v>0</v>
      </c>
      <c r="N282" s="106"/>
    </row>
    <row r="283" spans="1:14" ht="36">
      <c r="A283" s="1">
        <v>3</v>
      </c>
      <c r="B283" s="1">
        <v>1</v>
      </c>
      <c r="C283" s="1">
        <v>16</v>
      </c>
      <c r="E283" s="6" t="s">
        <v>473</v>
      </c>
      <c r="F283" s="15" t="s">
        <v>483</v>
      </c>
      <c r="G283" s="17" t="s">
        <v>60</v>
      </c>
      <c r="H283" s="1">
        <v>10</v>
      </c>
      <c r="I283" s="20"/>
      <c r="J283" s="24">
        <f t="shared" si="76"/>
        <v>0</v>
      </c>
      <c r="K283" s="24"/>
      <c r="L283" s="24">
        <f t="shared" si="77"/>
        <v>0</v>
      </c>
      <c r="M283" s="24">
        <f t="shared" si="78"/>
        <v>0</v>
      </c>
      <c r="N283" s="106"/>
    </row>
    <row r="284" spans="1:14" ht="36">
      <c r="A284" s="1">
        <v>3</v>
      </c>
      <c r="B284" s="1">
        <v>1</v>
      </c>
      <c r="C284" s="1">
        <v>17</v>
      </c>
      <c r="E284" s="6" t="s">
        <v>474</v>
      </c>
      <c r="F284" s="15" t="s">
        <v>458</v>
      </c>
      <c r="G284" s="17" t="s">
        <v>60</v>
      </c>
      <c r="H284" s="1">
        <v>4</v>
      </c>
      <c r="I284" s="20"/>
      <c r="J284" s="24">
        <f t="shared" si="76"/>
        <v>0</v>
      </c>
      <c r="K284" s="24"/>
      <c r="L284" s="24">
        <f t="shared" si="77"/>
        <v>0</v>
      </c>
      <c r="M284" s="24">
        <f t="shared" si="78"/>
        <v>0</v>
      </c>
      <c r="N284" s="106"/>
    </row>
    <row r="285" spans="1:14">
      <c r="A285" s="1">
        <v>3</v>
      </c>
      <c r="B285" s="1">
        <v>1</v>
      </c>
      <c r="C285" s="1">
        <v>18</v>
      </c>
      <c r="E285" s="6" t="s">
        <v>475</v>
      </c>
      <c r="F285" s="15" t="s">
        <v>484</v>
      </c>
      <c r="G285" s="17" t="s">
        <v>60</v>
      </c>
      <c r="H285" s="1">
        <v>14</v>
      </c>
      <c r="I285" s="20"/>
      <c r="J285" s="24">
        <f t="shared" si="76"/>
        <v>0</v>
      </c>
      <c r="K285" s="24"/>
      <c r="L285" s="24">
        <f t="shared" si="77"/>
        <v>0</v>
      </c>
      <c r="M285" s="24">
        <f t="shared" si="78"/>
        <v>0</v>
      </c>
      <c r="N285" s="106"/>
    </row>
    <row r="286" spans="1:14" ht="36">
      <c r="A286" s="1">
        <v>3</v>
      </c>
      <c r="B286" s="1">
        <v>1</v>
      </c>
      <c r="C286" s="1">
        <v>19</v>
      </c>
      <c r="E286" s="6" t="s">
        <v>476</v>
      </c>
      <c r="F286" s="15" t="s">
        <v>459</v>
      </c>
      <c r="G286" s="17" t="s">
        <v>60</v>
      </c>
      <c r="H286" s="1">
        <v>1</v>
      </c>
      <c r="I286" s="20"/>
      <c r="J286" s="24">
        <f t="shared" si="76"/>
        <v>0</v>
      </c>
      <c r="K286" s="24"/>
      <c r="L286" s="24">
        <f t="shared" si="77"/>
        <v>0</v>
      </c>
      <c r="M286" s="24">
        <f t="shared" si="78"/>
        <v>0</v>
      </c>
      <c r="N286" s="106"/>
    </row>
    <row r="287" spans="1:14" ht="48">
      <c r="A287" s="1">
        <v>3</v>
      </c>
      <c r="B287" s="1">
        <v>1</v>
      </c>
      <c r="C287" s="1">
        <v>20</v>
      </c>
      <c r="E287" s="6" t="s">
        <v>477</v>
      </c>
      <c r="F287" s="15" t="s">
        <v>460</v>
      </c>
      <c r="G287" s="17" t="s">
        <v>60</v>
      </c>
      <c r="H287" s="1">
        <v>12</v>
      </c>
      <c r="I287" s="20"/>
      <c r="J287" s="24">
        <f t="shared" si="76"/>
        <v>0</v>
      </c>
      <c r="K287" s="24"/>
      <c r="L287" s="24">
        <f t="shared" si="77"/>
        <v>0</v>
      </c>
      <c r="M287" s="24">
        <f t="shared" si="78"/>
        <v>0</v>
      </c>
      <c r="N287" s="106"/>
    </row>
    <row r="288" spans="1:14" ht="36">
      <c r="A288" s="1">
        <v>3</v>
      </c>
      <c r="B288" s="1">
        <v>1</v>
      </c>
      <c r="C288" s="1">
        <v>21</v>
      </c>
      <c r="E288" s="6" t="s">
        <v>478</v>
      </c>
      <c r="F288" s="15" t="s">
        <v>462</v>
      </c>
      <c r="G288" s="17" t="s">
        <v>60</v>
      </c>
      <c r="H288" s="1">
        <v>14</v>
      </c>
      <c r="I288" s="20"/>
      <c r="J288" s="24">
        <f t="shared" si="76"/>
        <v>0</v>
      </c>
      <c r="K288" s="24"/>
      <c r="L288" s="24">
        <f t="shared" si="77"/>
        <v>0</v>
      </c>
      <c r="M288" s="24">
        <f t="shared" si="78"/>
        <v>0</v>
      </c>
      <c r="N288" s="106"/>
    </row>
    <row r="289" spans="1:14" ht="36">
      <c r="A289" s="1">
        <v>3</v>
      </c>
      <c r="B289" s="1">
        <v>1</v>
      </c>
      <c r="C289" s="1">
        <v>22</v>
      </c>
      <c r="E289" s="6" t="s">
        <v>479</v>
      </c>
      <c r="F289" s="15" t="s">
        <v>730</v>
      </c>
      <c r="G289" s="17" t="s">
        <v>60</v>
      </c>
      <c r="H289" s="1">
        <v>8</v>
      </c>
      <c r="I289" s="20"/>
      <c r="J289" s="24">
        <f t="shared" si="76"/>
        <v>0</v>
      </c>
      <c r="K289" s="24"/>
      <c r="L289" s="24">
        <f t="shared" si="77"/>
        <v>0</v>
      </c>
      <c r="M289" s="24">
        <f t="shared" si="78"/>
        <v>0</v>
      </c>
      <c r="N289" s="106"/>
    </row>
    <row r="290" spans="1:14">
      <c r="A290" s="1">
        <v>3</v>
      </c>
      <c r="B290" s="1">
        <v>1</v>
      </c>
      <c r="C290" s="1">
        <v>23</v>
      </c>
      <c r="E290" s="6" t="s">
        <v>480</v>
      </c>
      <c r="F290" s="15" t="s">
        <v>485</v>
      </c>
      <c r="G290" s="17" t="s">
        <v>60</v>
      </c>
      <c r="H290" s="1">
        <v>2</v>
      </c>
      <c r="I290" s="20"/>
      <c r="J290" s="24">
        <f t="shared" si="76"/>
        <v>0</v>
      </c>
      <c r="K290" s="24"/>
      <c r="L290" s="24">
        <f t="shared" si="77"/>
        <v>0</v>
      </c>
      <c r="M290" s="24">
        <f t="shared" si="78"/>
        <v>0</v>
      </c>
      <c r="N290" s="106"/>
    </row>
    <row r="291" spans="1:14">
      <c r="A291" s="1">
        <v>3</v>
      </c>
      <c r="B291" s="1">
        <v>1</v>
      </c>
      <c r="C291" s="1">
        <v>24</v>
      </c>
      <c r="E291" s="6" t="s">
        <v>481</v>
      </c>
      <c r="F291" s="15" t="s">
        <v>486</v>
      </c>
      <c r="G291" s="17" t="s">
        <v>60</v>
      </c>
      <c r="H291" s="1">
        <v>6</v>
      </c>
      <c r="I291" s="20"/>
      <c r="J291" s="24">
        <f t="shared" si="76"/>
        <v>0</v>
      </c>
      <c r="K291" s="24"/>
      <c r="L291" s="24">
        <f t="shared" si="77"/>
        <v>0</v>
      </c>
      <c r="M291" s="24">
        <f t="shared" si="78"/>
        <v>0</v>
      </c>
      <c r="N291" s="106"/>
    </row>
    <row r="292" spans="1:14" ht="24">
      <c r="A292" s="1">
        <v>3</v>
      </c>
      <c r="B292" s="1">
        <v>1</v>
      </c>
      <c r="C292" s="1">
        <v>25</v>
      </c>
      <c r="E292" s="6" t="s">
        <v>482</v>
      </c>
      <c r="F292" s="15" t="s">
        <v>461</v>
      </c>
      <c r="G292" s="17" t="s">
        <v>60</v>
      </c>
      <c r="H292" s="1">
        <v>2</v>
      </c>
      <c r="I292" s="20"/>
      <c r="J292" s="24">
        <f t="shared" si="76"/>
        <v>0</v>
      </c>
      <c r="K292" s="24"/>
      <c r="L292" s="24">
        <f t="shared" si="77"/>
        <v>0</v>
      </c>
      <c r="M292" s="24">
        <f t="shared" si="78"/>
        <v>0</v>
      </c>
      <c r="N292" s="106"/>
    </row>
    <row r="293" spans="1:14" ht="24">
      <c r="A293" s="1">
        <v>3</v>
      </c>
      <c r="B293" s="1">
        <v>1</v>
      </c>
      <c r="C293" s="1">
        <v>26</v>
      </c>
      <c r="E293" s="1" t="s">
        <v>736</v>
      </c>
      <c r="F293" s="15" t="s">
        <v>738</v>
      </c>
      <c r="G293" s="17" t="s">
        <v>60</v>
      </c>
      <c r="H293" s="1">
        <v>10</v>
      </c>
      <c r="I293" s="20"/>
      <c r="J293" s="29">
        <f>H293*I293</f>
        <v>0</v>
      </c>
      <c r="K293" s="29"/>
      <c r="L293" s="24">
        <f>H293*K293</f>
        <v>0</v>
      </c>
      <c r="M293" s="24">
        <f>L293+J293</f>
        <v>0</v>
      </c>
      <c r="N293" s="106"/>
    </row>
    <row r="294" spans="1:14" ht="24">
      <c r="A294" s="1">
        <v>3</v>
      </c>
      <c r="B294" s="1">
        <v>1</v>
      </c>
      <c r="C294" s="1">
        <v>27</v>
      </c>
      <c r="E294" s="1" t="s">
        <v>736</v>
      </c>
      <c r="F294" s="15" t="s">
        <v>737</v>
      </c>
      <c r="G294" s="17" t="s">
        <v>60</v>
      </c>
      <c r="H294" s="1">
        <v>6</v>
      </c>
      <c r="I294" s="20"/>
      <c r="J294" s="29">
        <f>H294*I294</f>
        <v>0</v>
      </c>
      <c r="K294" s="29"/>
      <c r="L294" s="24">
        <f>H294*K294</f>
        <v>0</v>
      </c>
      <c r="M294" s="24">
        <f>L294+J294</f>
        <v>0</v>
      </c>
      <c r="N294" s="106"/>
    </row>
    <row r="295" spans="1:14">
      <c r="A295" s="1">
        <v>3</v>
      </c>
      <c r="B295" s="1">
        <v>1</v>
      </c>
      <c r="C295" s="1">
        <v>28</v>
      </c>
      <c r="E295" s="17" t="s">
        <v>431</v>
      </c>
      <c r="F295" s="15" t="s">
        <v>521</v>
      </c>
      <c r="G295" s="17" t="s">
        <v>60</v>
      </c>
      <c r="H295" s="17">
        <v>1</v>
      </c>
      <c r="I295" s="20"/>
      <c r="J295" s="29">
        <f t="shared" ref="J295:J296" si="82">H295*I295</f>
        <v>0</v>
      </c>
      <c r="K295" s="29"/>
      <c r="L295" s="24">
        <f t="shared" ref="L295:L296" si="83">H295*K295</f>
        <v>0</v>
      </c>
      <c r="M295" s="24">
        <f t="shared" ref="M295:M296" si="84">L295+J295</f>
        <v>0</v>
      </c>
      <c r="N295" s="106"/>
    </row>
    <row r="296" spans="1:14">
      <c r="A296" s="1">
        <v>3</v>
      </c>
      <c r="B296" s="1">
        <v>1</v>
      </c>
      <c r="C296" s="1">
        <v>29</v>
      </c>
      <c r="E296" s="17" t="s">
        <v>83</v>
      </c>
      <c r="F296" s="15" t="s">
        <v>83</v>
      </c>
      <c r="G296" s="17" t="s">
        <v>60</v>
      </c>
      <c r="H296" s="17">
        <v>1</v>
      </c>
      <c r="I296" s="20"/>
      <c r="J296" s="29">
        <f t="shared" si="82"/>
        <v>0</v>
      </c>
      <c r="K296" s="29"/>
      <c r="L296" s="24">
        <f t="shared" si="83"/>
        <v>0</v>
      </c>
      <c r="M296" s="24">
        <f t="shared" si="84"/>
        <v>0</v>
      </c>
      <c r="N296" s="106"/>
    </row>
    <row r="297" spans="1:14">
      <c r="A297" s="10">
        <v>4</v>
      </c>
      <c r="B297" s="10">
        <v>0</v>
      </c>
      <c r="C297" s="10">
        <v>0</v>
      </c>
      <c r="D297" s="10"/>
      <c r="E297" s="11" t="s">
        <v>25</v>
      </c>
      <c r="F297" s="13"/>
      <c r="G297" s="10"/>
      <c r="H297" s="10"/>
      <c r="I297" s="27"/>
      <c r="J297" s="28">
        <f>J298+J307+J316+J324+J332</f>
        <v>0</v>
      </c>
      <c r="K297" s="28"/>
      <c r="L297" s="28">
        <f>L298+L307+L316+L324+L332</f>
        <v>0</v>
      </c>
      <c r="M297" s="28">
        <f>M298+M307+M316+M324+M332</f>
        <v>0</v>
      </c>
      <c r="N297" s="103"/>
    </row>
    <row r="298" spans="1:14">
      <c r="A298" s="2">
        <v>4</v>
      </c>
      <c r="B298" s="2">
        <v>1</v>
      </c>
      <c r="C298" s="2">
        <v>0</v>
      </c>
      <c r="D298" s="2"/>
      <c r="E298" s="2" t="s">
        <v>516</v>
      </c>
      <c r="F298" s="14"/>
      <c r="G298" s="2"/>
      <c r="H298" s="2"/>
      <c r="I298" s="19"/>
      <c r="J298" s="23">
        <f>SUM(J299:J306)</f>
        <v>0</v>
      </c>
      <c r="K298" s="23"/>
      <c r="L298" s="23">
        <f>SUM(L299:L306)</f>
        <v>0</v>
      </c>
      <c r="M298" s="23">
        <f>SUM(M299:M306)</f>
        <v>0</v>
      </c>
      <c r="N298" s="104"/>
    </row>
    <row r="299" spans="1:14">
      <c r="A299" s="1">
        <v>4</v>
      </c>
      <c r="B299" s="1">
        <v>1</v>
      </c>
      <c r="C299" s="1">
        <v>1</v>
      </c>
      <c r="E299" s="17" t="s">
        <v>508</v>
      </c>
      <c r="F299" s="15" t="s">
        <v>510</v>
      </c>
      <c r="G299" s="17" t="s">
        <v>60</v>
      </c>
      <c r="H299" s="17">
        <v>16</v>
      </c>
      <c r="I299" s="20"/>
      <c r="J299" s="24">
        <f t="shared" ref="J299:J306" si="85">I299*H299</f>
        <v>0</v>
      </c>
      <c r="K299" s="24"/>
      <c r="L299" s="24">
        <f t="shared" ref="L299:L306" si="86">H299*K299</f>
        <v>0</v>
      </c>
      <c r="M299" s="24">
        <f t="shared" ref="M299:M306" si="87">L299+J299</f>
        <v>0</v>
      </c>
      <c r="N299" s="106"/>
    </row>
    <row r="300" spans="1:14">
      <c r="A300" s="1">
        <v>4</v>
      </c>
      <c r="B300" s="1">
        <v>1</v>
      </c>
      <c r="C300" s="1">
        <v>2</v>
      </c>
      <c r="E300" s="17" t="s">
        <v>508</v>
      </c>
      <c r="F300" s="15" t="s">
        <v>511</v>
      </c>
      <c r="G300" s="17" t="s">
        <v>60</v>
      </c>
      <c r="H300" s="17">
        <v>8</v>
      </c>
      <c r="I300" s="20"/>
      <c r="J300" s="24">
        <f t="shared" si="85"/>
        <v>0</v>
      </c>
      <c r="K300" s="24"/>
      <c r="L300" s="24">
        <f t="shared" si="86"/>
        <v>0</v>
      </c>
      <c r="M300" s="24">
        <f t="shared" si="87"/>
        <v>0</v>
      </c>
      <c r="N300" s="106"/>
    </row>
    <row r="301" spans="1:14">
      <c r="A301" s="1">
        <v>4</v>
      </c>
      <c r="B301" s="1">
        <v>1</v>
      </c>
      <c r="C301" s="1">
        <v>3</v>
      </c>
      <c r="E301" s="17" t="s">
        <v>509</v>
      </c>
      <c r="F301" s="15" t="s">
        <v>495</v>
      </c>
      <c r="G301" s="17" t="s">
        <v>60</v>
      </c>
      <c r="H301" s="17">
        <v>27</v>
      </c>
      <c r="I301" s="20"/>
      <c r="J301" s="24">
        <f t="shared" si="85"/>
        <v>0</v>
      </c>
      <c r="K301" s="24"/>
      <c r="L301" s="24">
        <f t="shared" si="86"/>
        <v>0</v>
      </c>
      <c r="M301" s="24">
        <f t="shared" si="87"/>
        <v>0</v>
      </c>
      <c r="N301" s="106"/>
    </row>
    <row r="302" spans="1:14">
      <c r="A302" s="1">
        <v>4</v>
      </c>
      <c r="B302" s="1">
        <v>1</v>
      </c>
      <c r="C302" s="1">
        <v>4</v>
      </c>
      <c r="E302" s="17" t="s">
        <v>509</v>
      </c>
      <c r="F302" s="15" t="s">
        <v>494</v>
      </c>
      <c r="G302" s="17" t="s">
        <v>60</v>
      </c>
      <c r="H302" s="17">
        <v>18</v>
      </c>
      <c r="I302" s="20"/>
      <c r="J302" s="24">
        <f t="shared" si="85"/>
        <v>0</v>
      </c>
      <c r="K302" s="24"/>
      <c r="L302" s="24">
        <f t="shared" si="86"/>
        <v>0</v>
      </c>
      <c r="M302" s="24">
        <f t="shared" si="87"/>
        <v>0</v>
      </c>
      <c r="N302" s="106"/>
    </row>
    <row r="303" spans="1:14" ht="24">
      <c r="A303" s="1">
        <v>4</v>
      </c>
      <c r="B303" s="1">
        <v>1</v>
      </c>
      <c r="C303" s="1">
        <v>5</v>
      </c>
      <c r="E303" s="17" t="s">
        <v>492</v>
      </c>
      <c r="F303" s="15" t="s">
        <v>496</v>
      </c>
      <c r="G303" s="17" t="s">
        <v>60</v>
      </c>
      <c r="H303" s="17">
        <v>10</v>
      </c>
      <c r="I303" s="20"/>
      <c r="J303" s="24">
        <f t="shared" si="85"/>
        <v>0</v>
      </c>
      <c r="K303" s="24"/>
      <c r="L303" s="24">
        <f t="shared" si="86"/>
        <v>0</v>
      </c>
      <c r="M303" s="24">
        <f t="shared" si="87"/>
        <v>0</v>
      </c>
      <c r="N303" s="106"/>
    </row>
    <row r="304" spans="1:14" ht="24">
      <c r="A304" s="1">
        <v>4</v>
      </c>
      <c r="B304" s="1">
        <v>1</v>
      </c>
      <c r="C304" s="1">
        <v>6</v>
      </c>
      <c r="E304" s="17" t="s">
        <v>492</v>
      </c>
      <c r="F304" s="15" t="s">
        <v>497</v>
      </c>
      <c r="G304" s="17" t="s">
        <v>60</v>
      </c>
      <c r="H304" s="17">
        <v>2</v>
      </c>
      <c r="I304" s="20"/>
      <c r="J304" s="24">
        <f t="shared" si="85"/>
        <v>0</v>
      </c>
      <c r="K304" s="24"/>
      <c r="L304" s="24">
        <f t="shared" si="86"/>
        <v>0</v>
      </c>
      <c r="M304" s="24">
        <f t="shared" si="87"/>
        <v>0</v>
      </c>
      <c r="N304" s="106"/>
    </row>
    <row r="305" spans="1:14" ht="36">
      <c r="A305" s="1">
        <v>4</v>
      </c>
      <c r="B305" s="1">
        <v>1</v>
      </c>
      <c r="C305" s="1">
        <v>7</v>
      </c>
      <c r="E305" s="17" t="s">
        <v>769</v>
      </c>
      <c r="F305" s="15" t="s">
        <v>773</v>
      </c>
      <c r="G305" s="17" t="s">
        <v>60</v>
      </c>
      <c r="H305" s="17">
        <v>1</v>
      </c>
      <c r="I305" s="20"/>
      <c r="J305" s="24">
        <f t="shared" ref="J305" si="88">I305*H305</f>
        <v>0</v>
      </c>
      <c r="K305" s="24"/>
      <c r="L305" s="24">
        <f t="shared" ref="L305" si="89">H305*K305</f>
        <v>0</v>
      </c>
      <c r="M305" s="24">
        <f t="shared" ref="M305" si="90">L305+J305</f>
        <v>0</v>
      </c>
      <c r="N305" s="106"/>
    </row>
    <row r="306" spans="1:14">
      <c r="A306" s="1">
        <v>4</v>
      </c>
      <c r="B306" s="1">
        <v>1</v>
      </c>
      <c r="C306" s="1">
        <v>8</v>
      </c>
      <c r="E306" s="17" t="s">
        <v>493</v>
      </c>
      <c r="F306" s="15" t="s">
        <v>772</v>
      </c>
      <c r="G306" s="17" t="s">
        <v>60</v>
      </c>
      <c r="H306" s="17">
        <v>1</v>
      </c>
      <c r="I306" s="20"/>
      <c r="J306" s="24">
        <f t="shared" si="85"/>
        <v>0</v>
      </c>
      <c r="K306" s="24"/>
      <c r="L306" s="24">
        <f t="shared" si="86"/>
        <v>0</v>
      </c>
      <c r="M306" s="24">
        <f t="shared" si="87"/>
        <v>0</v>
      </c>
      <c r="N306" s="106"/>
    </row>
    <row r="307" spans="1:14">
      <c r="A307" s="2">
        <v>4</v>
      </c>
      <c r="B307" s="2">
        <v>2</v>
      </c>
      <c r="C307" s="2">
        <v>0</v>
      </c>
      <c r="D307" s="2"/>
      <c r="E307" s="2" t="s">
        <v>515</v>
      </c>
      <c r="F307" s="14"/>
      <c r="G307" s="2"/>
      <c r="H307" s="2"/>
      <c r="I307" s="19"/>
      <c r="J307" s="23">
        <f>SUM(J308:J315)</f>
        <v>0</v>
      </c>
      <c r="K307" s="23"/>
      <c r="L307" s="23">
        <f>SUM(L308:L315)</f>
        <v>0</v>
      </c>
      <c r="M307" s="23">
        <f>SUM(M308:M315)</f>
        <v>0</v>
      </c>
      <c r="N307" s="104"/>
    </row>
    <row r="308" spans="1:14">
      <c r="A308" s="1">
        <v>4</v>
      </c>
      <c r="B308" s="1">
        <v>2</v>
      </c>
      <c r="C308" s="1">
        <v>1</v>
      </c>
      <c r="E308" s="17" t="s">
        <v>508</v>
      </c>
      <c r="F308" s="15" t="s">
        <v>510</v>
      </c>
      <c r="G308" s="17" t="s">
        <v>60</v>
      </c>
      <c r="H308" s="17">
        <v>8</v>
      </c>
      <c r="I308" s="20"/>
      <c r="J308" s="24">
        <f t="shared" ref="J308:J315" si="91">I308*H308</f>
        <v>0</v>
      </c>
      <c r="K308" s="24"/>
      <c r="L308" s="24">
        <f t="shared" ref="L308:L315" si="92">H308*K308</f>
        <v>0</v>
      </c>
      <c r="M308" s="24">
        <f t="shared" ref="M308:M315" si="93">L308+J308</f>
        <v>0</v>
      </c>
      <c r="N308" s="106"/>
    </row>
    <row r="309" spans="1:14">
      <c r="A309" s="1">
        <v>4</v>
      </c>
      <c r="B309" s="1">
        <v>2</v>
      </c>
      <c r="C309" s="1">
        <v>2</v>
      </c>
      <c r="E309" s="17" t="s">
        <v>508</v>
      </c>
      <c r="F309" s="15" t="s">
        <v>511</v>
      </c>
      <c r="G309" s="17" t="s">
        <v>60</v>
      </c>
      <c r="H309" s="17">
        <v>4</v>
      </c>
      <c r="I309" s="20"/>
      <c r="J309" s="24">
        <f t="shared" si="91"/>
        <v>0</v>
      </c>
      <c r="K309" s="24"/>
      <c r="L309" s="24">
        <f t="shared" si="92"/>
        <v>0</v>
      </c>
      <c r="M309" s="24">
        <f t="shared" si="93"/>
        <v>0</v>
      </c>
      <c r="N309" s="106"/>
    </row>
    <row r="310" spans="1:14">
      <c r="A310" s="1">
        <v>4</v>
      </c>
      <c r="B310" s="1">
        <v>2</v>
      </c>
      <c r="C310" s="1">
        <v>3</v>
      </c>
      <c r="E310" s="17" t="s">
        <v>491</v>
      </c>
      <c r="F310" s="15" t="s">
        <v>495</v>
      </c>
      <c r="G310" s="17" t="s">
        <v>60</v>
      </c>
      <c r="H310" s="17">
        <v>15</v>
      </c>
      <c r="I310" s="20"/>
      <c r="J310" s="24">
        <f t="shared" si="91"/>
        <v>0</v>
      </c>
      <c r="K310" s="24"/>
      <c r="L310" s="24">
        <f t="shared" si="92"/>
        <v>0</v>
      </c>
      <c r="M310" s="24">
        <f t="shared" si="93"/>
        <v>0</v>
      </c>
      <c r="N310" s="106"/>
    </row>
    <row r="311" spans="1:14">
      <c r="A311" s="1">
        <v>4</v>
      </c>
      <c r="B311" s="1">
        <v>2</v>
      </c>
      <c r="C311" s="1">
        <v>4</v>
      </c>
      <c r="E311" s="17" t="s">
        <v>491</v>
      </c>
      <c r="F311" s="15" t="s">
        <v>494</v>
      </c>
      <c r="G311" s="17" t="s">
        <v>60</v>
      </c>
      <c r="H311" s="17">
        <v>9</v>
      </c>
      <c r="I311" s="20"/>
      <c r="J311" s="24">
        <f t="shared" si="91"/>
        <v>0</v>
      </c>
      <c r="K311" s="24"/>
      <c r="L311" s="24">
        <f t="shared" si="92"/>
        <v>0</v>
      </c>
      <c r="M311" s="24">
        <f t="shared" si="93"/>
        <v>0</v>
      </c>
      <c r="N311" s="106"/>
    </row>
    <row r="312" spans="1:14" ht="24">
      <c r="A312" s="1">
        <v>4</v>
      </c>
      <c r="B312" s="1">
        <v>2</v>
      </c>
      <c r="C312" s="1">
        <v>5</v>
      </c>
      <c r="E312" s="17" t="s">
        <v>492</v>
      </c>
      <c r="F312" s="15" t="s">
        <v>496</v>
      </c>
      <c r="G312" s="17" t="s">
        <v>60</v>
      </c>
      <c r="H312" s="17">
        <v>6</v>
      </c>
      <c r="I312" s="20"/>
      <c r="J312" s="24">
        <f t="shared" si="91"/>
        <v>0</v>
      </c>
      <c r="K312" s="24"/>
      <c r="L312" s="24">
        <f t="shared" si="92"/>
        <v>0</v>
      </c>
      <c r="M312" s="24">
        <f t="shared" si="93"/>
        <v>0</v>
      </c>
      <c r="N312" s="106"/>
    </row>
    <row r="313" spans="1:14" ht="24">
      <c r="A313" s="1">
        <v>4</v>
      </c>
      <c r="B313" s="1">
        <v>2</v>
      </c>
      <c r="C313" s="1">
        <v>6</v>
      </c>
      <c r="E313" s="17" t="s">
        <v>492</v>
      </c>
      <c r="F313" s="15" t="s">
        <v>497</v>
      </c>
      <c r="G313" s="17" t="s">
        <v>60</v>
      </c>
      <c r="H313" s="17">
        <v>2</v>
      </c>
      <c r="I313" s="20"/>
      <c r="J313" s="24">
        <f t="shared" si="91"/>
        <v>0</v>
      </c>
      <c r="K313" s="24"/>
      <c r="L313" s="24">
        <f t="shared" si="92"/>
        <v>0</v>
      </c>
      <c r="M313" s="24">
        <f t="shared" si="93"/>
        <v>0</v>
      </c>
      <c r="N313" s="106"/>
    </row>
    <row r="314" spans="1:14" ht="36">
      <c r="A314" s="1">
        <v>4</v>
      </c>
      <c r="B314" s="1">
        <v>2</v>
      </c>
      <c r="C314" s="1">
        <v>7</v>
      </c>
      <c r="E314" s="17" t="s">
        <v>769</v>
      </c>
      <c r="F314" s="15" t="s">
        <v>770</v>
      </c>
      <c r="G314" s="17" t="s">
        <v>60</v>
      </c>
      <c r="H314" s="17">
        <v>1</v>
      </c>
      <c r="I314" s="20"/>
      <c r="J314" s="24">
        <f t="shared" si="91"/>
        <v>0</v>
      </c>
      <c r="K314" s="24"/>
      <c r="L314" s="24">
        <f t="shared" si="92"/>
        <v>0</v>
      </c>
      <c r="M314" s="24">
        <f t="shared" si="93"/>
        <v>0</v>
      </c>
      <c r="N314" s="106"/>
    </row>
    <row r="315" spans="1:14">
      <c r="A315" s="1">
        <v>4</v>
      </c>
      <c r="B315" s="1">
        <v>2</v>
      </c>
      <c r="C315" s="1">
        <v>8</v>
      </c>
      <c r="E315" s="17" t="s">
        <v>493</v>
      </c>
      <c r="F315" s="15" t="s">
        <v>771</v>
      </c>
      <c r="G315" s="17" t="s">
        <v>60</v>
      </c>
      <c r="H315" s="17">
        <v>1</v>
      </c>
      <c r="I315" s="20"/>
      <c r="J315" s="24">
        <f t="shared" si="91"/>
        <v>0</v>
      </c>
      <c r="K315" s="24"/>
      <c r="L315" s="24">
        <f t="shared" si="92"/>
        <v>0</v>
      </c>
      <c r="M315" s="24">
        <f t="shared" si="93"/>
        <v>0</v>
      </c>
      <c r="N315" s="106"/>
    </row>
    <row r="316" spans="1:14">
      <c r="A316" s="2">
        <v>4</v>
      </c>
      <c r="B316" s="2">
        <v>3</v>
      </c>
      <c r="C316" s="2">
        <v>0</v>
      </c>
      <c r="D316" s="2"/>
      <c r="E316" s="2" t="s">
        <v>514</v>
      </c>
      <c r="F316" s="14"/>
      <c r="G316" s="2"/>
      <c r="H316" s="2"/>
      <c r="I316" s="19"/>
      <c r="J316" s="23">
        <f>SUM(J317:J323)</f>
        <v>0</v>
      </c>
      <c r="K316" s="23"/>
      <c r="L316" s="23">
        <f>SUM(L317:L323)</f>
        <v>0</v>
      </c>
      <c r="M316" s="23">
        <f>SUM(M317:M323)</f>
        <v>0</v>
      </c>
      <c r="N316" s="104"/>
    </row>
    <row r="317" spans="1:14">
      <c r="A317" s="1">
        <v>4</v>
      </c>
      <c r="B317" s="1">
        <v>3</v>
      </c>
      <c r="C317" s="1">
        <v>1</v>
      </c>
      <c r="E317" s="17" t="s">
        <v>508</v>
      </c>
      <c r="F317" s="15" t="s">
        <v>510</v>
      </c>
      <c r="G317" s="17" t="s">
        <v>60</v>
      </c>
      <c r="H317" s="17">
        <v>12</v>
      </c>
      <c r="I317" s="20"/>
      <c r="J317" s="24">
        <f t="shared" ref="J317:J323" si="94">I317*H317</f>
        <v>0</v>
      </c>
      <c r="K317" s="24"/>
      <c r="L317" s="24">
        <f t="shared" ref="L317:L323" si="95">H317*K317</f>
        <v>0</v>
      </c>
      <c r="M317" s="24">
        <f t="shared" ref="M317:M323" si="96">L317+J317</f>
        <v>0</v>
      </c>
      <c r="N317" s="106"/>
    </row>
    <row r="318" spans="1:14">
      <c r="A318" s="1">
        <v>4</v>
      </c>
      <c r="B318" s="1">
        <v>3</v>
      </c>
      <c r="C318" s="1">
        <v>2</v>
      </c>
      <c r="E318" s="17" t="s">
        <v>491</v>
      </c>
      <c r="F318" s="15" t="s">
        <v>495</v>
      </c>
      <c r="G318" s="17" t="s">
        <v>60</v>
      </c>
      <c r="H318" s="17">
        <v>4</v>
      </c>
      <c r="I318" s="20"/>
      <c r="J318" s="24">
        <f t="shared" si="94"/>
        <v>0</v>
      </c>
      <c r="K318" s="24"/>
      <c r="L318" s="24">
        <f t="shared" si="95"/>
        <v>0</v>
      </c>
      <c r="M318" s="24">
        <f t="shared" si="96"/>
        <v>0</v>
      </c>
      <c r="N318" s="106"/>
    </row>
    <row r="319" spans="1:14">
      <c r="A319" s="1">
        <v>4</v>
      </c>
      <c r="B319" s="1">
        <v>3</v>
      </c>
      <c r="C319" s="1">
        <v>3</v>
      </c>
      <c r="E319" s="17" t="s">
        <v>491</v>
      </c>
      <c r="F319" s="15" t="s">
        <v>494</v>
      </c>
      <c r="G319" s="17" t="s">
        <v>60</v>
      </c>
      <c r="H319" s="17">
        <v>5</v>
      </c>
      <c r="I319" s="20"/>
      <c r="J319" s="24">
        <f t="shared" si="94"/>
        <v>0</v>
      </c>
      <c r="K319" s="24"/>
      <c r="L319" s="24">
        <f t="shared" si="95"/>
        <v>0</v>
      </c>
      <c r="M319" s="24">
        <f t="shared" si="96"/>
        <v>0</v>
      </c>
      <c r="N319" s="106"/>
    </row>
    <row r="320" spans="1:14" ht="24">
      <c r="A320" s="1">
        <v>4</v>
      </c>
      <c r="B320" s="1">
        <v>3</v>
      </c>
      <c r="C320" s="1">
        <v>4</v>
      </c>
      <c r="E320" s="17" t="s">
        <v>492</v>
      </c>
      <c r="F320" s="15" t="s">
        <v>496</v>
      </c>
      <c r="G320" s="17" t="s">
        <v>60</v>
      </c>
      <c r="H320" s="17">
        <v>3</v>
      </c>
      <c r="I320" s="20"/>
      <c r="J320" s="24">
        <f t="shared" si="94"/>
        <v>0</v>
      </c>
      <c r="K320" s="24"/>
      <c r="L320" s="24">
        <f t="shared" si="95"/>
        <v>0</v>
      </c>
      <c r="M320" s="24">
        <f t="shared" si="96"/>
        <v>0</v>
      </c>
      <c r="N320" s="106"/>
    </row>
    <row r="321" spans="1:14" ht="24">
      <c r="A321" s="1">
        <v>4</v>
      </c>
      <c r="B321" s="1">
        <v>3</v>
      </c>
      <c r="C321" s="1">
        <v>5</v>
      </c>
      <c r="E321" s="17" t="s">
        <v>492</v>
      </c>
      <c r="F321" s="15" t="s">
        <v>497</v>
      </c>
      <c r="G321" s="17" t="s">
        <v>60</v>
      </c>
      <c r="H321" s="17">
        <v>1</v>
      </c>
      <c r="I321" s="20"/>
      <c r="J321" s="24">
        <f t="shared" si="94"/>
        <v>0</v>
      </c>
      <c r="K321" s="24"/>
      <c r="L321" s="24">
        <f t="shared" si="95"/>
        <v>0</v>
      </c>
      <c r="M321" s="24">
        <f t="shared" si="96"/>
        <v>0</v>
      </c>
      <c r="N321" s="106"/>
    </row>
    <row r="322" spans="1:14" ht="36">
      <c r="A322" s="1">
        <v>4</v>
      </c>
      <c r="B322" s="1">
        <v>3</v>
      </c>
      <c r="C322" s="1">
        <v>6</v>
      </c>
      <c r="E322" s="17" t="s">
        <v>769</v>
      </c>
      <c r="F322" s="15" t="s">
        <v>774</v>
      </c>
      <c r="G322" s="17" t="s">
        <v>60</v>
      </c>
      <c r="H322" s="17">
        <v>4</v>
      </c>
      <c r="I322" s="20"/>
      <c r="J322" s="24">
        <f t="shared" si="94"/>
        <v>0</v>
      </c>
      <c r="K322" s="24"/>
      <c r="L322" s="24">
        <f t="shared" si="95"/>
        <v>0</v>
      </c>
      <c r="M322" s="24">
        <f t="shared" si="96"/>
        <v>0</v>
      </c>
      <c r="N322" s="106"/>
    </row>
    <row r="323" spans="1:14">
      <c r="A323" s="1">
        <v>4</v>
      </c>
      <c r="B323" s="1">
        <v>3</v>
      </c>
      <c r="C323" s="1">
        <v>7</v>
      </c>
      <c r="E323" s="17" t="s">
        <v>493</v>
      </c>
      <c r="F323" s="15" t="s">
        <v>506</v>
      </c>
      <c r="G323" s="17" t="s">
        <v>60</v>
      </c>
      <c r="H323" s="17">
        <v>1</v>
      </c>
      <c r="I323" s="20"/>
      <c r="J323" s="24">
        <f t="shared" si="94"/>
        <v>0</v>
      </c>
      <c r="K323" s="24"/>
      <c r="L323" s="24">
        <f t="shared" si="95"/>
        <v>0</v>
      </c>
      <c r="M323" s="24">
        <f t="shared" si="96"/>
        <v>0</v>
      </c>
      <c r="N323" s="106"/>
    </row>
    <row r="324" spans="1:14">
      <c r="A324" s="2">
        <v>4</v>
      </c>
      <c r="B324" s="2">
        <v>4</v>
      </c>
      <c r="C324" s="2">
        <v>0</v>
      </c>
      <c r="D324" s="2"/>
      <c r="E324" s="2" t="s">
        <v>513</v>
      </c>
      <c r="F324" s="14"/>
      <c r="G324" s="2"/>
      <c r="H324" s="2"/>
      <c r="I324" s="19"/>
      <c r="J324" s="23">
        <f>SUM(J325:J331)</f>
        <v>0</v>
      </c>
      <c r="K324" s="23"/>
      <c r="L324" s="23">
        <f>SUM(L325:L331)</f>
        <v>0</v>
      </c>
      <c r="M324" s="23">
        <f>SUM(M325:M331)</f>
        <v>0</v>
      </c>
      <c r="N324" s="104"/>
    </row>
    <row r="325" spans="1:14">
      <c r="A325" s="1">
        <v>4</v>
      </c>
      <c r="B325" s="1">
        <v>4</v>
      </c>
      <c r="C325" s="1">
        <v>1</v>
      </c>
      <c r="E325" s="17" t="s">
        <v>508</v>
      </c>
      <c r="F325" s="15" t="s">
        <v>510</v>
      </c>
      <c r="G325" s="17" t="s">
        <v>60</v>
      </c>
      <c r="H325" s="17">
        <v>12</v>
      </c>
      <c r="I325" s="20"/>
      <c r="J325" s="24">
        <f t="shared" ref="J325:J331" si="97">I325*H325</f>
        <v>0</v>
      </c>
      <c r="K325" s="24"/>
      <c r="L325" s="24">
        <f t="shared" ref="L325:L331" si="98">H325*K325</f>
        <v>0</v>
      </c>
      <c r="M325" s="24">
        <f t="shared" ref="M325:M331" si="99">L325+J325</f>
        <v>0</v>
      </c>
      <c r="N325" s="106"/>
    </row>
    <row r="326" spans="1:14">
      <c r="A326" s="1">
        <v>4</v>
      </c>
      <c r="B326" s="1">
        <v>4</v>
      </c>
      <c r="C326" s="1">
        <v>2</v>
      </c>
      <c r="E326" s="17" t="s">
        <v>491</v>
      </c>
      <c r="F326" s="15" t="s">
        <v>495</v>
      </c>
      <c r="G326" s="17" t="s">
        <v>60</v>
      </c>
      <c r="H326" s="17">
        <v>9</v>
      </c>
      <c r="I326" s="20"/>
      <c r="J326" s="24">
        <f t="shared" si="97"/>
        <v>0</v>
      </c>
      <c r="K326" s="24"/>
      <c r="L326" s="24">
        <f t="shared" si="98"/>
        <v>0</v>
      </c>
      <c r="M326" s="24">
        <f t="shared" si="99"/>
        <v>0</v>
      </c>
      <c r="N326" s="106"/>
    </row>
    <row r="327" spans="1:14">
      <c r="A327" s="1">
        <v>4</v>
      </c>
      <c r="B327" s="1">
        <v>4</v>
      </c>
      <c r="C327" s="1">
        <v>3</v>
      </c>
      <c r="E327" s="17" t="s">
        <v>491</v>
      </c>
      <c r="F327" s="15" t="s">
        <v>494</v>
      </c>
      <c r="G327" s="17" t="s">
        <v>60</v>
      </c>
      <c r="H327" s="17">
        <v>5</v>
      </c>
      <c r="I327" s="20"/>
      <c r="J327" s="24">
        <f t="shared" si="97"/>
        <v>0</v>
      </c>
      <c r="K327" s="24"/>
      <c r="L327" s="24">
        <f t="shared" si="98"/>
        <v>0</v>
      </c>
      <c r="M327" s="24">
        <f t="shared" si="99"/>
        <v>0</v>
      </c>
      <c r="N327" s="106"/>
    </row>
    <row r="328" spans="1:14" ht="24">
      <c r="A328" s="1">
        <v>4</v>
      </c>
      <c r="B328" s="1">
        <v>4</v>
      </c>
      <c r="C328" s="1">
        <v>4</v>
      </c>
      <c r="E328" s="17" t="s">
        <v>492</v>
      </c>
      <c r="F328" s="15" t="s">
        <v>496</v>
      </c>
      <c r="G328" s="17" t="s">
        <v>60</v>
      </c>
      <c r="H328" s="17">
        <v>4</v>
      </c>
      <c r="I328" s="20"/>
      <c r="J328" s="24">
        <f t="shared" si="97"/>
        <v>0</v>
      </c>
      <c r="K328" s="24"/>
      <c r="L328" s="24">
        <f t="shared" si="98"/>
        <v>0</v>
      </c>
      <c r="M328" s="24">
        <f t="shared" si="99"/>
        <v>0</v>
      </c>
      <c r="N328" s="106"/>
    </row>
    <row r="329" spans="1:14" ht="24">
      <c r="A329" s="1">
        <v>4</v>
      </c>
      <c r="B329" s="1">
        <v>4</v>
      </c>
      <c r="C329" s="1">
        <v>5</v>
      </c>
      <c r="E329" s="17" t="s">
        <v>492</v>
      </c>
      <c r="F329" s="15" t="s">
        <v>497</v>
      </c>
      <c r="G329" s="17" t="s">
        <v>60</v>
      </c>
      <c r="H329" s="17">
        <v>2</v>
      </c>
      <c r="I329" s="20"/>
      <c r="J329" s="24">
        <f t="shared" si="97"/>
        <v>0</v>
      </c>
      <c r="K329" s="24"/>
      <c r="L329" s="24">
        <f t="shared" si="98"/>
        <v>0</v>
      </c>
      <c r="M329" s="24">
        <f t="shared" si="99"/>
        <v>0</v>
      </c>
      <c r="N329" s="106"/>
    </row>
    <row r="330" spans="1:14" ht="36">
      <c r="A330" s="1">
        <v>4</v>
      </c>
      <c r="B330" s="1">
        <v>4</v>
      </c>
      <c r="C330" s="1">
        <v>6</v>
      </c>
      <c r="E330" s="17" t="s">
        <v>769</v>
      </c>
      <c r="F330" s="15" t="s">
        <v>775</v>
      </c>
      <c r="G330" s="17" t="s">
        <v>60</v>
      </c>
      <c r="H330" s="17">
        <v>2</v>
      </c>
      <c r="I330" s="20"/>
      <c r="J330" s="24">
        <f t="shared" si="97"/>
        <v>0</v>
      </c>
      <c r="K330" s="24"/>
      <c r="L330" s="24">
        <f t="shared" si="98"/>
        <v>0</v>
      </c>
      <c r="M330" s="24">
        <f t="shared" si="99"/>
        <v>0</v>
      </c>
      <c r="N330" s="106"/>
    </row>
    <row r="331" spans="1:14">
      <c r="A331" s="1">
        <v>4</v>
      </c>
      <c r="B331" s="1">
        <v>4</v>
      </c>
      <c r="C331" s="1">
        <v>7</v>
      </c>
      <c r="E331" s="17" t="s">
        <v>493</v>
      </c>
      <c r="F331" s="15" t="s">
        <v>507</v>
      </c>
      <c r="G331" s="17" t="s">
        <v>60</v>
      </c>
      <c r="H331" s="17">
        <v>1</v>
      </c>
      <c r="I331" s="20"/>
      <c r="J331" s="24">
        <f t="shared" si="97"/>
        <v>0</v>
      </c>
      <c r="K331" s="24"/>
      <c r="L331" s="24">
        <f t="shared" si="98"/>
        <v>0</v>
      </c>
      <c r="M331" s="24">
        <f t="shared" si="99"/>
        <v>0</v>
      </c>
      <c r="N331" s="106"/>
    </row>
    <row r="332" spans="1:14">
      <c r="A332" s="2">
        <v>4</v>
      </c>
      <c r="B332" s="2">
        <v>5</v>
      </c>
      <c r="C332" s="2">
        <v>0</v>
      </c>
      <c r="D332" s="2"/>
      <c r="E332" s="2" t="s">
        <v>517</v>
      </c>
      <c r="F332" s="14"/>
      <c r="G332" s="2"/>
      <c r="H332" s="2"/>
      <c r="I332" s="19"/>
      <c r="J332" s="23">
        <f>SUM(J333:J338)</f>
        <v>0</v>
      </c>
      <c r="K332" s="23"/>
      <c r="L332" s="23">
        <f>SUM(L333:L338)</f>
        <v>0</v>
      </c>
      <c r="M332" s="23">
        <f>SUM(M333:M338)</f>
        <v>0</v>
      </c>
      <c r="N332" s="104"/>
    </row>
    <row r="333" spans="1:14" ht="24">
      <c r="A333" s="1">
        <v>4</v>
      </c>
      <c r="B333" s="1">
        <v>1</v>
      </c>
      <c r="C333" s="1">
        <v>1</v>
      </c>
      <c r="E333" s="17" t="s">
        <v>498</v>
      </c>
      <c r="F333" s="15" t="s">
        <v>448</v>
      </c>
      <c r="G333" s="17" t="s">
        <v>60</v>
      </c>
      <c r="H333" s="17">
        <v>2</v>
      </c>
      <c r="I333" s="20"/>
      <c r="J333" s="29">
        <f t="shared" ref="J333" si="100">H333*I333</f>
        <v>0</v>
      </c>
      <c r="K333" s="24"/>
      <c r="L333" s="24">
        <f t="shared" ref="L333" si="101">H333*K333</f>
        <v>0</v>
      </c>
      <c r="M333" s="24">
        <f t="shared" ref="M333:M338" si="102">L333+J333</f>
        <v>0</v>
      </c>
      <c r="N333" s="106"/>
    </row>
    <row r="334" spans="1:14" ht="24">
      <c r="A334" s="1">
        <v>4</v>
      </c>
      <c r="B334" s="1">
        <v>1</v>
      </c>
      <c r="C334" s="1">
        <v>2</v>
      </c>
      <c r="E334" s="17" t="s">
        <v>441</v>
      </c>
      <c r="F334" s="15" t="s">
        <v>523</v>
      </c>
      <c r="G334" s="17" t="s">
        <v>60</v>
      </c>
      <c r="H334" s="17">
        <v>2</v>
      </c>
      <c r="I334" s="20"/>
      <c r="J334" s="29">
        <f t="shared" ref="J334" si="103">H334*I334</f>
        <v>0</v>
      </c>
      <c r="K334" s="24"/>
      <c r="L334" s="24">
        <f t="shared" ref="L334" si="104">H334*K334</f>
        <v>0</v>
      </c>
      <c r="M334" s="24">
        <f t="shared" si="102"/>
        <v>0</v>
      </c>
      <c r="N334" s="106"/>
    </row>
    <row r="335" spans="1:14" ht="36">
      <c r="A335" s="1">
        <v>4</v>
      </c>
      <c r="B335" s="1">
        <v>5</v>
      </c>
      <c r="C335" s="1">
        <v>3</v>
      </c>
      <c r="E335" s="1" t="s">
        <v>449</v>
      </c>
      <c r="F335" s="15" t="s">
        <v>716</v>
      </c>
      <c r="G335" s="1" t="s">
        <v>60</v>
      </c>
      <c r="H335" s="1">
        <v>64</v>
      </c>
      <c r="I335" s="20"/>
      <c r="J335" s="29">
        <f>I335*H335</f>
        <v>0</v>
      </c>
      <c r="K335" s="29"/>
      <c r="L335" s="24">
        <f>K335*H335</f>
        <v>0</v>
      </c>
      <c r="M335" s="24">
        <f t="shared" si="102"/>
        <v>0</v>
      </c>
      <c r="N335" s="106"/>
    </row>
    <row r="336" spans="1:14" ht="36">
      <c r="A336" s="1">
        <v>4</v>
      </c>
      <c r="B336" s="1">
        <v>5</v>
      </c>
      <c r="C336" s="1">
        <v>4</v>
      </c>
      <c r="E336" s="1" t="s">
        <v>449</v>
      </c>
      <c r="F336" s="15" t="s">
        <v>524</v>
      </c>
      <c r="G336" s="1" t="s">
        <v>60</v>
      </c>
      <c r="H336" s="1">
        <v>6</v>
      </c>
      <c r="I336" s="20"/>
      <c r="J336" s="29">
        <f>I336*H336</f>
        <v>0</v>
      </c>
      <c r="K336" s="29"/>
      <c r="L336" s="24">
        <f>K336*H336</f>
        <v>0</v>
      </c>
      <c r="M336" s="24">
        <f t="shared" si="102"/>
        <v>0</v>
      </c>
      <c r="N336" s="106"/>
    </row>
    <row r="337" spans="1:14" ht="24">
      <c r="A337" s="1">
        <v>4</v>
      </c>
      <c r="B337" s="1">
        <v>5</v>
      </c>
      <c r="C337" s="1">
        <v>5</v>
      </c>
      <c r="E337" s="1" t="s">
        <v>451</v>
      </c>
      <c r="F337" s="15" t="s">
        <v>452</v>
      </c>
      <c r="G337" s="1" t="s">
        <v>60</v>
      </c>
      <c r="H337" s="1">
        <v>2</v>
      </c>
      <c r="I337" s="20"/>
      <c r="J337" s="29">
        <f>I337*H337</f>
        <v>0</v>
      </c>
      <c r="K337" s="29"/>
      <c r="L337" s="24">
        <f>K337*H337</f>
        <v>0</v>
      </c>
      <c r="M337" s="24">
        <f t="shared" si="102"/>
        <v>0</v>
      </c>
      <c r="N337" s="106"/>
    </row>
    <row r="338" spans="1:14">
      <c r="A338" s="1">
        <v>4</v>
      </c>
      <c r="B338" s="1">
        <v>5</v>
      </c>
      <c r="C338" s="1">
        <v>6</v>
      </c>
      <c r="E338" s="1" t="s">
        <v>724</v>
      </c>
      <c r="F338" s="15" t="s">
        <v>725</v>
      </c>
      <c r="G338" s="1" t="s">
        <v>60</v>
      </c>
      <c r="H338" s="1">
        <v>1</v>
      </c>
      <c r="I338" s="20"/>
      <c r="J338" s="29">
        <f>I338*H338</f>
        <v>0</v>
      </c>
      <c r="K338" s="29"/>
      <c r="L338" s="24">
        <f>K338*H338</f>
        <v>0</v>
      </c>
      <c r="M338" s="24">
        <f t="shared" si="102"/>
        <v>0</v>
      </c>
      <c r="N338" s="106"/>
    </row>
    <row r="339" spans="1:14" ht="15.75" customHeight="1">
      <c r="A339" s="10">
        <v>5</v>
      </c>
      <c r="B339" s="10">
        <v>0</v>
      </c>
      <c r="C339" s="10">
        <v>0</v>
      </c>
      <c r="D339" s="10"/>
      <c r="E339" s="11" t="s">
        <v>9</v>
      </c>
      <c r="F339" s="13"/>
      <c r="G339" s="10"/>
      <c r="H339" s="10"/>
      <c r="I339" s="27"/>
      <c r="J339" s="28">
        <f>J340</f>
        <v>0</v>
      </c>
      <c r="K339" s="28"/>
      <c r="L339" s="28">
        <f>L340</f>
        <v>0</v>
      </c>
      <c r="M339" s="28">
        <f>M340</f>
        <v>0</v>
      </c>
      <c r="N339" s="103"/>
    </row>
    <row r="340" spans="1:14" ht="15.75" customHeight="1">
      <c r="A340" s="2">
        <v>5</v>
      </c>
      <c r="B340" s="2">
        <v>1</v>
      </c>
      <c r="C340" s="2">
        <v>0</v>
      </c>
      <c r="D340" s="2"/>
      <c r="E340" s="2" t="s">
        <v>9</v>
      </c>
      <c r="F340" s="14"/>
      <c r="G340" s="2"/>
      <c r="H340" s="2"/>
      <c r="I340" s="19"/>
      <c r="J340" s="23">
        <f>SUM(J341:J353)</f>
        <v>0</v>
      </c>
      <c r="K340" s="23"/>
      <c r="L340" s="23">
        <f>SUM(L341:L352)</f>
        <v>0</v>
      </c>
      <c r="M340" s="23">
        <f>SUM(M341:M353)</f>
        <v>0</v>
      </c>
      <c r="N340" s="104"/>
    </row>
    <row r="341" spans="1:14" ht="60">
      <c r="A341" s="1">
        <v>5</v>
      </c>
      <c r="B341" s="1">
        <v>1</v>
      </c>
      <c r="C341" s="1">
        <v>1</v>
      </c>
      <c r="E341" s="17" t="s">
        <v>739</v>
      </c>
      <c r="F341" s="15" t="s">
        <v>740</v>
      </c>
      <c r="G341" s="17" t="s">
        <v>60</v>
      </c>
      <c r="H341" s="17">
        <v>20</v>
      </c>
      <c r="I341" s="20"/>
      <c r="J341" s="24">
        <f t="shared" ref="J341:J352" si="105">H341*I341</f>
        <v>0</v>
      </c>
      <c r="K341" s="24"/>
      <c r="L341" s="24">
        <f t="shared" ref="L341" si="106">H341*K341</f>
        <v>0</v>
      </c>
      <c r="M341" s="24">
        <f t="shared" ref="M341" si="107">L341+J341</f>
        <v>0</v>
      </c>
      <c r="N341" s="106"/>
    </row>
    <row r="342" spans="1:14">
      <c r="A342" s="1">
        <v>5</v>
      </c>
      <c r="B342" s="1">
        <v>1</v>
      </c>
      <c r="C342" s="1">
        <v>2</v>
      </c>
      <c r="E342" s="17" t="s">
        <v>364</v>
      </c>
      <c r="F342" s="15" t="s">
        <v>363</v>
      </c>
      <c r="G342" s="17" t="s">
        <v>60</v>
      </c>
      <c r="H342" s="17">
        <v>40</v>
      </c>
      <c r="I342" s="20"/>
      <c r="J342" s="24">
        <f t="shared" si="105"/>
        <v>0</v>
      </c>
      <c r="K342" s="24"/>
      <c r="L342" s="24">
        <f t="shared" ref="L342:L352" si="108">H342*K342</f>
        <v>0</v>
      </c>
      <c r="M342" s="24">
        <f t="shared" ref="M342:M352" si="109">L342+J342</f>
        <v>0</v>
      </c>
      <c r="N342" s="106"/>
    </row>
    <row r="343" spans="1:14" ht="24">
      <c r="A343" s="1">
        <v>5</v>
      </c>
      <c r="B343" s="1">
        <v>1</v>
      </c>
      <c r="C343" s="1">
        <v>3</v>
      </c>
      <c r="E343" s="17" t="s">
        <v>365</v>
      </c>
      <c r="F343" s="15" t="s">
        <v>366</v>
      </c>
      <c r="G343" s="17" t="s">
        <v>60</v>
      </c>
      <c r="H343" s="17">
        <v>20</v>
      </c>
      <c r="I343" s="20"/>
      <c r="J343" s="24">
        <f t="shared" si="105"/>
        <v>0</v>
      </c>
      <c r="K343" s="24"/>
      <c r="L343" s="24">
        <f t="shared" si="108"/>
        <v>0</v>
      </c>
      <c r="M343" s="24">
        <f t="shared" si="109"/>
        <v>0</v>
      </c>
      <c r="N343" s="106"/>
    </row>
    <row r="344" spans="1:14" ht="84">
      <c r="A344" s="1">
        <v>5</v>
      </c>
      <c r="B344" s="1">
        <v>1</v>
      </c>
      <c r="C344" s="1">
        <v>4</v>
      </c>
      <c r="E344" s="17" t="s">
        <v>362</v>
      </c>
      <c r="F344" s="15" t="s">
        <v>367</v>
      </c>
      <c r="G344" s="17" t="s">
        <v>60</v>
      </c>
      <c r="H344" s="17">
        <v>1</v>
      </c>
      <c r="I344" s="20"/>
      <c r="J344" s="24">
        <f t="shared" si="105"/>
        <v>0</v>
      </c>
      <c r="K344" s="24"/>
      <c r="L344" s="24">
        <f t="shared" si="108"/>
        <v>0</v>
      </c>
      <c r="M344" s="24">
        <f t="shared" si="109"/>
        <v>0</v>
      </c>
      <c r="N344" s="106"/>
    </row>
    <row r="345" spans="1:14" ht="48">
      <c r="A345" s="1">
        <v>5</v>
      </c>
      <c r="B345" s="1">
        <v>1</v>
      </c>
      <c r="C345" s="1">
        <v>5</v>
      </c>
      <c r="E345" s="17" t="s">
        <v>428</v>
      </c>
      <c r="F345" s="15" t="s">
        <v>722</v>
      </c>
      <c r="G345" s="17" t="s">
        <v>60</v>
      </c>
      <c r="H345" s="17">
        <v>9</v>
      </c>
      <c r="I345" s="20"/>
      <c r="J345" s="24">
        <f t="shared" si="105"/>
        <v>0</v>
      </c>
      <c r="K345" s="24"/>
      <c r="L345" s="24">
        <f t="shared" si="108"/>
        <v>0</v>
      </c>
      <c r="M345" s="24">
        <f t="shared" si="109"/>
        <v>0</v>
      </c>
      <c r="N345" s="106"/>
    </row>
    <row r="346" spans="1:14" ht="36">
      <c r="A346" s="1">
        <v>5</v>
      </c>
      <c r="B346" s="1">
        <v>1</v>
      </c>
      <c r="C346" s="1">
        <v>6</v>
      </c>
      <c r="E346" s="17" t="s">
        <v>429</v>
      </c>
      <c r="F346" s="15" t="s">
        <v>430</v>
      </c>
      <c r="G346" s="17" t="s">
        <v>60</v>
      </c>
      <c r="H346" s="17">
        <v>8</v>
      </c>
      <c r="I346" s="20"/>
      <c r="J346" s="24">
        <f t="shared" si="105"/>
        <v>0</v>
      </c>
      <c r="K346" s="24"/>
      <c r="L346" s="24">
        <f t="shared" si="108"/>
        <v>0</v>
      </c>
      <c r="M346" s="24">
        <f t="shared" si="109"/>
        <v>0</v>
      </c>
      <c r="N346" s="106"/>
    </row>
    <row r="347" spans="1:14">
      <c r="A347" s="1">
        <v>5</v>
      </c>
      <c r="B347" s="1">
        <v>1</v>
      </c>
      <c r="C347" s="1">
        <v>7</v>
      </c>
      <c r="E347" s="17" t="s">
        <v>433</v>
      </c>
      <c r="F347" s="15" t="s">
        <v>432</v>
      </c>
      <c r="G347" s="17" t="s">
        <v>60</v>
      </c>
      <c r="H347" s="17">
        <v>2</v>
      </c>
      <c r="I347" s="20"/>
      <c r="J347" s="24">
        <f t="shared" si="105"/>
        <v>0</v>
      </c>
      <c r="K347" s="24"/>
      <c r="L347" s="24">
        <f t="shared" si="108"/>
        <v>0</v>
      </c>
      <c r="M347" s="24">
        <f t="shared" si="109"/>
        <v>0</v>
      </c>
      <c r="N347" s="106"/>
    </row>
    <row r="348" spans="1:14">
      <c r="A348" s="1">
        <v>5</v>
      </c>
      <c r="B348" s="1">
        <v>1</v>
      </c>
      <c r="C348" s="1">
        <v>8</v>
      </c>
      <c r="E348" s="17" t="s">
        <v>434</v>
      </c>
      <c r="F348" s="15" t="s">
        <v>520</v>
      </c>
      <c r="G348" s="17" t="s">
        <v>60</v>
      </c>
      <c r="H348" s="17">
        <v>4</v>
      </c>
      <c r="I348" s="20"/>
      <c r="J348" s="24">
        <f t="shared" si="105"/>
        <v>0</v>
      </c>
      <c r="K348" s="24"/>
      <c r="L348" s="24">
        <f t="shared" si="108"/>
        <v>0</v>
      </c>
      <c r="M348" s="24">
        <f t="shared" si="109"/>
        <v>0</v>
      </c>
      <c r="N348" s="106"/>
    </row>
    <row r="349" spans="1:14" ht="24">
      <c r="A349" s="1">
        <v>5</v>
      </c>
      <c r="B349" s="1">
        <v>1</v>
      </c>
      <c r="C349" s="1">
        <v>9</v>
      </c>
      <c r="E349" s="17" t="s">
        <v>441</v>
      </c>
      <c r="F349" s="15" t="s">
        <v>414</v>
      </c>
      <c r="G349" s="17" t="s">
        <v>60</v>
      </c>
      <c r="H349" s="17">
        <v>2</v>
      </c>
      <c r="I349" s="20"/>
      <c r="J349" s="24">
        <f t="shared" si="105"/>
        <v>0</v>
      </c>
      <c r="K349" s="24"/>
      <c r="L349" s="24">
        <f t="shared" si="108"/>
        <v>0</v>
      </c>
      <c r="M349" s="24">
        <f t="shared" si="109"/>
        <v>0</v>
      </c>
      <c r="N349" s="106"/>
    </row>
    <row r="350" spans="1:14" ht="36">
      <c r="A350" s="1">
        <v>5</v>
      </c>
      <c r="B350" s="1">
        <v>1</v>
      </c>
      <c r="C350" s="1">
        <v>10</v>
      </c>
      <c r="E350" s="1" t="s">
        <v>449</v>
      </c>
      <c r="F350" s="15" t="s">
        <v>716</v>
      </c>
      <c r="G350" s="1" t="s">
        <v>60</v>
      </c>
      <c r="H350" s="1">
        <v>4</v>
      </c>
      <c r="I350" s="20"/>
      <c r="J350" s="29">
        <f t="shared" si="105"/>
        <v>0</v>
      </c>
      <c r="K350" s="29"/>
      <c r="L350" s="24">
        <f t="shared" si="108"/>
        <v>0</v>
      </c>
      <c r="M350" s="24">
        <f t="shared" si="109"/>
        <v>0</v>
      </c>
      <c r="N350" s="106"/>
    </row>
    <row r="351" spans="1:14">
      <c r="A351" s="1">
        <v>5</v>
      </c>
      <c r="B351" s="1">
        <v>1</v>
      </c>
      <c r="C351" s="1">
        <v>11</v>
      </c>
      <c r="E351" s="17" t="s">
        <v>431</v>
      </c>
      <c r="F351" s="15" t="s">
        <v>521</v>
      </c>
      <c r="G351" s="17" t="s">
        <v>60</v>
      </c>
      <c r="H351" s="17">
        <v>1</v>
      </c>
      <c r="I351" s="20"/>
      <c r="J351" s="24">
        <f t="shared" si="105"/>
        <v>0</v>
      </c>
      <c r="K351" s="24"/>
      <c r="L351" s="24">
        <f t="shared" si="108"/>
        <v>0</v>
      </c>
      <c r="M351" s="24">
        <f t="shared" si="109"/>
        <v>0</v>
      </c>
      <c r="N351" s="106"/>
    </row>
    <row r="352" spans="1:14">
      <c r="A352" s="1">
        <v>5</v>
      </c>
      <c r="B352" s="1">
        <v>1</v>
      </c>
      <c r="C352" s="1">
        <v>12</v>
      </c>
      <c r="E352" s="17" t="s">
        <v>83</v>
      </c>
      <c r="F352" s="15" t="s">
        <v>522</v>
      </c>
      <c r="G352" s="17" t="s">
        <v>60</v>
      </c>
      <c r="H352" s="17">
        <v>1</v>
      </c>
      <c r="I352" s="20"/>
      <c r="J352" s="24">
        <f t="shared" si="105"/>
        <v>0</v>
      </c>
      <c r="K352" s="24"/>
      <c r="L352" s="24">
        <f t="shared" si="108"/>
        <v>0</v>
      </c>
      <c r="M352" s="24">
        <f t="shared" si="109"/>
        <v>0</v>
      </c>
      <c r="N352" s="106"/>
    </row>
    <row r="353" spans="1:14">
      <c r="E353" s="17"/>
      <c r="F353" s="15"/>
      <c r="G353" s="17"/>
      <c r="H353" s="17"/>
      <c r="I353" s="20"/>
      <c r="J353" s="24"/>
      <c r="K353" s="24"/>
      <c r="L353" s="24"/>
      <c r="M353" s="24"/>
      <c r="N353" s="106"/>
    </row>
    <row r="354" spans="1:14">
      <c r="A354" s="10">
        <v>6</v>
      </c>
      <c r="B354" s="10">
        <v>0</v>
      </c>
      <c r="C354" s="10">
        <v>0</v>
      </c>
      <c r="D354" s="10"/>
      <c r="E354" s="11" t="s">
        <v>15</v>
      </c>
      <c r="F354" s="13"/>
      <c r="G354" s="10"/>
      <c r="H354" s="10"/>
      <c r="I354" s="27"/>
      <c r="J354" s="28">
        <f>J355</f>
        <v>0</v>
      </c>
      <c r="K354" s="28"/>
      <c r="L354" s="28">
        <f>L355</f>
        <v>0</v>
      </c>
      <c r="M354" s="28">
        <f>M355</f>
        <v>0</v>
      </c>
      <c r="N354" s="103"/>
    </row>
    <row r="355" spans="1:14">
      <c r="A355" s="2">
        <v>6</v>
      </c>
      <c r="B355" s="2">
        <v>1</v>
      </c>
      <c r="C355" s="2">
        <v>0</v>
      </c>
      <c r="D355" s="2"/>
      <c r="E355" s="2" t="s">
        <v>15</v>
      </c>
      <c r="F355" s="14"/>
      <c r="G355" s="2"/>
      <c r="H355" s="2"/>
      <c r="I355" s="19"/>
      <c r="J355" s="23">
        <f>SUM(J356:J361)</f>
        <v>0</v>
      </c>
      <c r="K355" s="23"/>
      <c r="L355" s="23">
        <f>SUM(L356:L361)</f>
        <v>0</v>
      </c>
      <c r="M355" s="23">
        <f>SUM(M356:M361)</f>
        <v>0</v>
      </c>
      <c r="N355" s="104"/>
    </row>
    <row r="356" spans="1:14" ht="84">
      <c r="A356" s="1">
        <v>6</v>
      </c>
      <c r="B356" s="1">
        <v>1</v>
      </c>
      <c r="C356" s="1">
        <v>1</v>
      </c>
      <c r="E356" s="17" t="s">
        <v>68</v>
      </c>
      <c r="F356" s="15" t="s">
        <v>531</v>
      </c>
      <c r="G356" s="1" t="s">
        <v>60</v>
      </c>
      <c r="H356" s="1">
        <v>16</v>
      </c>
      <c r="I356" s="20"/>
      <c r="J356" s="29">
        <f t="shared" ref="J356:J361" si="110">H356*I356</f>
        <v>0</v>
      </c>
      <c r="K356" s="29"/>
      <c r="L356" s="29">
        <f t="shared" ref="L356:L361" si="111">K356*H356</f>
        <v>0</v>
      </c>
      <c r="M356" s="29">
        <f t="shared" ref="M356:M361" si="112">L356+J356</f>
        <v>0</v>
      </c>
      <c r="N356" s="106"/>
    </row>
    <row r="357" spans="1:14">
      <c r="A357" s="1">
        <v>6</v>
      </c>
      <c r="B357" s="1">
        <v>1</v>
      </c>
      <c r="C357" s="1">
        <v>2</v>
      </c>
      <c r="E357" s="17" t="s">
        <v>74</v>
      </c>
      <c r="F357" s="15" t="s">
        <v>75</v>
      </c>
      <c r="G357" s="1" t="s">
        <v>60</v>
      </c>
      <c r="H357" s="1">
        <v>36</v>
      </c>
      <c r="I357" s="20"/>
      <c r="J357" s="29">
        <f t="shared" si="110"/>
        <v>0</v>
      </c>
      <c r="K357" s="29"/>
      <c r="L357" s="29">
        <f t="shared" si="111"/>
        <v>0</v>
      </c>
      <c r="M357" s="29">
        <f t="shared" si="112"/>
        <v>0</v>
      </c>
      <c r="N357" s="106"/>
    </row>
    <row r="358" spans="1:14" ht="24">
      <c r="A358" s="1">
        <v>6</v>
      </c>
      <c r="B358" s="1">
        <v>1</v>
      </c>
      <c r="C358" s="1">
        <v>3</v>
      </c>
      <c r="E358" s="17" t="s">
        <v>532</v>
      </c>
      <c r="F358" s="15" t="s">
        <v>536</v>
      </c>
      <c r="G358" s="1" t="s">
        <v>187</v>
      </c>
      <c r="H358" s="1">
        <v>48</v>
      </c>
      <c r="I358" s="20"/>
      <c r="J358" s="29">
        <f t="shared" si="110"/>
        <v>0</v>
      </c>
      <c r="K358" s="29"/>
      <c r="L358" s="29">
        <f t="shared" si="111"/>
        <v>0</v>
      </c>
      <c r="M358" s="29">
        <f t="shared" si="112"/>
        <v>0</v>
      </c>
      <c r="N358" s="106"/>
    </row>
    <row r="359" spans="1:14" ht="24">
      <c r="A359" s="1">
        <v>6</v>
      </c>
      <c r="B359" s="1">
        <v>1</v>
      </c>
      <c r="C359" s="1">
        <v>4</v>
      </c>
      <c r="E359" s="17" t="s">
        <v>533</v>
      </c>
      <c r="F359" s="15" t="s">
        <v>537</v>
      </c>
      <c r="G359" s="1" t="s">
        <v>187</v>
      </c>
      <c r="H359" s="1">
        <v>48</v>
      </c>
      <c r="I359" s="20"/>
      <c r="J359" s="29">
        <f t="shared" si="110"/>
        <v>0</v>
      </c>
      <c r="K359" s="29"/>
      <c r="L359" s="29">
        <f t="shared" si="111"/>
        <v>0</v>
      </c>
      <c r="M359" s="29">
        <f t="shared" si="112"/>
        <v>0</v>
      </c>
      <c r="N359" s="106"/>
    </row>
    <row r="360" spans="1:14" ht="36">
      <c r="A360" s="1">
        <v>6</v>
      </c>
      <c r="B360" s="1">
        <v>1</v>
      </c>
      <c r="C360" s="1">
        <v>5</v>
      </c>
      <c r="E360" s="17" t="s">
        <v>534</v>
      </c>
      <c r="F360" s="15" t="s">
        <v>535</v>
      </c>
      <c r="G360" s="1" t="s">
        <v>60</v>
      </c>
      <c r="H360" s="1">
        <v>32</v>
      </c>
      <c r="I360" s="20"/>
      <c r="J360" s="29">
        <f t="shared" si="110"/>
        <v>0</v>
      </c>
      <c r="K360" s="29"/>
      <c r="L360" s="29">
        <f t="shared" si="111"/>
        <v>0</v>
      </c>
      <c r="M360" s="29">
        <f t="shared" si="112"/>
        <v>0</v>
      </c>
      <c r="N360" s="106"/>
    </row>
    <row r="361" spans="1:14">
      <c r="A361" s="1">
        <v>6</v>
      </c>
      <c r="B361" s="1">
        <v>1</v>
      </c>
      <c r="C361" s="1">
        <v>6</v>
      </c>
      <c r="E361" s="17" t="s">
        <v>83</v>
      </c>
      <c r="F361" s="15" t="s">
        <v>522</v>
      </c>
      <c r="G361" s="1" t="s">
        <v>60</v>
      </c>
      <c r="H361" s="1">
        <v>1</v>
      </c>
      <c r="I361" s="20"/>
      <c r="J361" s="29">
        <f t="shared" si="110"/>
        <v>0</v>
      </c>
      <c r="K361" s="29"/>
      <c r="L361" s="29">
        <f t="shared" si="111"/>
        <v>0</v>
      </c>
      <c r="M361" s="29">
        <f t="shared" si="112"/>
        <v>0</v>
      </c>
      <c r="N361" s="106"/>
    </row>
    <row r="362" spans="1:14">
      <c r="A362" s="10">
        <v>7</v>
      </c>
      <c r="B362" s="10">
        <v>0</v>
      </c>
      <c r="C362" s="10">
        <v>0</v>
      </c>
      <c r="D362" s="10">
        <v>0</v>
      </c>
      <c r="E362" s="11" t="s">
        <v>59</v>
      </c>
      <c r="F362" s="13"/>
      <c r="G362" s="10"/>
      <c r="H362" s="10"/>
      <c r="I362" s="27"/>
      <c r="J362" s="28">
        <f>J364+J451+J651</f>
        <v>0</v>
      </c>
      <c r="K362" s="28"/>
      <c r="L362" s="28">
        <f>L364+L451+L651</f>
        <v>0</v>
      </c>
      <c r="M362" s="28">
        <f>M364+M451+M651</f>
        <v>0</v>
      </c>
      <c r="N362" s="103"/>
    </row>
    <row r="363" spans="1:14">
      <c r="A363" s="1">
        <v>7</v>
      </c>
      <c r="B363" s="1">
        <v>1</v>
      </c>
      <c r="C363" s="1">
        <v>1</v>
      </c>
      <c r="F363" s="15"/>
      <c r="I363" s="20"/>
      <c r="J363" s="24"/>
      <c r="K363" s="24"/>
      <c r="L363" s="24"/>
      <c r="M363" s="24"/>
      <c r="N363" s="106"/>
    </row>
    <row r="364" spans="1:14">
      <c r="A364" s="2">
        <v>7</v>
      </c>
      <c r="B364" s="2">
        <v>1</v>
      </c>
      <c r="C364" s="2">
        <v>0</v>
      </c>
      <c r="D364" s="2">
        <v>0</v>
      </c>
      <c r="E364" s="2" t="s">
        <v>183</v>
      </c>
      <c r="F364" s="14"/>
      <c r="G364" s="2"/>
      <c r="H364" s="2"/>
      <c r="I364" s="19"/>
      <c r="J364" s="23">
        <f>J365+J373+J387+J404+J412+J430+J438</f>
        <v>0</v>
      </c>
      <c r="K364" s="23"/>
      <c r="L364" s="23">
        <f>SUM(L365:L450)</f>
        <v>0</v>
      </c>
      <c r="M364" s="23">
        <f>SUM(M365:M450)</f>
        <v>0</v>
      </c>
      <c r="N364" s="104"/>
    </row>
    <row r="365" spans="1:14">
      <c r="A365" s="73">
        <v>7</v>
      </c>
      <c r="B365" s="73">
        <v>1</v>
      </c>
      <c r="C365" s="73">
        <v>1</v>
      </c>
      <c r="D365" s="73">
        <v>0</v>
      </c>
      <c r="E365" s="73" t="s">
        <v>96</v>
      </c>
      <c r="F365" s="74" t="s">
        <v>102</v>
      </c>
      <c r="G365" s="73"/>
      <c r="H365" s="73"/>
      <c r="I365" s="75"/>
      <c r="J365" s="76"/>
      <c r="K365" s="76"/>
      <c r="L365" s="76"/>
      <c r="M365" s="76"/>
      <c r="N365" s="108"/>
    </row>
    <row r="366" spans="1:14" ht="25.5">
      <c r="A366" s="87">
        <v>7</v>
      </c>
      <c r="B366" s="87">
        <v>1</v>
      </c>
      <c r="C366" s="87">
        <v>1</v>
      </c>
      <c r="D366" s="87">
        <v>1</v>
      </c>
      <c r="E366" s="87" t="s">
        <v>247</v>
      </c>
      <c r="F366" s="89" t="s">
        <v>243</v>
      </c>
      <c r="G366" s="87" t="s">
        <v>60</v>
      </c>
      <c r="H366" s="87">
        <v>1</v>
      </c>
      <c r="I366" s="90"/>
      <c r="J366" s="91">
        <f t="shared" ref="J366:J372" si="113">H366*I366</f>
        <v>0</v>
      </c>
      <c r="K366" s="91"/>
      <c r="L366" s="91">
        <f t="shared" ref="L366:L372" si="114">H366*K366</f>
        <v>0</v>
      </c>
      <c r="M366" s="91">
        <f t="shared" ref="M366:M372" si="115">L366+J366</f>
        <v>0</v>
      </c>
      <c r="N366" s="105" t="s">
        <v>723</v>
      </c>
    </row>
    <row r="367" spans="1:14" ht="25.5">
      <c r="A367" s="87">
        <v>7</v>
      </c>
      <c r="B367" s="87">
        <v>1</v>
      </c>
      <c r="C367" s="87">
        <v>1</v>
      </c>
      <c r="D367" s="87">
        <v>2</v>
      </c>
      <c r="E367" s="87" t="s">
        <v>248</v>
      </c>
      <c r="F367" s="89" t="s">
        <v>242</v>
      </c>
      <c r="G367" s="87" t="s">
        <v>60</v>
      </c>
      <c r="H367" s="87">
        <v>4</v>
      </c>
      <c r="I367" s="90"/>
      <c r="J367" s="91">
        <f t="shared" si="113"/>
        <v>0</v>
      </c>
      <c r="K367" s="91"/>
      <c r="L367" s="91">
        <f t="shared" si="114"/>
        <v>0</v>
      </c>
      <c r="M367" s="91">
        <f t="shared" si="115"/>
        <v>0</v>
      </c>
      <c r="N367" s="105" t="s">
        <v>723</v>
      </c>
    </row>
    <row r="368" spans="1:14" ht="25.5">
      <c r="A368" s="87">
        <v>7</v>
      </c>
      <c r="B368" s="87">
        <v>1</v>
      </c>
      <c r="C368" s="87">
        <v>1</v>
      </c>
      <c r="D368" s="87">
        <v>3</v>
      </c>
      <c r="E368" s="87" t="s">
        <v>248</v>
      </c>
      <c r="F368" s="89" t="s">
        <v>245</v>
      </c>
      <c r="G368" s="87" t="s">
        <v>60</v>
      </c>
      <c r="H368" s="87">
        <v>4</v>
      </c>
      <c r="I368" s="90"/>
      <c r="J368" s="91">
        <f t="shared" si="113"/>
        <v>0</v>
      </c>
      <c r="K368" s="91"/>
      <c r="L368" s="91">
        <f t="shared" si="114"/>
        <v>0</v>
      </c>
      <c r="M368" s="91">
        <f t="shared" si="115"/>
        <v>0</v>
      </c>
      <c r="N368" s="105" t="s">
        <v>723</v>
      </c>
    </row>
    <row r="369" spans="1:14" ht="25.5">
      <c r="A369" s="87">
        <v>7</v>
      </c>
      <c r="B369" s="87">
        <v>1</v>
      </c>
      <c r="C369" s="87">
        <v>1</v>
      </c>
      <c r="D369" s="87">
        <v>4</v>
      </c>
      <c r="E369" s="87" t="s">
        <v>248</v>
      </c>
      <c r="F369" s="89" t="s">
        <v>244</v>
      </c>
      <c r="G369" s="87" t="s">
        <v>60</v>
      </c>
      <c r="H369" s="87">
        <v>1</v>
      </c>
      <c r="I369" s="90"/>
      <c r="J369" s="91">
        <f t="shared" si="113"/>
        <v>0</v>
      </c>
      <c r="K369" s="91"/>
      <c r="L369" s="91">
        <f t="shared" si="114"/>
        <v>0</v>
      </c>
      <c r="M369" s="91">
        <f t="shared" si="115"/>
        <v>0</v>
      </c>
      <c r="N369" s="105" t="s">
        <v>723</v>
      </c>
    </row>
    <row r="370" spans="1:14" ht="25.5">
      <c r="A370" s="87">
        <v>7</v>
      </c>
      <c r="B370" s="87">
        <v>1</v>
      </c>
      <c r="C370" s="87">
        <v>1</v>
      </c>
      <c r="D370" s="87">
        <v>5</v>
      </c>
      <c r="E370" s="87" t="s">
        <v>248</v>
      </c>
      <c r="F370" s="89" t="s">
        <v>262</v>
      </c>
      <c r="G370" s="87" t="s">
        <v>60</v>
      </c>
      <c r="H370" s="87">
        <v>1</v>
      </c>
      <c r="I370" s="90"/>
      <c r="J370" s="91">
        <f t="shared" si="113"/>
        <v>0</v>
      </c>
      <c r="K370" s="91"/>
      <c r="L370" s="91">
        <f t="shared" si="114"/>
        <v>0</v>
      </c>
      <c r="M370" s="91">
        <f t="shared" si="115"/>
        <v>0</v>
      </c>
      <c r="N370" s="105" t="s">
        <v>723</v>
      </c>
    </row>
    <row r="371" spans="1:14" ht="25.5">
      <c r="A371" s="87">
        <v>7</v>
      </c>
      <c r="B371" s="87">
        <v>1</v>
      </c>
      <c r="C371" s="87">
        <v>1</v>
      </c>
      <c r="D371" s="87">
        <v>6</v>
      </c>
      <c r="E371" s="87" t="s">
        <v>248</v>
      </c>
      <c r="F371" s="89" t="s">
        <v>246</v>
      </c>
      <c r="G371" s="87" t="s">
        <v>60</v>
      </c>
      <c r="H371" s="87">
        <v>1</v>
      </c>
      <c r="I371" s="90"/>
      <c r="J371" s="91">
        <f t="shared" si="113"/>
        <v>0</v>
      </c>
      <c r="K371" s="91"/>
      <c r="L371" s="91">
        <f t="shared" si="114"/>
        <v>0</v>
      </c>
      <c r="M371" s="91">
        <f t="shared" si="115"/>
        <v>0</v>
      </c>
      <c r="N371" s="105" t="s">
        <v>723</v>
      </c>
    </row>
    <row r="372" spans="1:14" ht="25.5">
      <c r="A372" s="87">
        <v>7</v>
      </c>
      <c r="B372" s="87">
        <v>1</v>
      </c>
      <c r="C372" s="87">
        <v>1</v>
      </c>
      <c r="D372" s="87">
        <v>7</v>
      </c>
      <c r="E372" s="87" t="s">
        <v>249</v>
      </c>
      <c r="F372" s="89" t="s">
        <v>250</v>
      </c>
      <c r="G372" s="87" t="s">
        <v>85</v>
      </c>
      <c r="H372" s="87">
        <v>1</v>
      </c>
      <c r="I372" s="90"/>
      <c r="J372" s="91">
        <f t="shared" si="113"/>
        <v>0</v>
      </c>
      <c r="K372" s="91"/>
      <c r="L372" s="91">
        <f t="shared" si="114"/>
        <v>0</v>
      </c>
      <c r="M372" s="91">
        <f t="shared" si="115"/>
        <v>0</v>
      </c>
      <c r="N372" s="105" t="s">
        <v>723</v>
      </c>
    </row>
    <row r="373" spans="1:14">
      <c r="A373" s="73">
        <v>7</v>
      </c>
      <c r="B373" s="73">
        <v>1</v>
      </c>
      <c r="C373" s="73">
        <v>2</v>
      </c>
      <c r="D373" s="73">
        <v>0</v>
      </c>
      <c r="E373" s="73" t="s">
        <v>101</v>
      </c>
      <c r="F373" s="74" t="s">
        <v>241</v>
      </c>
      <c r="G373" s="73"/>
      <c r="H373" s="73"/>
      <c r="I373" s="75"/>
      <c r="J373" s="76"/>
      <c r="K373" s="76"/>
      <c r="L373" s="76"/>
      <c r="M373" s="76"/>
      <c r="N373" s="108"/>
    </row>
    <row r="374" spans="1:14" ht="25.5">
      <c r="A374" s="87">
        <v>7</v>
      </c>
      <c r="B374" s="87">
        <v>1</v>
      </c>
      <c r="C374" s="87">
        <v>2</v>
      </c>
      <c r="D374" s="87">
        <v>1</v>
      </c>
      <c r="E374" s="87" t="s">
        <v>247</v>
      </c>
      <c r="F374" s="89" t="s">
        <v>260</v>
      </c>
      <c r="G374" s="87" t="s">
        <v>60</v>
      </c>
      <c r="H374" s="87">
        <v>1</v>
      </c>
      <c r="I374" s="90"/>
      <c r="J374" s="91">
        <f t="shared" ref="J374:J386" si="116">H374*I374</f>
        <v>0</v>
      </c>
      <c r="K374" s="91"/>
      <c r="L374" s="91">
        <f t="shared" ref="L374:L386" si="117">H374*K374</f>
        <v>0</v>
      </c>
      <c r="M374" s="91">
        <f t="shared" ref="M374:M386" si="118">J374+L374</f>
        <v>0</v>
      </c>
      <c r="N374" s="105" t="s">
        <v>723</v>
      </c>
    </row>
    <row r="375" spans="1:14" ht="25.5">
      <c r="A375" s="87">
        <v>7</v>
      </c>
      <c r="B375" s="87">
        <v>1</v>
      </c>
      <c r="C375" s="87">
        <v>2</v>
      </c>
      <c r="D375" s="87">
        <v>2</v>
      </c>
      <c r="E375" s="87" t="s">
        <v>248</v>
      </c>
      <c r="F375" s="89" t="s">
        <v>251</v>
      </c>
      <c r="G375" s="87" t="s">
        <v>60</v>
      </c>
      <c r="H375" s="87">
        <v>8</v>
      </c>
      <c r="I375" s="90"/>
      <c r="J375" s="91">
        <f t="shared" si="116"/>
        <v>0</v>
      </c>
      <c r="K375" s="91"/>
      <c r="L375" s="91">
        <f t="shared" si="117"/>
        <v>0</v>
      </c>
      <c r="M375" s="91">
        <f t="shared" si="118"/>
        <v>0</v>
      </c>
      <c r="N375" s="105" t="s">
        <v>723</v>
      </c>
    </row>
    <row r="376" spans="1:14" ht="25.5">
      <c r="A376" s="87">
        <v>7</v>
      </c>
      <c r="B376" s="87">
        <v>1</v>
      </c>
      <c r="C376" s="87">
        <v>2</v>
      </c>
      <c r="D376" s="87">
        <v>3</v>
      </c>
      <c r="E376" s="87" t="s">
        <v>248</v>
      </c>
      <c r="F376" s="89" t="s">
        <v>252</v>
      </c>
      <c r="G376" s="87" t="s">
        <v>60</v>
      </c>
      <c r="H376" s="87">
        <v>7</v>
      </c>
      <c r="I376" s="90"/>
      <c r="J376" s="91">
        <f t="shared" si="116"/>
        <v>0</v>
      </c>
      <c r="K376" s="91"/>
      <c r="L376" s="91">
        <f t="shared" si="117"/>
        <v>0</v>
      </c>
      <c r="M376" s="91">
        <f t="shared" si="118"/>
        <v>0</v>
      </c>
      <c r="N376" s="105" t="s">
        <v>723</v>
      </c>
    </row>
    <row r="377" spans="1:14" ht="25.5">
      <c r="A377" s="87">
        <v>7</v>
      </c>
      <c r="B377" s="87">
        <v>1</v>
      </c>
      <c r="C377" s="87">
        <v>2</v>
      </c>
      <c r="D377" s="87">
        <v>4</v>
      </c>
      <c r="E377" s="87" t="s">
        <v>248</v>
      </c>
      <c r="F377" s="89" t="s">
        <v>253</v>
      </c>
      <c r="G377" s="87" t="s">
        <v>60</v>
      </c>
      <c r="H377" s="87">
        <v>1</v>
      </c>
      <c r="I377" s="90"/>
      <c r="J377" s="91">
        <f t="shared" si="116"/>
        <v>0</v>
      </c>
      <c r="K377" s="91"/>
      <c r="L377" s="91">
        <f t="shared" si="117"/>
        <v>0</v>
      </c>
      <c r="M377" s="91">
        <f t="shared" si="118"/>
        <v>0</v>
      </c>
      <c r="N377" s="105" t="s">
        <v>723</v>
      </c>
    </row>
    <row r="378" spans="1:14" ht="25.5">
      <c r="A378" s="87">
        <v>7</v>
      </c>
      <c r="B378" s="87">
        <v>1</v>
      </c>
      <c r="C378" s="87">
        <v>2</v>
      </c>
      <c r="D378" s="87">
        <v>5</v>
      </c>
      <c r="E378" s="87" t="s">
        <v>248</v>
      </c>
      <c r="F378" s="89" t="s">
        <v>254</v>
      </c>
      <c r="G378" s="87" t="s">
        <v>60</v>
      </c>
      <c r="H378" s="87">
        <v>3</v>
      </c>
      <c r="I378" s="90"/>
      <c r="J378" s="91">
        <f t="shared" si="116"/>
        <v>0</v>
      </c>
      <c r="K378" s="91"/>
      <c r="L378" s="91">
        <f t="shared" si="117"/>
        <v>0</v>
      </c>
      <c r="M378" s="91">
        <f t="shared" si="118"/>
        <v>0</v>
      </c>
      <c r="N378" s="105" t="s">
        <v>723</v>
      </c>
    </row>
    <row r="379" spans="1:14" ht="25.5">
      <c r="A379" s="87">
        <v>7</v>
      </c>
      <c r="B379" s="87">
        <v>1</v>
      </c>
      <c r="C379" s="87">
        <v>2</v>
      </c>
      <c r="D379" s="87">
        <v>6</v>
      </c>
      <c r="E379" s="87" t="s">
        <v>248</v>
      </c>
      <c r="F379" s="89" t="s">
        <v>255</v>
      </c>
      <c r="G379" s="87" t="s">
        <v>60</v>
      </c>
      <c r="H379" s="87">
        <v>24</v>
      </c>
      <c r="I379" s="90"/>
      <c r="J379" s="91">
        <f t="shared" si="116"/>
        <v>0</v>
      </c>
      <c r="K379" s="91"/>
      <c r="L379" s="91">
        <f t="shared" si="117"/>
        <v>0</v>
      </c>
      <c r="M379" s="91">
        <f t="shared" si="118"/>
        <v>0</v>
      </c>
      <c r="N379" s="105" t="s">
        <v>723</v>
      </c>
    </row>
    <row r="380" spans="1:14" ht="25.5">
      <c r="A380" s="87">
        <v>7</v>
      </c>
      <c r="B380" s="87">
        <v>1</v>
      </c>
      <c r="C380" s="87">
        <v>2</v>
      </c>
      <c r="D380" s="87">
        <v>7</v>
      </c>
      <c r="E380" s="87" t="s">
        <v>248</v>
      </c>
      <c r="F380" s="89" t="s">
        <v>256</v>
      </c>
      <c r="G380" s="87" t="s">
        <v>60</v>
      </c>
      <c r="H380" s="87">
        <v>6</v>
      </c>
      <c r="I380" s="90"/>
      <c r="J380" s="91">
        <f t="shared" si="116"/>
        <v>0</v>
      </c>
      <c r="K380" s="91"/>
      <c r="L380" s="91">
        <f t="shared" si="117"/>
        <v>0</v>
      </c>
      <c r="M380" s="91">
        <f t="shared" si="118"/>
        <v>0</v>
      </c>
      <c r="N380" s="105" t="s">
        <v>723</v>
      </c>
    </row>
    <row r="381" spans="1:14" ht="25.5">
      <c r="A381" s="87">
        <v>7</v>
      </c>
      <c r="B381" s="87">
        <v>1</v>
      </c>
      <c r="C381" s="87">
        <v>2</v>
      </c>
      <c r="D381" s="87">
        <v>8</v>
      </c>
      <c r="E381" s="87" t="s">
        <v>248</v>
      </c>
      <c r="F381" s="89" t="s">
        <v>263</v>
      </c>
      <c r="G381" s="87" t="s">
        <v>60</v>
      </c>
      <c r="H381" s="87">
        <v>1</v>
      </c>
      <c r="I381" s="90"/>
      <c r="J381" s="91">
        <f t="shared" si="116"/>
        <v>0</v>
      </c>
      <c r="K381" s="91"/>
      <c r="L381" s="91">
        <f t="shared" si="117"/>
        <v>0</v>
      </c>
      <c r="M381" s="91">
        <f t="shared" si="118"/>
        <v>0</v>
      </c>
      <c r="N381" s="105" t="s">
        <v>723</v>
      </c>
    </row>
    <row r="382" spans="1:14" ht="25.5">
      <c r="A382" s="87">
        <v>7</v>
      </c>
      <c r="B382" s="87">
        <v>1</v>
      </c>
      <c r="C382" s="87">
        <v>2</v>
      </c>
      <c r="D382" s="87">
        <v>9</v>
      </c>
      <c r="E382" s="87" t="s">
        <v>261</v>
      </c>
      <c r="F382" s="89" t="s">
        <v>257</v>
      </c>
      <c r="G382" s="87" t="s">
        <v>60</v>
      </c>
      <c r="H382" s="87">
        <v>5</v>
      </c>
      <c r="I382" s="90"/>
      <c r="J382" s="91">
        <f t="shared" si="116"/>
        <v>0</v>
      </c>
      <c r="K382" s="91"/>
      <c r="L382" s="91">
        <f t="shared" si="117"/>
        <v>0</v>
      </c>
      <c r="M382" s="91">
        <f t="shared" si="118"/>
        <v>0</v>
      </c>
      <c r="N382" s="105" t="s">
        <v>723</v>
      </c>
    </row>
    <row r="383" spans="1:14" ht="25.5">
      <c r="A383" s="87">
        <v>7</v>
      </c>
      <c r="B383" s="87">
        <v>1</v>
      </c>
      <c r="C383" s="87">
        <v>2</v>
      </c>
      <c r="D383" s="87">
        <v>10</v>
      </c>
      <c r="E383" s="87" t="s">
        <v>261</v>
      </c>
      <c r="F383" s="89" t="s">
        <v>258</v>
      </c>
      <c r="G383" s="87" t="s">
        <v>60</v>
      </c>
      <c r="H383" s="87">
        <v>1</v>
      </c>
      <c r="I383" s="90"/>
      <c r="J383" s="91">
        <f t="shared" si="116"/>
        <v>0</v>
      </c>
      <c r="K383" s="91"/>
      <c r="L383" s="91">
        <f t="shared" si="117"/>
        <v>0</v>
      </c>
      <c r="M383" s="91">
        <f t="shared" si="118"/>
        <v>0</v>
      </c>
      <c r="N383" s="105" t="s">
        <v>723</v>
      </c>
    </row>
    <row r="384" spans="1:14" ht="25.5">
      <c r="A384" s="87">
        <v>7</v>
      </c>
      <c r="B384" s="87">
        <v>1</v>
      </c>
      <c r="C384" s="87">
        <v>2</v>
      </c>
      <c r="D384" s="87">
        <v>11</v>
      </c>
      <c r="E384" s="87" t="s">
        <v>248</v>
      </c>
      <c r="F384" s="89" t="s">
        <v>259</v>
      </c>
      <c r="G384" s="87" t="s">
        <v>60</v>
      </c>
      <c r="H384" s="87">
        <v>1</v>
      </c>
      <c r="I384" s="90"/>
      <c r="J384" s="91">
        <f t="shared" si="116"/>
        <v>0</v>
      </c>
      <c r="K384" s="91"/>
      <c r="L384" s="91">
        <f t="shared" si="117"/>
        <v>0</v>
      </c>
      <c r="M384" s="91">
        <f t="shared" si="118"/>
        <v>0</v>
      </c>
      <c r="N384" s="105" t="s">
        <v>723</v>
      </c>
    </row>
    <row r="385" spans="1:14" ht="25.5">
      <c r="A385" s="87">
        <v>7</v>
      </c>
      <c r="B385" s="87">
        <v>1</v>
      </c>
      <c r="C385" s="87">
        <v>2</v>
      </c>
      <c r="D385" s="87">
        <v>12</v>
      </c>
      <c r="E385" s="87" t="s">
        <v>248</v>
      </c>
      <c r="F385" s="89" t="s">
        <v>264</v>
      </c>
      <c r="G385" s="87" t="s">
        <v>60</v>
      </c>
      <c r="H385" s="87">
        <v>1</v>
      </c>
      <c r="I385" s="90"/>
      <c r="J385" s="91">
        <f t="shared" si="116"/>
        <v>0</v>
      </c>
      <c r="K385" s="91"/>
      <c r="L385" s="91">
        <f t="shared" si="117"/>
        <v>0</v>
      </c>
      <c r="M385" s="91">
        <f t="shared" si="118"/>
        <v>0</v>
      </c>
      <c r="N385" s="105" t="s">
        <v>723</v>
      </c>
    </row>
    <row r="386" spans="1:14" ht="25.5">
      <c r="A386" s="87">
        <v>7</v>
      </c>
      <c r="B386" s="87">
        <v>1</v>
      </c>
      <c r="C386" s="87">
        <v>2</v>
      </c>
      <c r="D386" s="87">
        <v>13</v>
      </c>
      <c r="E386" s="87" t="s">
        <v>249</v>
      </c>
      <c r="F386" s="89" t="s">
        <v>250</v>
      </c>
      <c r="G386" s="87" t="s">
        <v>85</v>
      </c>
      <c r="H386" s="87">
        <v>1</v>
      </c>
      <c r="I386" s="90"/>
      <c r="J386" s="91">
        <f t="shared" si="116"/>
        <v>0</v>
      </c>
      <c r="K386" s="91"/>
      <c r="L386" s="91">
        <f t="shared" si="117"/>
        <v>0</v>
      </c>
      <c r="M386" s="91">
        <f t="shared" si="118"/>
        <v>0</v>
      </c>
      <c r="N386" s="105" t="s">
        <v>723</v>
      </c>
    </row>
    <row r="387" spans="1:14">
      <c r="A387" s="73">
        <v>7</v>
      </c>
      <c r="B387" s="73">
        <v>1</v>
      </c>
      <c r="C387" s="73">
        <v>3</v>
      </c>
      <c r="D387" s="73">
        <v>0</v>
      </c>
      <c r="E387" s="73" t="s">
        <v>97</v>
      </c>
      <c r="F387" s="74" t="s">
        <v>103</v>
      </c>
      <c r="G387" s="73"/>
      <c r="H387" s="73"/>
      <c r="I387" s="75"/>
      <c r="J387" s="76"/>
      <c r="K387" s="76"/>
      <c r="L387" s="76"/>
      <c r="M387" s="76"/>
      <c r="N387" s="108"/>
    </row>
    <row r="388" spans="1:14" ht="25.5">
      <c r="A388" s="87">
        <v>7</v>
      </c>
      <c r="B388" s="87">
        <v>1</v>
      </c>
      <c r="C388" s="87">
        <v>3</v>
      </c>
      <c r="D388" s="87">
        <v>1</v>
      </c>
      <c r="E388" s="87" t="s">
        <v>247</v>
      </c>
      <c r="F388" s="89" t="s">
        <v>277</v>
      </c>
      <c r="G388" s="87" t="s">
        <v>60</v>
      </c>
      <c r="H388" s="87">
        <v>3</v>
      </c>
      <c r="I388" s="90"/>
      <c r="J388" s="91">
        <f t="shared" ref="J388:J403" si="119">H388*I388</f>
        <v>0</v>
      </c>
      <c r="K388" s="91"/>
      <c r="L388" s="91">
        <f t="shared" ref="L388:L403" si="120">H388*K388</f>
        <v>0</v>
      </c>
      <c r="M388" s="91">
        <f t="shared" ref="M388:M403" si="121">J388+L388</f>
        <v>0</v>
      </c>
      <c r="N388" s="105" t="s">
        <v>723</v>
      </c>
    </row>
    <row r="389" spans="1:14" ht="25.5">
      <c r="A389" s="87">
        <v>7</v>
      </c>
      <c r="B389" s="87">
        <v>1</v>
      </c>
      <c r="C389" s="87">
        <v>3</v>
      </c>
      <c r="D389" s="87">
        <v>2</v>
      </c>
      <c r="E389" s="87" t="s">
        <v>261</v>
      </c>
      <c r="F389" s="89" t="s">
        <v>265</v>
      </c>
      <c r="G389" s="87" t="s">
        <v>60</v>
      </c>
      <c r="H389" s="87">
        <v>16</v>
      </c>
      <c r="I389" s="90"/>
      <c r="J389" s="91">
        <f t="shared" si="119"/>
        <v>0</v>
      </c>
      <c r="K389" s="91"/>
      <c r="L389" s="91">
        <f t="shared" si="120"/>
        <v>0</v>
      </c>
      <c r="M389" s="91">
        <f t="shared" si="121"/>
        <v>0</v>
      </c>
      <c r="N389" s="105" t="s">
        <v>723</v>
      </c>
    </row>
    <row r="390" spans="1:14" ht="25.5">
      <c r="A390" s="87">
        <v>7</v>
      </c>
      <c r="B390" s="87">
        <v>1</v>
      </c>
      <c r="C390" s="87">
        <v>3</v>
      </c>
      <c r="D390" s="87">
        <v>3</v>
      </c>
      <c r="E390" s="87" t="s">
        <v>261</v>
      </c>
      <c r="F390" s="89" t="s">
        <v>266</v>
      </c>
      <c r="G390" s="87" t="s">
        <v>60</v>
      </c>
      <c r="H390" s="87">
        <v>22</v>
      </c>
      <c r="I390" s="90"/>
      <c r="J390" s="91">
        <f t="shared" si="119"/>
        <v>0</v>
      </c>
      <c r="K390" s="91"/>
      <c r="L390" s="91">
        <f t="shared" si="120"/>
        <v>0</v>
      </c>
      <c r="M390" s="91">
        <f t="shared" si="121"/>
        <v>0</v>
      </c>
      <c r="N390" s="105" t="s">
        <v>723</v>
      </c>
    </row>
    <row r="391" spans="1:14" ht="25.5">
      <c r="A391" s="87">
        <v>7</v>
      </c>
      <c r="B391" s="87">
        <v>1</v>
      </c>
      <c r="C391" s="87">
        <v>3</v>
      </c>
      <c r="D391" s="87">
        <v>4</v>
      </c>
      <c r="E391" s="87" t="s">
        <v>279</v>
      </c>
      <c r="F391" s="89" t="s">
        <v>278</v>
      </c>
      <c r="G391" s="87" t="s">
        <v>60</v>
      </c>
      <c r="H391" s="87">
        <v>10</v>
      </c>
      <c r="I391" s="90"/>
      <c r="J391" s="91">
        <f t="shared" si="119"/>
        <v>0</v>
      </c>
      <c r="K391" s="91"/>
      <c r="L391" s="91">
        <f t="shared" si="120"/>
        <v>0</v>
      </c>
      <c r="M391" s="91">
        <f t="shared" si="121"/>
        <v>0</v>
      </c>
      <c r="N391" s="105" t="s">
        <v>723</v>
      </c>
    </row>
    <row r="392" spans="1:14" ht="25.5">
      <c r="A392" s="87">
        <v>7</v>
      </c>
      <c r="B392" s="87">
        <v>1</v>
      </c>
      <c r="C392" s="87">
        <v>3</v>
      </c>
      <c r="D392" s="87">
        <v>5</v>
      </c>
      <c r="E392" s="87" t="s">
        <v>248</v>
      </c>
      <c r="F392" s="89" t="s">
        <v>267</v>
      </c>
      <c r="G392" s="87" t="s">
        <v>60</v>
      </c>
      <c r="H392" s="87">
        <v>14</v>
      </c>
      <c r="I392" s="90"/>
      <c r="J392" s="91">
        <f t="shared" si="119"/>
        <v>0</v>
      </c>
      <c r="K392" s="91"/>
      <c r="L392" s="91">
        <f t="shared" si="120"/>
        <v>0</v>
      </c>
      <c r="M392" s="91">
        <f t="shared" si="121"/>
        <v>0</v>
      </c>
      <c r="N392" s="105" t="s">
        <v>723</v>
      </c>
    </row>
    <row r="393" spans="1:14" ht="25.5">
      <c r="A393" s="87">
        <v>7</v>
      </c>
      <c r="B393" s="87">
        <v>1</v>
      </c>
      <c r="C393" s="87">
        <v>3</v>
      </c>
      <c r="D393" s="87">
        <v>6</v>
      </c>
      <c r="E393" s="87" t="s">
        <v>248</v>
      </c>
      <c r="F393" s="89" t="s">
        <v>268</v>
      </c>
      <c r="G393" s="87" t="s">
        <v>60</v>
      </c>
      <c r="H393" s="87">
        <v>3</v>
      </c>
      <c r="I393" s="90"/>
      <c r="J393" s="91">
        <f t="shared" si="119"/>
        <v>0</v>
      </c>
      <c r="K393" s="91"/>
      <c r="L393" s="91">
        <f t="shared" si="120"/>
        <v>0</v>
      </c>
      <c r="M393" s="91">
        <f t="shared" si="121"/>
        <v>0</v>
      </c>
      <c r="N393" s="105" t="s">
        <v>723</v>
      </c>
    </row>
    <row r="394" spans="1:14" ht="25.5">
      <c r="A394" s="87">
        <v>7</v>
      </c>
      <c r="B394" s="87">
        <v>1</v>
      </c>
      <c r="C394" s="87">
        <v>3</v>
      </c>
      <c r="D394" s="87">
        <v>7</v>
      </c>
      <c r="E394" s="87" t="s">
        <v>248</v>
      </c>
      <c r="F394" s="89" t="s">
        <v>254</v>
      </c>
      <c r="G394" s="87" t="s">
        <v>60</v>
      </c>
      <c r="H394" s="87">
        <v>12</v>
      </c>
      <c r="I394" s="90"/>
      <c r="J394" s="91">
        <f t="shared" si="119"/>
        <v>0</v>
      </c>
      <c r="K394" s="91"/>
      <c r="L394" s="91">
        <f t="shared" si="120"/>
        <v>0</v>
      </c>
      <c r="M394" s="91">
        <f t="shared" si="121"/>
        <v>0</v>
      </c>
      <c r="N394" s="105" t="s">
        <v>723</v>
      </c>
    </row>
    <row r="395" spans="1:14" ht="25.5">
      <c r="A395" s="87">
        <v>7</v>
      </c>
      <c r="B395" s="87">
        <v>1</v>
      </c>
      <c r="C395" s="87">
        <v>3</v>
      </c>
      <c r="D395" s="87">
        <v>8</v>
      </c>
      <c r="E395" s="87" t="s">
        <v>284</v>
      </c>
      <c r="F395" s="89" t="s">
        <v>269</v>
      </c>
      <c r="G395" s="87" t="s">
        <v>60</v>
      </c>
      <c r="H395" s="87">
        <v>1</v>
      </c>
      <c r="I395" s="90"/>
      <c r="J395" s="91">
        <f t="shared" si="119"/>
        <v>0</v>
      </c>
      <c r="K395" s="91"/>
      <c r="L395" s="91">
        <f t="shared" si="120"/>
        <v>0</v>
      </c>
      <c r="M395" s="91">
        <f t="shared" si="121"/>
        <v>0</v>
      </c>
      <c r="N395" s="105" t="s">
        <v>723</v>
      </c>
    </row>
    <row r="396" spans="1:14" ht="25.5">
      <c r="A396" s="87">
        <v>7</v>
      </c>
      <c r="B396" s="87">
        <v>1</v>
      </c>
      <c r="C396" s="87">
        <v>3</v>
      </c>
      <c r="D396" s="87">
        <v>9</v>
      </c>
      <c r="E396" s="87" t="s">
        <v>284</v>
      </c>
      <c r="F396" s="89" t="s">
        <v>270</v>
      </c>
      <c r="G396" s="87" t="s">
        <v>60</v>
      </c>
      <c r="H396" s="87">
        <v>1</v>
      </c>
      <c r="I396" s="90"/>
      <c r="J396" s="91">
        <f t="shared" si="119"/>
        <v>0</v>
      </c>
      <c r="K396" s="91"/>
      <c r="L396" s="91">
        <f t="shared" si="120"/>
        <v>0</v>
      </c>
      <c r="M396" s="91">
        <f t="shared" si="121"/>
        <v>0</v>
      </c>
      <c r="N396" s="105" t="s">
        <v>723</v>
      </c>
    </row>
    <row r="397" spans="1:14" ht="25.5">
      <c r="A397" s="87">
        <v>7</v>
      </c>
      <c r="B397" s="87">
        <v>1</v>
      </c>
      <c r="C397" s="87">
        <v>3</v>
      </c>
      <c r="D397" s="87">
        <v>10</v>
      </c>
      <c r="E397" s="87" t="s">
        <v>248</v>
      </c>
      <c r="F397" s="89" t="s">
        <v>271</v>
      </c>
      <c r="G397" s="87" t="s">
        <v>60</v>
      </c>
      <c r="H397" s="87">
        <v>32</v>
      </c>
      <c r="I397" s="90"/>
      <c r="J397" s="91">
        <f t="shared" si="119"/>
        <v>0</v>
      </c>
      <c r="K397" s="91"/>
      <c r="L397" s="91">
        <f t="shared" si="120"/>
        <v>0</v>
      </c>
      <c r="M397" s="91">
        <f t="shared" si="121"/>
        <v>0</v>
      </c>
      <c r="N397" s="105" t="s">
        <v>723</v>
      </c>
    </row>
    <row r="398" spans="1:14" ht="25.5">
      <c r="A398" s="87">
        <v>7</v>
      </c>
      <c r="B398" s="87">
        <v>1</v>
      </c>
      <c r="C398" s="87">
        <v>3</v>
      </c>
      <c r="D398" s="87">
        <v>11</v>
      </c>
      <c r="E398" s="87" t="s">
        <v>283</v>
      </c>
      <c r="F398" s="89" t="s">
        <v>272</v>
      </c>
      <c r="G398" s="87" t="s">
        <v>60</v>
      </c>
      <c r="H398" s="87">
        <v>1</v>
      </c>
      <c r="I398" s="90"/>
      <c r="J398" s="91">
        <f t="shared" si="119"/>
        <v>0</v>
      </c>
      <c r="K398" s="91"/>
      <c r="L398" s="91">
        <f t="shared" si="120"/>
        <v>0</v>
      </c>
      <c r="M398" s="91">
        <f t="shared" si="121"/>
        <v>0</v>
      </c>
      <c r="N398" s="105" t="s">
        <v>723</v>
      </c>
    </row>
    <row r="399" spans="1:14" ht="25.5">
      <c r="A399" s="87">
        <v>7</v>
      </c>
      <c r="B399" s="87">
        <v>1</v>
      </c>
      <c r="C399" s="87">
        <v>3</v>
      </c>
      <c r="D399" s="87">
        <v>12</v>
      </c>
      <c r="E399" s="87" t="s">
        <v>248</v>
      </c>
      <c r="F399" s="89" t="s">
        <v>273</v>
      </c>
      <c r="G399" s="87" t="s">
        <v>60</v>
      </c>
      <c r="H399" s="87">
        <v>1</v>
      </c>
      <c r="I399" s="90"/>
      <c r="J399" s="91">
        <f t="shared" si="119"/>
        <v>0</v>
      </c>
      <c r="K399" s="91"/>
      <c r="L399" s="91">
        <f t="shared" si="120"/>
        <v>0</v>
      </c>
      <c r="M399" s="91">
        <f t="shared" si="121"/>
        <v>0</v>
      </c>
      <c r="N399" s="105" t="s">
        <v>723</v>
      </c>
    </row>
    <row r="400" spans="1:14" ht="25.5">
      <c r="A400" s="87">
        <v>7</v>
      </c>
      <c r="B400" s="87">
        <v>1</v>
      </c>
      <c r="C400" s="87">
        <v>3</v>
      </c>
      <c r="D400" s="87">
        <v>13</v>
      </c>
      <c r="E400" s="87" t="s">
        <v>282</v>
      </c>
      <c r="F400" s="89" t="s">
        <v>274</v>
      </c>
      <c r="G400" s="87" t="s">
        <v>60</v>
      </c>
      <c r="H400" s="87">
        <v>2</v>
      </c>
      <c r="I400" s="90"/>
      <c r="J400" s="91">
        <f t="shared" si="119"/>
        <v>0</v>
      </c>
      <c r="K400" s="91"/>
      <c r="L400" s="91">
        <f t="shared" si="120"/>
        <v>0</v>
      </c>
      <c r="M400" s="91">
        <f t="shared" si="121"/>
        <v>0</v>
      </c>
      <c r="N400" s="105" t="s">
        <v>723</v>
      </c>
    </row>
    <row r="401" spans="1:14" ht="25.5">
      <c r="A401" s="87">
        <v>7</v>
      </c>
      <c r="B401" s="87">
        <v>1</v>
      </c>
      <c r="C401" s="87">
        <v>3</v>
      </c>
      <c r="D401" s="87">
        <v>14</v>
      </c>
      <c r="E401" s="87" t="s">
        <v>281</v>
      </c>
      <c r="F401" s="89" t="s">
        <v>275</v>
      </c>
      <c r="G401" s="87" t="s">
        <v>60</v>
      </c>
      <c r="H401" s="87">
        <v>2</v>
      </c>
      <c r="I401" s="90"/>
      <c r="J401" s="91">
        <f t="shared" si="119"/>
        <v>0</v>
      </c>
      <c r="K401" s="91"/>
      <c r="L401" s="91">
        <f t="shared" si="120"/>
        <v>0</v>
      </c>
      <c r="M401" s="91">
        <f t="shared" si="121"/>
        <v>0</v>
      </c>
      <c r="N401" s="105" t="s">
        <v>723</v>
      </c>
    </row>
    <row r="402" spans="1:14" ht="25.5">
      <c r="A402" s="87">
        <v>7</v>
      </c>
      <c r="B402" s="87">
        <v>1</v>
      </c>
      <c r="C402" s="87">
        <v>3</v>
      </c>
      <c r="D402" s="87">
        <v>15</v>
      </c>
      <c r="E402" s="87" t="s">
        <v>280</v>
      </c>
      <c r="F402" s="89" t="s">
        <v>276</v>
      </c>
      <c r="G402" s="87" t="s">
        <v>60</v>
      </c>
      <c r="H402" s="87">
        <v>2</v>
      </c>
      <c r="I402" s="90"/>
      <c r="J402" s="91">
        <f t="shared" si="119"/>
        <v>0</v>
      </c>
      <c r="K402" s="91"/>
      <c r="L402" s="91">
        <f t="shared" si="120"/>
        <v>0</v>
      </c>
      <c r="M402" s="91">
        <f t="shared" si="121"/>
        <v>0</v>
      </c>
      <c r="N402" s="105" t="s">
        <v>723</v>
      </c>
    </row>
    <row r="403" spans="1:14" ht="25.5">
      <c r="A403" s="87">
        <v>7</v>
      </c>
      <c r="B403" s="87">
        <v>1</v>
      </c>
      <c r="C403" s="87">
        <v>3</v>
      </c>
      <c r="D403" s="87">
        <v>16</v>
      </c>
      <c r="E403" s="87" t="s">
        <v>249</v>
      </c>
      <c r="F403" s="89" t="s">
        <v>250</v>
      </c>
      <c r="G403" s="87" t="s">
        <v>85</v>
      </c>
      <c r="H403" s="87">
        <v>1</v>
      </c>
      <c r="I403" s="90"/>
      <c r="J403" s="91">
        <f t="shared" si="119"/>
        <v>0</v>
      </c>
      <c r="K403" s="91"/>
      <c r="L403" s="91">
        <f t="shared" si="120"/>
        <v>0</v>
      </c>
      <c r="M403" s="91">
        <f t="shared" si="121"/>
        <v>0</v>
      </c>
      <c r="N403" s="105" t="s">
        <v>723</v>
      </c>
    </row>
    <row r="404" spans="1:14">
      <c r="A404" s="73">
        <v>7</v>
      </c>
      <c r="B404" s="73">
        <v>1</v>
      </c>
      <c r="C404" s="73">
        <v>4</v>
      </c>
      <c r="D404" s="73">
        <v>0</v>
      </c>
      <c r="E404" s="73" t="s">
        <v>98</v>
      </c>
      <c r="F404" s="74" t="s">
        <v>104</v>
      </c>
      <c r="G404" s="73"/>
      <c r="H404" s="73"/>
      <c r="I404" s="75"/>
      <c r="J404" s="76"/>
      <c r="K404" s="76"/>
      <c r="L404" s="76"/>
      <c r="M404" s="76"/>
      <c r="N404" s="108"/>
    </row>
    <row r="405" spans="1:14" ht="25.5">
      <c r="A405" s="87">
        <v>7</v>
      </c>
      <c r="B405" s="87">
        <v>1</v>
      </c>
      <c r="C405" s="87">
        <v>4</v>
      </c>
      <c r="D405" s="87">
        <v>1</v>
      </c>
      <c r="E405" s="87" t="s">
        <v>247</v>
      </c>
      <c r="F405" s="89" t="s">
        <v>285</v>
      </c>
      <c r="G405" s="87" t="s">
        <v>60</v>
      </c>
      <c r="H405" s="87">
        <v>1</v>
      </c>
      <c r="I405" s="90"/>
      <c r="J405" s="91">
        <f t="shared" ref="J405:J411" si="122">H405*I405</f>
        <v>0</v>
      </c>
      <c r="K405" s="91"/>
      <c r="L405" s="91">
        <f t="shared" ref="L405:L411" si="123">H405*K405</f>
        <v>0</v>
      </c>
      <c r="M405" s="91">
        <f t="shared" ref="M405:M411" si="124">J405+L405</f>
        <v>0</v>
      </c>
      <c r="N405" s="105" t="s">
        <v>723</v>
      </c>
    </row>
    <row r="406" spans="1:14" ht="25.5">
      <c r="A406" s="87">
        <v>7</v>
      </c>
      <c r="B406" s="87">
        <v>1</v>
      </c>
      <c r="C406" s="87">
        <v>4</v>
      </c>
      <c r="D406" s="87">
        <v>2</v>
      </c>
      <c r="E406" s="87" t="s">
        <v>261</v>
      </c>
      <c r="F406" s="89" t="s">
        <v>265</v>
      </c>
      <c r="G406" s="87" t="s">
        <v>60</v>
      </c>
      <c r="H406" s="87">
        <v>14</v>
      </c>
      <c r="I406" s="90"/>
      <c r="J406" s="91">
        <f t="shared" si="122"/>
        <v>0</v>
      </c>
      <c r="K406" s="91"/>
      <c r="L406" s="91">
        <f t="shared" si="123"/>
        <v>0</v>
      </c>
      <c r="M406" s="91">
        <f t="shared" si="124"/>
        <v>0</v>
      </c>
      <c r="N406" s="105" t="s">
        <v>723</v>
      </c>
    </row>
    <row r="407" spans="1:14" ht="25.5">
      <c r="A407" s="87">
        <v>7</v>
      </c>
      <c r="B407" s="87">
        <v>1</v>
      </c>
      <c r="C407" s="87">
        <v>4</v>
      </c>
      <c r="D407" s="87">
        <v>3</v>
      </c>
      <c r="E407" s="87" t="s">
        <v>248</v>
      </c>
      <c r="F407" s="89" t="s">
        <v>268</v>
      </c>
      <c r="G407" s="87" t="s">
        <v>60</v>
      </c>
      <c r="H407" s="87">
        <v>1</v>
      </c>
      <c r="I407" s="90"/>
      <c r="J407" s="91">
        <f t="shared" si="122"/>
        <v>0</v>
      </c>
      <c r="K407" s="91"/>
      <c r="L407" s="91">
        <f t="shared" si="123"/>
        <v>0</v>
      </c>
      <c r="M407" s="91">
        <f t="shared" si="124"/>
        <v>0</v>
      </c>
      <c r="N407" s="105" t="s">
        <v>723</v>
      </c>
    </row>
    <row r="408" spans="1:14" ht="25.5">
      <c r="A408" s="87">
        <v>7</v>
      </c>
      <c r="B408" s="87">
        <v>1</v>
      </c>
      <c r="C408" s="87">
        <v>4</v>
      </c>
      <c r="D408" s="87">
        <v>4</v>
      </c>
      <c r="E408" s="87" t="s">
        <v>261</v>
      </c>
      <c r="F408" s="89" t="s">
        <v>266</v>
      </c>
      <c r="G408" s="87" t="s">
        <v>60</v>
      </c>
      <c r="H408" s="87">
        <v>2</v>
      </c>
      <c r="I408" s="90"/>
      <c r="J408" s="91">
        <f t="shared" si="122"/>
        <v>0</v>
      </c>
      <c r="K408" s="91"/>
      <c r="L408" s="91">
        <f t="shared" si="123"/>
        <v>0</v>
      </c>
      <c r="M408" s="91">
        <f t="shared" si="124"/>
        <v>0</v>
      </c>
      <c r="N408" s="105" t="s">
        <v>723</v>
      </c>
    </row>
    <row r="409" spans="1:14" ht="25.5">
      <c r="A409" s="87">
        <v>7</v>
      </c>
      <c r="B409" s="87">
        <v>1</v>
      </c>
      <c r="C409" s="87">
        <v>4</v>
      </c>
      <c r="D409" s="87">
        <v>5</v>
      </c>
      <c r="E409" s="87" t="s">
        <v>279</v>
      </c>
      <c r="F409" s="89" t="s">
        <v>278</v>
      </c>
      <c r="G409" s="87" t="s">
        <v>60</v>
      </c>
      <c r="H409" s="87">
        <v>1</v>
      </c>
      <c r="I409" s="90"/>
      <c r="J409" s="91">
        <f t="shared" si="122"/>
        <v>0</v>
      </c>
      <c r="K409" s="91"/>
      <c r="L409" s="91">
        <f t="shared" si="123"/>
        <v>0</v>
      </c>
      <c r="M409" s="91">
        <f t="shared" si="124"/>
        <v>0</v>
      </c>
      <c r="N409" s="105" t="s">
        <v>723</v>
      </c>
    </row>
    <row r="410" spans="1:14" ht="25.5">
      <c r="A410" s="87">
        <v>7</v>
      </c>
      <c r="B410" s="87">
        <v>1</v>
      </c>
      <c r="C410" s="87">
        <v>4</v>
      </c>
      <c r="D410" s="87">
        <v>6</v>
      </c>
      <c r="E410" s="87" t="s">
        <v>248</v>
      </c>
      <c r="F410" s="89" t="s">
        <v>255</v>
      </c>
      <c r="G410" s="87" t="s">
        <v>60</v>
      </c>
      <c r="H410" s="87">
        <v>11</v>
      </c>
      <c r="I410" s="90"/>
      <c r="J410" s="91">
        <f t="shared" si="122"/>
        <v>0</v>
      </c>
      <c r="K410" s="91"/>
      <c r="L410" s="91">
        <f t="shared" si="123"/>
        <v>0</v>
      </c>
      <c r="M410" s="91">
        <f t="shared" si="124"/>
        <v>0</v>
      </c>
      <c r="N410" s="105" t="s">
        <v>723</v>
      </c>
    </row>
    <row r="411" spans="1:14" ht="25.5">
      <c r="A411" s="87">
        <v>7</v>
      </c>
      <c r="B411" s="87">
        <v>1</v>
      </c>
      <c r="C411" s="87">
        <v>4</v>
      </c>
      <c r="D411" s="87">
        <v>7</v>
      </c>
      <c r="E411" s="87" t="s">
        <v>249</v>
      </c>
      <c r="F411" s="89" t="s">
        <v>250</v>
      </c>
      <c r="G411" s="87" t="s">
        <v>85</v>
      </c>
      <c r="H411" s="87">
        <v>1</v>
      </c>
      <c r="I411" s="90"/>
      <c r="J411" s="91">
        <f t="shared" si="122"/>
        <v>0</v>
      </c>
      <c r="K411" s="91"/>
      <c r="L411" s="91">
        <f t="shared" si="123"/>
        <v>0</v>
      </c>
      <c r="M411" s="91">
        <f t="shared" si="124"/>
        <v>0</v>
      </c>
      <c r="N411" s="105" t="s">
        <v>723</v>
      </c>
    </row>
    <row r="412" spans="1:14">
      <c r="A412" s="73">
        <v>7</v>
      </c>
      <c r="B412" s="73">
        <v>1</v>
      </c>
      <c r="C412" s="73">
        <v>5</v>
      </c>
      <c r="D412" s="73">
        <v>0</v>
      </c>
      <c r="E412" s="73" t="s">
        <v>99</v>
      </c>
      <c r="F412" s="74" t="s">
        <v>105</v>
      </c>
      <c r="G412" s="73"/>
      <c r="H412" s="73"/>
      <c r="I412" s="75"/>
      <c r="J412" s="76"/>
      <c r="K412" s="76"/>
      <c r="L412" s="76"/>
      <c r="M412" s="76"/>
      <c r="N412" s="108"/>
    </row>
    <row r="413" spans="1:14" ht="25.5">
      <c r="A413" s="87">
        <v>7</v>
      </c>
      <c r="B413" s="87">
        <v>1</v>
      </c>
      <c r="C413" s="87">
        <v>5</v>
      </c>
      <c r="D413" s="87">
        <v>1</v>
      </c>
      <c r="E413" s="87" t="s">
        <v>247</v>
      </c>
      <c r="F413" s="89" t="s">
        <v>299</v>
      </c>
      <c r="G413" s="87" t="s">
        <v>60</v>
      </c>
      <c r="H413" s="87">
        <v>4</v>
      </c>
      <c r="I413" s="90"/>
      <c r="J413" s="91">
        <f t="shared" ref="J413:J429" si="125">H413*I413</f>
        <v>0</v>
      </c>
      <c r="K413" s="91"/>
      <c r="L413" s="91">
        <f t="shared" ref="L413:L429" si="126">H413*K413</f>
        <v>0</v>
      </c>
      <c r="M413" s="91">
        <f t="shared" ref="M413:M429" si="127">L413+J413</f>
        <v>0</v>
      </c>
      <c r="N413" s="105" t="s">
        <v>723</v>
      </c>
    </row>
    <row r="414" spans="1:14" ht="25.5">
      <c r="A414" s="87">
        <v>7</v>
      </c>
      <c r="B414" s="87">
        <v>1</v>
      </c>
      <c r="C414" s="87">
        <v>5</v>
      </c>
      <c r="D414" s="87">
        <v>2</v>
      </c>
      <c r="E414" s="87" t="s">
        <v>261</v>
      </c>
      <c r="F414" s="89" t="s">
        <v>266</v>
      </c>
      <c r="G414" s="87" t="s">
        <v>60</v>
      </c>
      <c r="H414" s="87">
        <v>24</v>
      </c>
      <c r="I414" s="90"/>
      <c r="J414" s="91">
        <f t="shared" si="125"/>
        <v>0</v>
      </c>
      <c r="K414" s="91"/>
      <c r="L414" s="91">
        <f t="shared" si="126"/>
        <v>0</v>
      </c>
      <c r="M414" s="91">
        <f t="shared" si="127"/>
        <v>0</v>
      </c>
      <c r="N414" s="105" t="s">
        <v>723</v>
      </c>
    </row>
    <row r="415" spans="1:14" ht="25.5">
      <c r="A415" s="87">
        <v>7</v>
      </c>
      <c r="B415" s="87">
        <v>1</v>
      </c>
      <c r="C415" s="87">
        <v>5</v>
      </c>
      <c r="D415" s="87">
        <v>3</v>
      </c>
      <c r="E415" s="87" t="s">
        <v>248</v>
      </c>
      <c r="F415" s="89" t="s">
        <v>268</v>
      </c>
      <c r="G415" s="87" t="s">
        <v>60</v>
      </c>
      <c r="H415" s="87">
        <v>1</v>
      </c>
      <c r="I415" s="90"/>
      <c r="J415" s="91">
        <f t="shared" si="125"/>
        <v>0</v>
      </c>
      <c r="K415" s="91"/>
      <c r="L415" s="91">
        <f t="shared" si="126"/>
        <v>0</v>
      </c>
      <c r="M415" s="91">
        <f t="shared" si="127"/>
        <v>0</v>
      </c>
      <c r="N415" s="105" t="s">
        <v>723</v>
      </c>
    </row>
    <row r="416" spans="1:14" ht="25.5">
      <c r="A416" s="87">
        <v>7</v>
      </c>
      <c r="B416" s="87">
        <v>1</v>
      </c>
      <c r="C416" s="87">
        <v>5</v>
      </c>
      <c r="D416" s="87">
        <v>4</v>
      </c>
      <c r="E416" s="87" t="s">
        <v>261</v>
      </c>
      <c r="F416" s="89" t="s">
        <v>265</v>
      </c>
      <c r="G416" s="87" t="s">
        <v>60</v>
      </c>
      <c r="H416" s="87">
        <v>12</v>
      </c>
      <c r="I416" s="90"/>
      <c r="J416" s="91">
        <f t="shared" si="125"/>
        <v>0</v>
      </c>
      <c r="K416" s="91"/>
      <c r="L416" s="91">
        <f t="shared" si="126"/>
        <v>0</v>
      </c>
      <c r="M416" s="91">
        <f t="shared" si="127"/>
        <v>0</v>
      </c>
      <c r="N416" s="105" t="s">
        <v>723</v>
      </c>
    </row>
    <row r="417" spans="1:14" ht="25.5">
      <c r="A417" s="87">
        <v>7</v>
      </c>
      <c r="B417" s="87">
        <v>1</v>
      </c>
      <c r="C417" s="87">
        <v>5</v>
      </c>
      <c r="D417" s="87">
        <v>5</v>
      </c>
      <c r="E417" s="87" t="s">
        <v>279</v>
      </c>
      <c r="F417" s="89" t="s">
        <v>278</v>
      </c>
      <c r="G417" s="87" t="s">
        <v>60</v>
      </c>
      <c r="H417" s="87">
        <v>10</v>
      </c>
      <c r="I417" s="90"/>
      <c r="J417" s="91">
        <f t="shared" si="125"/>
        <v>0</v>
      </c>
      <c r="K417" s="91"/>
      <c r="L417" s="91">
        <f t="shared" si="126"/>
        <v>0</v>
      </c>
      <c r="M417" s="91">
        <f t="shared" si="127"/>
        <v>0</v>
      </c>
      <c r="N417" s="105" t="s">
        <v>723</v>
      </c>
    </row>
    <row r="418" spans="1:14" ht="25.5">
      <c r="A418" s="87">
        <v>7</v>
      </c>
      <c r="B418" s="87">
        <v>1</v>
      </c>
      <c r="C418" s="87">
        <v>5</v>
      </c>
      <c r="D418" s="87">
        <v>6</v>
      </c>
      <c r="E418" s="87" t="s">
        <v>248</v>
      </c>
      <c r="F418" s="89" t="s">
        <v>275</v>
      </c>
      <c r="G418" s="87" t="s">
        <v>60</v>
      </c>
      <c r="H418" s="87">
        <v>4</v>
      </c>
      <c r="I418" s="90"/>
      <c r="J418" s="91">
        <f t="shared" si="125"/>
        <v>0</v>
      </c>
      <c r="K418" s="91"/>
      <c r="L418" s="91">
        <f t="shared" si="126"/>
        <v>0</v>
      </c>
      <c r="M418" s="91">
        <f t="shared" si="127"/>
        <v>0</v>
      </c>
      <c r="N418" s="105" t="s">
        <v>723</v>
      </c>
    </row>
    <row r="419" spans="1:14" ht="25.5">
      <c r="A419" s="87">
        <v>7</v>
      </c>
      <c r="B419" s="87">
        <v>1</v>
      </c>
      <c r="C419" s="87">
        <v>5</v>
      </c>
      <c r="D419" s="87">
        <v>7</v>
      </c>
      <c r="E419" s="87" t="s">
        <v>280</v>
      </c>
      <c r="F419" s="89" t="s">
        <v>276</v>
      </c>
      <c r="G419" s="87" t="s">
        <v>60</v>
      </c>
      <c r="H419" s="87">
        <v>3</v>
      </c>
      <c r="I419" s="90"/>
      <c r="J419" s="91">
        <f t="shared" si="125"/>
        <v>0</v>
      </c>
      <c r="K419" s="91"/>
      <c r="L419" s="91">
        <f t="shared" si="126"/>
        <v>0</v>
      </c>
      <c r="M419" s="91">
        <f t="shared" si="127"/>
        <v>0</v>
      </c>
      <c r="N419" s="105" t="s">
        <v>723</v>
      </c>
    </row>
    <row r="420" spans="1:14" ht="25.5">
      <c r="A420" s="87">
        <v>7</v>
      </c>
      <c r="B420" s="87">
        <v>1</v>
      </c>
      <c r="C420" s="87">
        <v>5</v>
      </c>
      <c r="D420" s="87">
        <v>8</v>
      </c>
      <c r="E420" s="87" t="s">
        <v>248</v>
      </c>
      <c r="F420" s="89" t="s">
        <v>294</v>
      </c>
      <c r="G420" s="87" t="s">
        <v>60</v>
      </c>
      <c r="H420" s="87">
        <v>4</v>
      </c>
      <c r="I420" s="90"/>
      <c r="J420" s="91">
        <f t="shared" si="125"/>
        <v>0</v>
      </c>
      <c r="K420" s="91"/>
      <c r="L420" s="91">
        <f t="shared" si="126"/>
        <v>0</v>
      </c>
      <c r="M420" s="91">
        <f t="shared" si="127"/>
        <v>0</v>
      </c>
      <c r="N420" s="105" t="s">
        <v>723</v>
      </c>
    </row>
    <row r="421" spans="1:14" ht="25.5">
      <c r="A421" s="87">
        <v>7</v>
      </c>
      <c r="B421" s="87">
        <v>1</v>
      </c>
      <c r="C421" s="87">
        <v>5</v>
      </c>
      <c r="D421" s="87">
        <v>9</v>
      </c>
      <c r="E421" s="87" t="s">
        <v>248</v>
      </c>
      <c r="F421" s="89" t="s">
        <v>259</v>
      </c>
      <c r="G421" s="87" t="s">
        <v>60</v>
      </c>
      <c r="H421" s="87">
        <v>35</v>
      </c>
      <c r="I421" s="90"/>
      <c r="J421" s="91">
        <f t="shared" si="125"/>
        <v>0</v>
      </c>
      <c r="K421" s="91"/>
      <c r="L421" s="91">
        <f t="shared" si="126"/>
        <v>0</v>
      </c>
      <c r="M421" s="91">
        <f t="shared" si="127"/>
        <v>0</v>
      </c>
      <c r="N421" s="105" t="s">
        <v>723</v>
      </c>
    </row>
    <row r="422" spans="1:14" ht="25.5">
      <c r="A422" s="87">
        <v>7</v>
      </c>
      <c r="B422" s="87">
        <v>1</v>
      </c>
      <c r="C422" s="87">
        <v>5</v>
      </c>
      <c r="D422" s="87">
        <v>10</v>
      </c>
      <c r="E422" s="87" t="s">
        <v>248</v>
      </c>
      <c r="F422" s="89" t="s">
        <v>255</v>
      </c>
      <c r="G422" s="87" t="s">
        <v>60</v>
      </c>
      <c r="H422" s="87">
        <v>54</v>
      </c>
      <c r="I422" s="90"/>
      <c r="J422" s="91">
        <f t="shared" si="125"/>
        <v>0</v>
      </c>
      <c r="K422" s="91"/>
      <c r="L422" s="91">
        <f t="shared" si="126"/>
        <v>0</v>
      </c>
      <c r="M422" s="91">
        <f t="shared" si="127"/>
        <v>0</v>
      </c>
      <c r="N422" s="105" t="s">
        <v>723</v>
      </c>
    </row>
    <row r="423" spans="1:14" ht="25.5">
      <c r="A423" s="87">
        <v>7</v>
      </c>
      <c r="B423" s="87">
        <v>1</v>
      </c>
      <c r="C423" s="87">
        <v>5</v>
      </c>
      <c r="D423" s="87">
        <v>11</v>
      </c>
      <c r="E423" s="87" t="s">
        <v>248</v>
      </c>
      <c r="F423" s="89" t="s">
        <v>295</v>
      </c>
      <c r="G423" s="87" t="s">
        <v>60</v>
      </c>
      <c r="H423" s="87">
        <v>11</v>
      </c>
      <c r="I423" s="90"/>
      <c r="J423" s="91">
        <f t="shared" si="125"/>
        <v>0</v>
      </c>
      <c r="K423" s="91"/>
      <c r="L423" s="91">
        <f t="shared" si="126"/>
        <v>0</v>
      </c>
      <c r="M423" s="91">
        <f t="shared" si="127"/>
        <v>0</v>
      </c>
      <c r="N423" s="105" t="s">
        <v>723</v>
      </c>
    </row>
    <row r="424" spans="1:14" ht="25.5">
      <c r="A424" s="87">
        <v>7</v>
      </c>
      <c r="B424" s="87">
        <v>1</v>
      </c>
      <c r="C424" s="87">
        <v>5</v>
      </c>
      <c r="D424" s="87">
        <v>12</v>
      </c>
      <c r="E424" s="87" t="s">
        <v>248</v>
      </c>
      <c r="F424" s="89" t="s">
        <v>296</v>
      </c>
      <c r="G424" s="87" t="s">
        <v>60</v>
      </c>
      <c r="H424" s="87">
        <v>8</v>
      </c>
      <c r="I424" s="90"/>
      <c r="J424" s="91">
        <f t="shared" si="125"/>
        <v>0</v>
      </c>
      <c r="K424" s="91"/>
      <c r="L424" s="91">
        <f t="shared" si="126"/>
        <v>0</v>
      </c>
      <c r="M424" s="91">
        <f t="shared" si="127"/>
        <v>0</v>
      </c>
      <c r="N424" s="105" t="s">
        <v>723</v>
      </c>
    </row>
    <row r="425" spans="1:14" ht="25.5">
      <c r="A425" s="87">
        <v>7</v>
      </c>
      <c r="B425" s="87">
        <v>1</v>
      </c>
      <c r="C425" s="87">
        <v>5</v>
      </c>
      <c r="D425" s="87">
        <v>13</v>
      </c>
      <c r="E425" s="87" t="s">
        <v>248</v>
      </c>
      <c r="F425" s="89" t="s">
        <v>297</v>
      </c>
      <c r="G425" s="87" t="s">
        <v>60</v>
      </c>
      <c r="H425" s="87">
        <v>10</v>
      </c>
      <c r="I425" s="90"/>
      <c r="J425" s="91">
        <f t="shared" si="125"/>
        <v>0</v>
      </c>
      <c r="K425" s="91"/>
      <c r="L425" s="91">
        <f t="shared" si="126"/>
        <v>0</v>
      </c>
      <c r="M425" s="91">
        <f t="shared" si="127"/>
        <v>0</v>
      </c>
      <c r="N425" s="105" t="s">
        <v>723</v>
      </c>
    </row>
    <row r="426" spans="1:14" ht="25.5">
      <c r="A426" s="87">
        <v>7</v>
      </c>
      <c r="B426" s="87">
        <v>1</v>
      </c>
      <c r="C426" s="87">
        <v>5</v>
      </c>
      <c r="D426" s="87">
        <v>14</v>
      </c>
      <c r="E426" s="87" t="s">
        <v>279</v>
      </c>
      <c r="F426" s="89" t="s">
        <v>300</v>
      </c>
      <c r="G426" s="87" t="s">
        <v>60</v>
      </c>
      <c r="H426" s="87">
        <v>2</v>
      </c>
      <c r="I426" s="90"/>
      <c r="J426" s="91">
        <f t="shared" si="125"/>
        <v>0</v>
      </c>
      <c r="K426" s="91"/>
      <c r="L426" s="91">
        <f t="shared" si="126"/>
        <v>0</v>
      </c>
      <c r="M426" s="91">
        <f t="shared" si="127"/>
        <v>0</v>
      </c>
      <c r="N426" s="105" t="s">
        <v>723</v>
      </c>
    </row>
    <row r="427" spans="1:14" ht="25.5">
      <c r="A427" s="87">
        <v>7</v>
      </c>
      <c r="B427" s="87">
        <v>1</v>
      </c>
      <c r="C427" s="87">
        <v>5</v>
      </c>
      <c r="D427" s="87">
        <v>15</v>
      </c>
      <c r="E427" s="87" t="s">
        <v>248</v>
      </c>
      <c r="F427" s="89" t="s">
        <v>298</v>
      </c>
      <c r="G427" s="87" t="s">
        <v>60</v>
      </c>
      <c r="H427" s="87">
        <v>4</v>
      </c>
      <c r="I427" s="90"/>
      <c r="J427" s="91">
        <f t="shared" si="125"/>
        <v>0</v>
      </c>
      <c r="K427" s="91"/>
      <c r="L427" s="91">
        <f t="shared" si="126"/>
        <v>0</v>
      </c>
      <c r="M427" s="91">
        <f t="shared" si="127"/>
        <v>0</v>
      </c>
      <c r="N427" s="105" t="s">
        <v>723</v>
      </c>
    </row>
    <row r="428" spans="1:14" ht="25.5">
      <c r="A428" s="87">
        <v>7</v>
      </c>
      <c r="B428" s="87">
        <v>1</v>
      </c>
      <c r="C428" s="87">
        <v>5</v>
      </c>
      <c r="D428" s="87">
        <v>16</v>
      </c>
      <c r="E428" s="87" t="s">
        <v>282</v>
      </c>
      <c r="F428" s="89" t="s">
        <v>274</v>
      </c>
      <c r="G428" s="87" t="s">
        <v>60</v>
      </c>
      <c r="H428" s="87">
        <v>2</v>
      </c>
      <c r="I428" s="90"/>
      <c r="J428" s="91">
        <f t="shared" si="125"/>
        <v>0</v>
      </c>
      <c r="K428" s="91"/>
      <c r="L428" s="91">
        <f t="shared" si="126"/>
        <v>0</v>
      </c>
      <c r="M428" s="91">
        <f t="shared" si="127"/>
        <v>0</v>
      </c>
      <c r="N428" s="105" t="s">
        <v>723</v>
      </c>
    </row>
    <row r="429" spans="1:14" ht="25.5">
      <c r="A429" s="87">
        <v>7</v>
      </c>
      <c r="B429" s="87">
        <v>1</v>
      </c>
      <c r="C429" s="87">
        <v>5</v>
      </c>
      <c r="D429" s="87">
        <v>17</v>
      </c>
      <c r="E429" s="87" t="s">
        <v>249</v>
      </c>
      <c r="F429" s="89" t="s">
        <v>250</v>
      </c>
      <c r="G429" s="87" t="s">
        <v>85</v>
      </c>
      <c r="H429" s="87">
        <v>1</v>
      </c>
      <c r="I429" s="90"/>
      <c r="J429" s="91">
        <f t="shared" si="125"/>
        <v>0</v>
      </c>
      <c r="K429" s="91"/>
      <c r="L429" s="91">
        <f t="shared" si="126"/>
        <v>0</v>
      </c>
      <c r="M429" s="91">
        <f t="shared" si="127"/>
        <v>0</v>
      </c>
      <c r="N429" s="105" t="s">
        <v>723</v>
      </c>
    </row>
    <row r="430" spans="1:14">
      <c r="A430" s="73">
        <v>7</v>
      </c>
      <c r="B430" s="73">
        <v>1</v>
      </c>
      <c r="C430" s="73">
        <v>6</v>
      </c>
      <c r="D430" s="73">
        <v>0</v>
      </c>
      <c r="E430" s="73" t="s">
        <v>100</v>
      </c>
      <c r="F430" s="74" t="s">
        <v>106</v>
      </c>
      <c r="G430" s="73"/>
      <c r="H430" s="73"/>
      <c r="I430" s="75"/>
      <c r="J430" s="76"/>
      <c r="K430" s="76"/>
      <c r="L430" s="76"/>
      <c r="M430" s="76"/>
      <c r="N430" s="108"/>
    </row>
    <row r="431" spans="1:14" ht="25.5">
      <c r="A431" s="87">
        <v>7</v>
      </c>
      <c r="B431" s="87">
        <v>1</v>
      </c>
      <c r="C431" s="87">
        <v>6</v>
      </c>
      <c r="D431" s="87">
        <v>1</v>
      </c>
      <c r="E431" s="87" t="s">
        <v>247</v>
      </c>
      <c r="F431" s="89" t="s">
        <v>285</v>
      </c>
      <c r="G431" s="87" t="s">
        <v>60</v>
      </c>
      <c r="H431" s="87">
        <v>1</v>
      </c>
      <c r="I431" s="90"/>
      <c r="J431" s="91">
        <f t="shared" ref="J431:J437" si="128">H431*I431</f>
        <v>0</v>
      </c>
      <c r="K431" s="91"/>
      <c r="L431" s="91">
        <f t="shared" ref="L431:L437" si="129">H431*K431</f>
        <v>0</v>
      </c>
      <c r="M431" s="91">
        <f t="shared" ref="M431:M437" si="130">J431+L431</f>
        <v>0</v>
      </c>
      <c r="N431" s="105" t="s">
        <v>723</v>
      </c>
    </row>
    <row r="432" spans="1:14" ht="25.5">
      <c r="A432" s="87">
        <v>7</v>
      </c>
      <c r="B432" s="87">
        <v>1</v>
      </c>
      <c r="C432" s="87">
        <v>6</v>
      </c>
      <c r="D432" s="87">
        <v>2</v>
      </c>
      <c r="E432" s="87" t="s">
        <v>261</v>
      </c>
      <c r="F432" s="89" t="s">
        <v>266</v>
      </c>
      <c r="G432" s="87" t="s">
        <v>60</v>
      </c>
      <c r="H432" s="87">
        <v>8</v>
      </c>
      <c r="I432" s="90"/>
      <c r="J432" s="91">
        <f t="shared" si="128"/>
        <v>0</v>
      </c>
      <c r="K432" s="91"/>
      <c r="L432" s="91">
        <f t="shared" si="129"/>
        <v>0</v>
      </c>
      <c r="M432" s="91">
        <f t="shared" si="130"/>
        <v>0</v>
      </c>
      <c r="N432" s="105" t="s">
        <v>723</v>
      </c>
    </row>
    <row r="433" spans="1:14" ht="25.5">
      <c r="A433" s="87">
        <v>7</v>
      </c>
      <c r="B433" s="87">
        <v>1</v>
      </c>
      <c r="C433" s="87">
        <v>6</v>
      </c>
      <c r="D433" s="87">
        <v>3</v>
      </c>
      <c r="E433" s="87" t="s">
        <v>279</v>
      </c>
      <c r="F433" s="89" t="s">
        <v>301</v>
      </c>
      <c r="G433" s="87" t="s">
        <v>60</v>
      </c>
      <c r="H433" s="87">
        <v>4</v>
      </c>
      <c r="I433" s="90"/>
      <c r="J433" s="91">
        <f t="shared" si="128"/>
        <v>0</v>
      </c>
      <c r="K433" s="91"/>
      <c r="L433" s="91">
        <f t="shared" si="129"/>
        <v>0</v>
      </c>
      <c r="M433" s="91">
        <f t="shared" si="130"/>
        <v>0</v>
      </c>
      <c r="N433" s="105" t="s">
        <v>723</v>
      </c>
    </row>
    <row r="434" spans="1:14" ht="25.5">
      <c r="A434" s="87">
        <v>7</v>
      </c>
      <c r="B434" s="87">
        <v>1</v>
      </c>
      <c r="C434" s="87">
        <v>6</v>
      </c>
      <c r="D434" s="87">
        <v>4</v>
      </c>
      <c r="E434" s="87" t="s">
        <v>261</v>
      </c>
      <c r="F434" s="89" t="s">
        <v>265</v>
      </c>
      <c r="G434" s="87" t="s">
        <v>60</v>
      </c>
      <c r="H434" s="87">
        <v>4</v>
      </c>
      <c r="I434" s="90"/>
      <c r="J434" s="91">
        <f t="shared" si="128"/>
        <v>0</v>
      </c>
      <c r="K434" s="91"/>
      <c r="L434" s="91">
        <f t="shared" si="129"/>
        <v>0</v>
      </c>
      <c r="M434" s="91">
        <f t="shared" si="130"/>
        <v>0</v>
      </c>
      <c r="N434" s="105" t="s">
        <v>723</v>
      </c>
    </row>
    <row r="435" spans="1:14" ht="25.5">
      <c r="A435" s="87">
        <v>7</v>
      </c>
      <c r="B435" s="87">
        <v>1</v>
      </c>
      <c r="C435" s="87">
        <v>6</v>
      </c>
      <c r="D435" s="87">
        <v>5</v>
      </c>
      <c r="E435" s="87" t="s">
        <v>248</v>
      </c>
      <c r="F435" s="89" t="s">
        <v>255</v>
      </c>
      <c r="G435" s="87" t="s">
        <v>60</v>
      </c>
      <c r="H435" s="87">
        <v>24</v>
      </c>
      <c r="I435" s="90"/>
      <c r="J435" s="91">
        <f t="shared" si="128"/>
        <v>0</v>
      </c>
      <c r="K435" s="91"/>
      <c r="L435" s="91">
        <f t="shared" si="129"/>
        <v>0</v>
      </c>
      <c r="M435" s="91">
        <f t="shared" si="130"/>
        <v>0</v>
      </c>
      <c r="N435" s="105" t="s">
        <v>723</v>
      </c>
    </row>
    <row r="436" spans="1:14" ht="25.5">
      <c r="A436" s="87">
        <v>7</v>
      </c>
      <c r="B436" s="87">
        <v>1</v>
      </c>
      <c r="C436" s="87">
        <v>6</v>
      </c>
      <c r="D436" s="87">
        <v>6</v>
      </c>
      <c r="E436" s="87" t="s">
        <v>248</v>
      </c>
      <c r="F436" s="89" t="s">
        <v>302</v>
      </c>
      <c r="G436" s="87" t="s">
        <v>60</v>
      </c>
      <c r="H436" s="87">
        <v>1</v>
      </c>
      <c r="I436" s="90"/>
      <c r="J436" s="91">
        <f t="shared" si="128"/>
        <v>0</v>
      </c>
      <c r="K436" s="91"/>
      <c r="L436" s="91">
        <f t="shared" si="129"/>
        <v>0</v>
      </c>
      <c r="M436" s="91">
        <f t="shared" si="130"/>
        <v>0</v>
      </c>
      <c r="N436" s="105" t="s">
        <v>723</v>
      </c>
    </row>
    <row r="437" spans="1:14" ht="25.5">
      <c r="A437" s="87">
        <v>7</v>
      </c>
      <c r="B437" s="87">
        <v>1</v>
      </c>
      <c r="C437" s="87">
        <v>6</v>
      </c>
      <c r="D437" s="87">
        <v>7</v>
      </c>
      <c r="E437" s="87" t="s">
        <v>249</v>
      </c>
      <c r="F437" s="89" t="s">
        <v>250</v>
      </c>
      <c r="G437" s="87" t="s">
        <v>85</v>
      </c>
      <c r="H437" s="87">
        <v>1</v>
      </c>
      <c r="I437" s="90"/>
      <c r="J437" s="91">
        <f t="shared" si="128"/>
        <v>0</v>
      </c>
      <c r="K437" s="91"/>
      <c r="L437" s="91">
        <f t="shared" si="129"/>
        <v>0</v>
      </c>
      <c r="M437" s="91">
        <f t="shared" si="130"/>
        <v>0</v>
      </c>
      <c r="N437" s="105" t="s">
        <v>723</v>
      </c>
    </row>
    <row r="438" spans="1:14">
      <c r="A438" s="82">
        <v>7</v>
      </c>
      <c r="B438" s="82">
        <v>1</v>
      </c>
      <c r="C438" s="82">
        <v>7</v>
      </c>
      <c r="D438" s="82">
        <v>0</v>
      </c>
      <c r="E438" s="82" t="s">
        <v>327</v>
      </c>
      <c r="F438" s="83" t="s">
        <v>241</v>
      </c>
      <c r="G438" s="73"/>
      <c r="H438" s="73"/>
      <c r="I438" s="75"/>
      <c r="J438" s="76"/>
      <c r="K438" s="76"/>
      <c r="L438" s="76"/>
      <c r="M438" s="76"/>
      <c r="N438" s="108"/>
    </row>
    <row r="439" spans="1:14" ht="25.5">
      <c r="A439" s="87">
        <v>7</v>
      </c>
      <c r="B439" s="87">
        <v>1</v>
      </c>
      <c r="C439" s="87">
        <v>7</v>
      </c>
      <c r="D439" s="87">
        <v>1</v>
      </c>
      <c r="E439" s="87" t="s">
        <v>247</v>
      </c>
      <c r="F439" s="89" t="s">
        <v>359</v>
      </c>
      <c r="G439" s="87" t="s">
        <v>60</v>
      </c>
      <c r="H439" s="87">
        <v>1</v>
      </c>
      <c r="I439" s="90"/>
      <c r="J439" s="91">
        <f t="shared" ref="J439" si="131">H439*I439</f>
        <v>0</v>
      </c>
      <c r="K439" s="91"/>
      <c r="L439" s="91">
        <f t="shared" ref="L439" si="132">H439*K439</f>
        <v>0</v>
      </c>
      <c r="M439" s="91">
        <f t="shared" ref="M439" si="133">J439+L439</f>
        <v>0</v>
      </c>
      <c r="N439" s="105" t="s">
        <v>723</v>
      </c>
    </row>
    <row r="440" spans="1:14" ht="25.5">
      <c r="A440" s="87">
        <v>7</v>
      </c>
      <c r="B440" s="87">
        <v>1</v>
      </c>
      <c r="C440" s="87">
        <v>7</v>
      </c>
      <c r="D440" s="87">
        <v>2</v>
      </c>
      <c r="E440" s="87" t="s">
        <v>248</v>
      </c>
      <c r="F440" s="89" t="s">
        <v>251</v>
      </c>
      <c r="G440" s="87" t="s">
        <v>60</v>
      </c>
      <c r="H440" s="87">
        <v>8</v>
      </c>
      <c r="I440" s="90"/>
      <c r="J440" s="91">
        <f t="shared" ref="J440:J450" si="134">H440*I440</f>
        <v>0</v>
      </c>
      <c r="K440" s="91"/>
      <c r="L440" s="91">
        <f t="shared" ref="L440:L450" si="135">H440*K440</f>
        <v>0</v>
      </c>
      <c r="M440" s="91">
        <f t="shared" ref="M440:M450" si="136">J440+L440</f>
        <v>0</v>
      </c>
      <c r="N440" s="105" t="s">
        <v>723</v>
      </c>
    </row>
    <row r="441" spans="1:14" ht="25.5">
      <c r="A441" s="87">
        <v>7</v>
      </c>
      <c r="B441" s="87">
        <v>1</v>
      </c>
      <c r="C441" s="87">
        <v>7</v>
      </c>
      <c r="D441" s="87">
        <v>3</v>
      </c>
      <c r="E441" s="87" t="s">
        <v>248</v>
      </c>
      <c r="F441" s="89" t="s">
        <v>252</v>
      </c>
      <c r="G441" s="87" t="s">
        <v>60</v>
      </c>
      <c r="H441" s="87">
        <v>7</v>
      </c>
      <c r="I441" s="90"/>
      <c r="J441" s="91">
        <f t="shared" si="134"/>
        <v>0</v>
      </c>
      <c r="K441" s="91"/>
      <c r="L441" s="91">
        <f t="shared" si="135"/>
        <v>0</v>
      </c>
      <c r="M441" s="91">
        <f t="shared" si="136"/>
        <v>0</v>
      </c>
      <c r="N441" s="105" t="s">
        <v>723</v>
      </c>
    </row>
    <row r="442" spans="1:14" ht="25.5">
      <c r="A442" s="87">
        <v>7</v>
      </c>
      <c r="B442" s="87">
        <v>1</v>
      </c>
      <c r="C442" s="87">
        <v>7</v>
      </c>
      <c r="D442" s="87">
        <v>4</v>
      </c>
      <c r="E442" s="87" t="s">
        <v>248</v>
      </c>
      <c r="F442" s="89" t="s">
        <v>253</v>
      </c>
      <c r="G442" s="87" t="s">
        <v>60</v>
      </c>
      <c r="H442" s="87">
        <v>1</v>
      </c>
      <c r="I442" s="90"/>
      <c r="J442" s="91">
        <f t="shared" si="134"/>
        <v>0</v>
      </c>
      <c r="K442" s="91"/>
      <c r="L442" s="91">
        <f t="shared" si="135"/>
        <v>0</v>
      </c>
      <c r="M442" s="91">
        <f t="shared" si="136"/>
        <v>0</v>
      </c>
      <c r="N442" s="105" t="s">
        <v>723</v>
      </c>
    </row>
    <row r="443" spans="1:14" ht="25.5">
      <c r="A443" s="87">
        <v>7</v>
      </c>
      <c r="B443" s="87">
        <v>1</v>
      </c>
      <c r="C443" s="87">
        <v>7</v>
      </c>
      <c r="D443" s="87">
        <v>5</v>
      </c>
      <c r="E443" s="87" t="s">
        <v>248</v>
      </c>
      <c r="F443" s="89" t="s">
        <v>254</v>
      </c>
      <c r="G443" s="87" t="s">
        <v>60</v>
      </c>
      <c r="H443" s="87">
        <v>3</v>
      </c>
      <c r="I443" s="90"/>
      <c r="J443" s="91">
        <f t="shared" si="134"/>
        <v>0</v>
      </c>
      <c r="K443" s="91"/>
      <c r="L443" s="91">
        <f t="shared" si="135"/>
        <v>0</v>
      </c>
      <c r="M443" s="91">
        <f t="shared" si="136"/>
        <v>0</v>
      </c>
      <c r="N443" s="105" t="s">
        <v>723</v>
      </c>
    </row>
    <row r="444" spans="1:14" ht="25.5">
      <c r="A444" s="87">
        <v>7</v>
      </c>
      <c r="B444" s="87">
        <v>1</v>
      </c>
      <c r="C444" s="87">
        <v>7</v>
      </c>
      <c r="D444" s="87">
        <v>6</v>
      </c>
      <c r="E444" s="87" t="s">
        <v>248</v>
      </c>
      <c r="F444" s="89" t="s">
        <v>255</v>
      </c>
      <c r="G444" s="87" t="s">
        <v>60</v>
      </c>
      <c r="H444" s="87">
        <v>24</v>
      </c>
      <c r="I444" s="90"/>
      <c r="J444" s="91">
        <f t="shared" si="134"/>
        <v>0</v>
      </c>
      <c r="K444" s="91"/>
      <c r="L444" s="91">
        <f t="shared" si="135"/>
        <v>0</v>
      </c>
      <c r="M444" s="91">
        <f t="shared" si="136"/>
        <v>0</v>
      </c>
      <c r="N444" s="105" t="s">
        <v>723</v>
      </c>
    </row>
    <row r="445" spans="1:14" ht="25.5">
      <c r="A445" s="87">
        <v>7</v>
      </c>
      <c r="B445" s="87">
        <v>1</v>
      </c>
      <c r="C445" s="87">
        <v>7</v>
      </c>
      <c r="D445" s="87">
        <v>7</v>
      </c>
      <c r="E445" s="87" t="s">
        <v>248</v>
      </c>
      <c r="F445" s="89" t="s">
        <v>256</v>
      </c>
      <c r="G445" s="87" t="s">
        <v>60</v>
      </c>
      <c r="H445" s="87">
        <v>6</v>
      </c>
      <c r="I445" s="90"/>
      <c r="J445" s="91">
        <f t="shared" si="134"/>
        <v>0</v>
      </c>
      <c r="K445" s="91"/>
      <c r="L445" s="91">
        <f t="shared" si="135"/>
        <v>0</v>
      </c>
      <c r="M445" s="91">
        <f t="shared" si="136"/>
        <v>0</v>
      </c>
      <c r="N445" s="105" t="s">
        <v>723</v>
      </c>
    </row>
    <row r="446" spans="1:14" ht="25.5">
      <c r="A446" s="87">
        <v>7</v>
      </c>
      <c r="B446" s="87">
        <v>1</v>
      </c>
      <c r="C446" s="87">
        <v>7</v>
      </c>
      <c r="D446" s="87">
        <v>8</v>
      </c>
      <c r="E446" s="87" t="s">
        <v>248</v>
      </c>
      <c r="F446" s="89" t="s">
        <v>360</v>
      </c>
      <c r="G446" s="87" t="s">
        <v>60</v>
      </c>
      <c r="H446" s="87">
        <v>1</v>
      </c>
      <c r="I446" s="90"/>
      <c r="J446" s="91">
        <f t="shared" si="134"/>
        <v>0</v>
      </c>
      <c r="K446" s="91"/>
      <c r="L446" s="91">
        <f t="shared" si="135"/>
        <v>0</v>
      </c>
      <c r="M446" s="91">
        <f t="shared" si="136"/>
        <v>0</v>
      </c>
      <c r="N446" s="105" t="s">
        <v>723</v>
      </c>
    </row>
    <row r="447" spans="1:14" ht="25.5">
      <c r="A447" s="87">
        <v>7</v>
      </c>
      <c r="B447" s="87">
        <v>1</v>
      </c>
      <c r="C447" s="87">
        <v>7</v>
      </c>
      <c r="D447" s="87">
        <v>9</v>
      </c>
      <c r="E447" s="87" t="s">
        <v>261</v>
      </c>
      <c r="F447" s="89" t="s">
        <v>257</v>
      </c>
      <c r="G447" s="87" t="s">
        <v>60</v>
      </c>
      <c r="H447" s="87">
        <v>5</v>
      </c>
      <c r="I447" s="90"/>
      <c r="J447" s="91">
        <f t="shared" si="134"/>
        <v>0</v>
      </c>
      <c r="K447" s="91"/>
      <c r="L447" s="91">
        <f t="shared" si="135"/>
        <v>0</v>
      </c>
      <c r="M447" s="91">
        <f t="shared" si="136"/>
        <v>0</v>
      </c>
      <c r="N447" s="105" t="s">
        <v>723</v>
      </c>
    </row>
    <row r="448" spans="1:14" ht="25.5">
      <c r="A448" s="87">
        <v>7</v>
      </c>
      <c r="B448" s="87">
        <v>1</v>
      </c>
      <c r="C448" s="87">
        <v>7</v>
      </c>
      <c r="D448" s="87">
        <v>10</v>
      </c>
      <c r="E448" s="87" t="s">
        <v>261</v>
      </c>
      <c r="F448" s="89" t="s">
        <v>258</v>
      </c>
      <c r="G448" s="87" t="s">
        <v>60</v>
      </c>
      <c r="H448" s="87">
        <v>1</v>
      </c>
      <c r="I448" s="90"/>
      <c r="J448" s="91">
        <f t="shared" si="134"/>
        <v>0</v>
      </c>
      <c r="K448" s="91"/>
      <c r="L448" s="91">
        <f t="shared" si="135"/>
        <v>0</v>
      </c>
      <c r="M448" s="91">
        <f t="shared" si="136"/>
        <v>0</v>
      </c>
      <c r="N448" s="105" t="s">
        <v>723</v>
      </c>
    </row>
    <row r="449" spans="1:14" ht="25.5">
      <c r="A449" s="87">
        <v>7</v>
      </c>
      <c r="B449" s="87">
        <v>1</v>
      </c>
      <c r="C449" s="87">
        <v>7</v>
      </c>
      <c r="D449" s="87">
        <v>11</v>
      </c>
      <c r="E449" s="87" t="s">
        <v>248</v>
      </c>
      <c r="F449" s="89" t="s">
        <v>259</v>
      </c>
      <c r="G449" s="87" t="s">
        <v>60</v>
      </c>
      <c r="H449" s="87">
        <v>1</v>
      </c>
      <c r="I449" s="90"/>
      <c r="J449" s="91">
        <f t="shared" si="134"/>
        <v>0</v>
      </c>
      <c r="K449" s="91"/>
      <c r="L449" s="91">
        <f t="shared" si="135"/>
        <v>0</v>
      </c>
      <c r="M449" s="91">
        <f t="shared" si="136"/>
        <v>0</v>
      </c>
      <c r="N449" s="105" t="s">
        <v>723</v>
      </c>
    </row>
    <row r="450" spans="1:14" ht="25.5">
      <c r="A450" s="87">
        <v>7</v>
      </c>
      <c r="B450" s="87">
        <v>1</v>
      </c>
      <c r="C450" s="87">
        <v>7</v>
      </c>
      <c r="D450" s="87">
        <v>12</v>
      </c>
      <c r="E450" s="87" t="s">
        <v>249</v>
      </c>
      <c r="F450" s="89" t="s">
        <v>250</v>
      </c>
      <c r="G450" s="87" t="s">
        <v>85</v>
      </c>
      <c r="H450" s="87">
        <v>1</v>
      </c>
      <c r="I450" s="90"/>
      <c r="J450" s="91">
        <f t="shared" si="134"/>
        <v>0</v>
      </c>
      <c r="K450" s="91"/>
      <c r="L450" s="91">
        <f t="shared" si="135"/>
        <v>0</v>
      </c>
      <c r="M450" s="91">
        <f t="shared" si="136"/>
        <v>0</v>
      </c>
      <c r="N450" s="105" t="s">
        <v>723</v>
      </c>
    </row>
    <row r="451" spans="1:14">
      <c r="A451" s="2">
        <v>7</v>
      </c>
      <c r="B451" s="2">
        <v>2</v>
      </c>
      <c r="C451" s="2">
        <v>0</v>
      </c>
      <c r="D451" s="2"/>
      <c r="E451" s="2" t="s">
        <v>184</v>
      </c>
      <c r="F451" s="14"/>
      <c r="G451" s="2" t="s">
        <v>60</v>
      </c>
      <c r="H451" s="2">
        <v>1</v>
      </c>
      <c r="I451" s="19"/>
      <c r="J451" s="23">
        <f>SUM(J452:J650)</f>
        <v>0</v>
      </c>
      <c r="K451" s="23"/>
      <c r="L451" s="23">
        <f>SUM(L452:L650)</f>
        <v>0</v>
      </c>
      <c r="M451" s="23">
        <f>SUM(M452:M650)</f>
        <v>0</v>
      </c>
      <c r="N451" s="104"/>
    </row>
    <row r="452" spans="1:14">
      <c r="A452" s="69">
        <v>7</v>
      </c>
      <c r="B452" s="69">
        <v>1</v>
      </c>
      <c r="C452" s="69">
        <v>1</v>
      </c>
      <c r="D452" s="69">
        <v>0</v>
      </c>
      <c r="E452" s="69" t="s">
        <v>120</v>
      </c>
      <c r="F452" s="70"/>
      <c r="G452" s="69" t="s">
        <v>60</v>
      </c>
      <c r="H452" s="69">
        <v>1</v>
      </c>
      <c r="I452" s="71"/>
      <c r="J452" s="72"/>
      <c r="K452" s="72"/>
      <c r="L452" s="72"/>
      <c r="M452" s="72"/>
      <c r="N452" s="109"/>
    </row>
    <row r="453" spans="1:14" ht="25.5">
      <c r="A453" s="87">
        <v>7</v>
      </c>
      <c r="B453" s="87">
        <v>1</v>
      </c>
      <c r="C453" s="87">
        <v>1</v>
      </c>
      <c r="D453" s="87">
        <v>1</v>
      </c>
      <c r="E453" s="87" t="s">
        <v>143</v>
      </c>
      <c r="F453" s="89" t="s">
        <v>329</v>
      </c>
      <c r="G453" s="87" t="s">
        <v>60</v>
      </c>
      <c r="H453" s="87">
        <v>1</v>
      </c>
      <c r="I453" s="90"/>
      <c r="J453" s="91">
        <f>H453*I453</f>
        <v>0</v>
      </c>
      <c r="K453" s="91"/>
      <c r="L453" s="91">
        <f>H453*K453</f>
        <v>0</v>
      </c>
      <c r="M453" s="91">
        <f>L453+J453</f>
        <v>0</v>
      </c>
      <c r="N453" s="105" t="s">
        <v>723</v>
      </c>
    </row>
    <row r="454" spans="1:14" ht="25.5">
      <c r="A454" s="87">
        <v>7</v>
      </c>
      <c r="B454" s="87">
        <v>1</v>
      </c>
      <c r="C454" s="87">
        <v>1</v>
      </c>
      <c r="D454" s="87">
        <v>2</v>
      </c>
      <c r="E454" s="87" t="s">
        <v>61</v>
      </c>
      <c r="F454" s="89" t="s">
        <v>331</v>
      </c>
      <c r="G454" s="87" t="s">
        <v>60</v>
      </c>
      <c r="H454" s="87">
        <v>1</v>
      </c>
      <c r="I454" s="90"/>
      <c r="J454" s="91">
        <f t="shared" ref="J454" si="137">H454*I454</f>
        <v>0</v>
      </c>
      <c r="K454" s="91"/>
      <c r="L454" s="91">
        <f t="shared" ref="L454" si="138">H454*K454</f>
        <v>0</v>
      </c>
      <c r="M454" s="91">
        <f t="shared" ref="M454" si="139">L454+J454</f>
        <v>0</v>
      </c>
      <c r="N454" s="105" t="s">
        <v>723</v>
      </c>
    </row>
    <row r="455" spans="1:14" ht="25.5">
      <c r="A455" s="87">
        <v>7</v>
      </c>
      <c r="B455" s="87">
        <v>1</v>
      </c>
      <c r="C455" s="87">
        <v>1</v>
      </c>
      <c r="D455" s="87">
        <v>3</v>
      </c>
      <c r="E455" s="87" t="s">
        <v>65</v>
      </c>
      <c r="F455" s="89" t="s">
        <v>66</v>
      </c>
      <c r="G455" s="87" t="s">
        <v>60</v>
      </c>
      <c r="H455" s="87">
        <v>1</v>
      </c>
      <c r="I455" s="90"/>
      <c r="J455" s="91">
        <f t="shared" ref="J455:J462" si="140">H455*I455</f>
        <v>0</v>
      </c>
      <c r="K455" s="91"/>
      <c r="L455" s="91">
        <f t="shared" ref="L455:L462" si="141">H455*K455</f>
        <v>0</v>
      </c>
      <c r="M455" s="91">
        <f t="shared" ref="M455:M462" si="142">L455+J455</f>
        <v>0</v>
      </c>
      <c r="N455" s="105" t="s">
        <v>723</v>
      </c>
    </row>
    <row r="456" spans="1:14" ht="25.5">
      <c r="A456" s="87">
        <v>7</v>
      </c>
      <c r="B456" s="87">
        <v>1</v>
      </c>
      <c r="C456" s="87">
        <v>1</v>
      </c>
      <c r="D456" s="87">
        <v>4</v>
      </c>
      <c r="E456" s="87" t="s">
        <v>135</v>
      </c>
      <c r="F456" s="89" t="s">
        <v>137</v>
      </c>
      <c r="G456" s="87" t="s">
        <v>60</v>
      </c>
      <c r="H456" s="87">
        <v>1</v>
      </c>
      <c r="I456" s="90"/>
      <c r="J456" s="91">
        <f>H456*I456</f>
        <v>0</v>
      </c>
      <c r="K456" s="91"/>
      <c r="L456" s="91">
        <f>H456*K456</f>
        <v>0</v>
      </c>
      <c r="M456" s="91">
        <f>L456+J456</f>
        <v>0</v>
      </c>
      <c r="N456" s="105" t="s">
        <v>723</v>
      </c>
    </row>
    <row r="457" spans="1:14" ht="25.5">
      <c r="A457" s="87">
        <v>7</v>
      </c>
      <c r="B457" s="87">
        <v>1</v>
      </c>
      <c r="C457" s="87">
        <v>1</v>
      </c>
      <c r="D457" s="87">
        <v>5</v>
      </c>
      <c r="E457" s="87" t="s">
        <v>315</v>
      </c>
      <c r="F457" s="89" t="s">
        <v>330</v>
      </c>
      <c r="G457" s="87" t="s">
        <v>60</v>
      </c>
      <c r="H457" s="87">
        <v>1</v>
      </c>
      <c r="I457" s="90"/>
      <c r="J457" s="91">
        <f t="shared" si="140"/>
        <v>0</v>
      </c>
      <c r="K457" s="91"/>
      <c r="L457" s="91">
        <f t="shared" si="141"/>
        <v>0</v>
      </c>
      <c r="M457" s="91">
        <f t="shared" si="142"/>
        <v>0</v>
      </c>
      <c r="N457" s="105" t="s">
        <v>723</v>
      </c>
    </row>
    <row r="458" spans="1:14" s="17" customFormat="1" ht="24">
      <c r="A458" s="17">
        <v>7</v>
      </c>
      <c r="B458" s="17">
        <v>1</v>
      </c>
      <c r="C458" s="17">
        <v>1</v>
      </c>
      <c r="D458" s="17">
        <v>6</v>
      </c>
      <c r="E458" s="17" t="s">
        <v>717</v>
      </c>
      <c r="F458" s="15" t="s">
        <v>719</v>
      </c>
      <c r="G458" s="17" t="s">
        <v>60</v>
      </c>
      <c r="H458" s="17">
        <v>1</v>
      </c>
      <c r="I458" s="30"/>
      <c r="J458" s="29">
        <f>H458*I458</f>
        <v>0</v>
      </c>
      <c r="K458" s="29"/>
      <c r="L458" s="29">
        <f>H458*K458</f>
        <v>0</v>
      </c>
      <c r="M458" s="29">
        <f>L458+J458</f>
        <v>0</v>
      </c>
      <c r="N458" s="106"/>
    </row>
    <row r="459" spans="1:14">
      <c r="A459" s="69">
        <v>7</v>
      </c>
      <c r="B459" s="69">
        <v>1</v>
      </c>
      <c r="C459" s="69">
        <v>2</v>
      </c>
      <c r="D459" s="69">
        <v>0</v>
      </c>
      <c r="E459" s="69" t="s">
        <v>121</v>
      </c>
      <c r="F459" s="70"/>
      <c r="G459" s="69"/>
      <c r="H459" s="69"/>
      <c r="I459" s="71"/>
      <c r="J459" s="72"/>
      <c r="K459" s="72"/>
      <c r="L459" s="72"/>
      <c r="M459" s="72"/>
      <c r="N459" s="109"/>
    </row>
    <row r="460" spans="1:14" ht="25.5">
      <c r="A460" s="87">
        <v>7</v>
      </c>
      <c r="B460" s="87">
        <v>1</v>
      </c>
      <c r="C460" s="87">
        <v>2</v>
      </c>
      <c r="D460" s="87">
        <v>1</v>
      </c>
      <c r="E460" s="87" t="s">
        <v>143</v>
      </c>
      <c r="F460" s="89" t="s">
        <v>329</v>
      </c>
      <c r="G460" s="87" t="s">
        <v>60</v>
      </c>
      <c r="H460" s="87">
        <v>1</v>
      </c>
      <c r="I460" s="90"/>
      <c r="J460" s="91">
        <f>H460*I460</f>
        <v>0</v>
      </c>
      <c r="K460" s="91"/>
      <c r="L460" s="91">
        <f>H460*K460</f>
        <v>0</v>
      </c>
      <c r="M460" s="91">
        <f>L460+J460</f>
        <v>0</v>
      </c>
      <c r="N460" s="105" t="s">
        <v>723</v>
      </c>
    </row>
    <row r="461" spans="1:14" ht="25.5">
      <c r="A461" s="87">
        <v>7</v>
      </c>
      <c r="B461" s="87">
        <v>1</v>
      </c>
      <c r="C461" s="87">
        <v>2</v>
      </c>
      <c r="D461" s="87">
        <v>2</v>
      </c>
      <c r="E461" s="87" t="s">
        <v>61</v>
      </c>
      <c r="F461" s="89" t="s">
        <v>331</v>
      </c>
      <c r="G461" s="87" t="s">
        <v>60</v>
      </c>
      <c r="H461" s="87">
        <v>1</v>
      </c>
      <c r="I461" s="90"/>
      <c r="J461" s="91">
        <f t="shared" ref="J461" si="143">H461*I461</f>
        <v>0</v>
      </c>
      <c r="K461" s="91"/>
      <c r="L461" s="91">
        <f t="shared" ref="L461" si="144">H461*K461</f>
        <v>0</v>
      </c>
      <c r="M461" s="91">
        <f t="shared" ref="M461" si="145">L461+J461</f>
        <v>0</v>
      </c>
      <c r="N461" s="105" t="s">
        <v>723</v>
      </c>
    </row>
    <row r="462" spans="1:14" ht="25.5">
      <c r="A462" s="87">
        <v>7</v>
      </c>
      <c r="B462" s="87">
        <v>1</v>
      </c>
      <c r="C462" s="87">
        <v>2</v>
      </c>
      <c r="D462" s="87">
        <v>3</v>
      </c>
      <c r="E462" s="87" t="s">
        <v>65</v>
      </c>
      <c r="F462" s="89" t="s">
        <v>67</v>
      </c>
      <c r="G462" s="87" t="s">
        <v>60</v>
      </c>
      <c r="H462" s="87">
        <v>1</v>
      </c>
      <c r="I462" s="90"/>
      <c r="J462" s="91">
        <f t="shared" si="140"/>
        <v>0</v>
      </c>
      <c r="K462" s="91"/>
      <c r="L462" s="91">
        <f t="shared" si="141"/>
        <v>0</v>
      </c>
      <c r="M462" s="91">
        <f t="shared" si="142"/>
        <v>0</v>
      </c>
      <c r="N462" s="105" t="s">
        <v>723</v>
      </c>
    </row>
    <row r="463" spans="1:14" ht="25.5">
      <c r="A463" s="87">
        <v>7</v>
      </c>
      <c r="B463" s="87">
        <v>1</v>
      </c>
      <c r="C463" s="87">
        <v>2</v>
      </c>
      <c r="D463" s="87">
        <v>4</v>
      </c>
      <c r="E463" s="87" t="s">
        <v>315</v>
      </c>
      <c r="F463" s="89" t="s">
        <v>314</v>
      </c>
      <c r="G463" s="87" t="s">
        <v>60</v>
      </c>
      <c r="H463" s="87">
        <v>1</v>
      </c>
      <c r="I463" s="90"/>
      <c r="J463" s="91">
        <f t="shared" ref="J463" si="146">H463*I463</f>
        <v>0</v>
      </c>
      <c r="K463" s="91"/>
      <c r="L463" s="91">
        <f t="shared" ref="L463" si="147">H463*K463</f>
        <v>0</v>
      </c>
      <c r="M463" s="91">
        <f t="shared" ref="M463" si="148">L463+J463</f>
        <v>0</v>
      </c>
      <c r="N463" s="105" t="s">
        <v>723</v>
      </c>
    </row>
    <row r="464" spans="1:14" s="17" customFormat="1" ht="24">
      <c r="A464" s="17">
        <v>7</v>
      </c>
      <c r="B464" s="17">
        <v>1</v>
      </c>
      <c r="C464" s="17">
        <v>2</v>
      </c>
      <c r="D464" s="17">
        <v>5</v>
      </c>
      <c r="E464" s="17" t="s">
        <v>717</v>
      </c>
      <c r="F464" s="15" t="s">
        <v>718</v>
      </c>
      <c r="G464" s="17" t="s">
        <v>60</v>
      </c>
      <c r="H464" s="17">
        <v>1</v>
      </c>
      <c r="I464" s="30"/>
      <c r="J464" s="29">
        <f>H464*I464</f>
        <v>0</v>
      </c>
      <c r="K464" s="29"/>
      <c r="L464" s="29">
        <f>H464*K464</f>
        <v>0</v>
      </c>
      <c r="M464" s="29">
        <f>L464+J464</f>
        <v>0</v>
      </c>
      <c r="N464" s="106"/>
    </row>
    <row r="465" spans="1:14">
      <c r="A465" s="69">
        <v>7</v>
      </c>
      <c r="B465" s="69">
        <v>1</v>
      </c>
      <c r="C465" s="69">
        <v>3</v>
      </c>
      <c r="D465" s="69">
        <v>0</v>
      </c>
      <c r="E465" s="69" t="s">
        <v>122</v>
      </c>
      <c r="F465" s="70"/>
      <c r="G465" s="69"/>
      <c r="H465" s="69"/>
      <c r="I465" s="71"/>
      <c r="J465" s="72"/>
      <c r="K465" s="72"/>
      <c r="L465" s="72"/>
      <c r="M465" s="72"/>
      <c r="N465" s="109"/>
    </row>
    <row r="466" spans="1:14" ht="25.5">
      <c r="A466" s="87">
        <v>7</v>
      </c>
      <c r="B466" s="87">
        <v>1</v>
      </c>
      <c r="C466" s="87">
        <v>3</v>
      </c>
      <c r="D466" s="87">
        <v>1</v>
      </c>
      <c r="E466" s="87" t="s">
        <v>143</v>
      </c>
      <c r="F466" s="89" t="s">
        <v>333</v>
      </c>
      <c r="G466" s="87" t="s">
        <v>60</v>
      </c>
      <c r="H466" s="87">
        <v>1</v>
      </c>
      <c r="I466" s="90"/>
      <c r="J466" s="91">
        <f>H466*I466</f>
        <v>0</v>
      </c>
      <c r="K466" s="91"/>
      <c r="L466" s="91">
        <f>H466*K466</f>
        <v>0</v>
      </c>
      <c r="M466" s="91">
        <f>L466+J466</f>
        <v>0</v>
      </c>
      <c r="N466" s="105" t="s">
        <v>723</v>
      </c>
    </row>
    <row r="467" spans="1:14" ht="25.5">
      <c r="A467" s="87">
        <v>7</v>
      </c>
      <c r="B467" s="87">
        <v>1</v>
      </c>
      <c r="C467" s="87">
        <v>3</v>
      </c>
      <c r="D467" s="87">
        <v>2</v>
      </c>
      <c r="E467" s="87" t="s">
        <v>61</v>
      </c>
      <c r="F467" s="89" t="s">
        <v>332</v>
      </c>
      <c r="G467" s="87" t="s">
        <v>60</v>
      </c>
      <c r="H467" s="87">
        <v>1</v>
      </c>
      <c r="I467" s="90"/>
      <c r="J467" s="91">
        <f t="shared" ref="J467" si="149">H467*I467</f>
        <v>0</v>
      </c>
      <c r="K467" s="91"/>
      <c r="L467" s="91">
        <f t="shared" ref="L467" si="150">H467*K467</f>
        <v>0</v>
      </c>
      <c r="M467" s="91">
        <f t="shared" ref="M467" si="151">L467+J467</f>
        <v>0</v>
      </c>
      <c r="N467" s="105" t="s">
        <v>723</v>
      </c>
    </row>
    <row r="468" spans="1:14" ht="25.5">
      <c r="A468" s="87">
        <v>7</v>
      </c>
      <c r="B468" s="87">
        <v>1</v>
      </c>
      <c r="C468" s="87">
        <v>3</v>
      </c>
      <c r="D468" s="87">
        <v>3</v>
      </c>
      <c r="E468" s="87" t="s">
        <v>65</v>
      </c>
      <c r="F468" s="89" t="s">
        <v>67</v>
      </c>
      <c r="G468" s="87" t="s">
        <v>60</v>
      </c>
      <c r="H468" s="87">
        <v>1</v>
      </c>
      <c r="I468" s="90"/>
      <c r="J468" s="91">
        <f>H468*I468</f>
        <v>0</v>
      </c>
      <c r="K468" s="91"/>
      <c r="L468" s="91">
        <f>H468*K468</f>
        <v>0</v>
      </c>
      <c r="M468" s="91">
        <f>L468+J468</f>
        <v>0</v>
      </c>
      <c r="N468" s="105" t="s">
        <v>723</v>
      </c>
    </row>
    <row r="469" spans="1:14" ht="25.5">
      <c r="A469" s="87">
        <v>7</v>
      </c>
      <c r="B469" s="87">
        <v>1</v>
      </c>
      <c r="C469" s="87">
        <v>3</v>
      </c>
      <c r="D469" s="87">
        <v>4</v>
      </c>
      <c r="E469" s="87" t="s">
        <v>124</v>
      </c>
      <c r="F469" s="89" t="s">
        <v>125</v>
      </c>
      <c r="G469" s="87" t="s">
        <v>60</v>
      </c>
      <c r="H469" s="87">
        <v>1</v>
      </c>
      <c r="I469" s="90"/>
      <c r="J469" s="91">
        <f>H469*I469</f>
        <v>0</v>
      </c>
      <c r="K469" s="91"/>
      <c r="L469" s="91">
        <f>H469*K469</f>
        <v>0</v>
      </c>
      <c r="M469" s="91">
        <f>L469+J469</f>
        <v>0</v>
      </c>
      <c r="N469" s="105" t="s">
        <v>723</v>
      </c>
    </row>
    <row r="470" spans="1:14" s="17" customFormat="1" ht="24">
      <c r="A470" s="17">
        <v>7</v>
      </c>
      <c r="B470" s="17">
        <v>1</v>
      </c>
      <c r="C470" s="17">
        <v>3</v>
      </c>
      <c r="D470" s="17">
        <v>5</v>
      </c>
      <c r="E470" s="17" t="s">
        <v>717</v>
      </c>
      <c r="F470" s="15" t="s">
        <v>718</v>
      </c>
      <c r="G470" s="17" t="s">
        <v>60</v>
      </c>
      <c r="H470" s="17">
        <v>1</v>
      </c>
      <c r="I470" s="30"/>
      <c r="J470" s="29">
        <f>H470*I470</f>
        <v>0</v>
      </c>
      <c r="K470" s="29"/>
      <c r="L470" s="29">
        <f>H470*K470</f>
        <v>0</v>
      </c>
      <c r="M470" s="29">
        <f>L470+J470</f>
        <v>0</v>
      </c>
      <c r="N470" s="106"/>
    </row>
    <row r="471" spans="1:14">
      <c r="A471" s="69">
        <v>7</v>
      </c>
      <c r="B471" s="69">
        <v>1</v>
      </c>
      <c r="C471" s="69">
        <v>4</v>
      </c>
      <c r="D471" s="69">
        <v>0</v>
      </c>
      <c r="E471" s="69" t="s">
        <v>123</v>
      </c>
      <c r="F471" s="70"/>
      <c r="G471" s="69"/>
      <c r="H471" s="69"/>
      <c r="I471" s="71"/>
      <c r="J471" s="72"/>
      <c r="K471" s="72"/>
      <c r="L471" s="72"/>
      <c r="M471" s="72"/>
      <c r="N471" s="109"/>
    </row>
    <row r="472" spans="1:14" ht="25.5">
      <c r="A472" s="87">
        <v>7</v>
      </c>
      <c r="B472" s="87">
        <v>1</v>
      </c>
      <c r="C472" s="87">
        <v>4</v>
      </c>
      <c r="D472" s="87">
        <v>1</v>
      </c>
      <c r="E472" s="87" t="s">
        <v>143</v>
      </c>
      <c r="F472" s="89" t="s">
        <v>333</v>
      </c>
      <c r="G472" s="87" t="s">
        <v>60</v>
      </c>
      <c r="H472" s="87">
        <v>1</v>
      </c>
      <c r="I472" s="90"/>
      <c r="J472" s="91">
        <f>H472*I472</f>
        <v>0</v>
      </c>
      <c r="K472" s="91"/>
      <c r="L472" s="91">
        <f>H472*K472</f>
        <v>0</v>
      </c>
      <c r="M472" s="91">
        <f>L472+J472</f>
        <v>0</v>
      </c>
      <c r="N472" s="105" t="s">
        <v>723</v>
      </c>
    </row>
    <row r="473" spans="1:14" ht="25.5">
      <c r="A473" s="87">
        <v>7</v>
      </c>
      <c r="B473" s="87">
        <v>1</v>
      </c>
      <c r="C473" s="87">
        <v>4</v>
      </c>
      <c r="D473" s="87">
        <v>2</v>
      </c>
      <c r="E473" s="87" t="s">
        <v>61</v>
      </c>
      <c r="F473" s="89" t="s">
        <v>332</v>
      </c>
      <c r="G473" s="87" t="s">
        <v>60</v>
      </c>
      <c r="H473" s="87">
        <v>1</v>
      </c>
      <c r="I473" s="90"/>
      <c r="J473" s="91">
        <f t="shared" ref="J473" si="152">H473*I473</f>
        <v>0</v>
      </c>
      <c r="K473" s="91"/>
      <c r="L473" s="91">
        <f t="shared" ref="L473" si="153">H473*K473</f>
        <v>0</v>
      </c>
      <c r="M473" s="91">
        <f t="shared" ref="M473" si="154">L473+J473</f>
        <v>0</v>
      </c>
      <c r="N473" s="105" t="s">
        <v>723</v>
      </c>
    </row>
    <row r="474" spans="1:14" ht="15.75" customHeight="1">
      <c r="A474" s="87">
        <v>7</v>
      </c>
      <c r="B474" s="87">
        <v>1</v>
      </c>
      <c r="C474" s="87">
        <v>4</v>
      </c>
      <c r="D474" s="87">
        <v>3</v>
      </c>
      <c r="E474" s="87" t="s">
        <v>65</v>
      </c>
      <c r="F474" s="89" t="s">
        <v>67</v>
      </c>
      <c r="G474" s="87" t="s">
        <v>60</v>
      </c>
      <c r="H474" s="87">
        <v>1</v>
      </c>
      <c r="I474" s="90"/>
      <c r="J474" s="91">
        <f>H474*I474</f>
        <v>0</v>
      </c>
      <c r="K474" s="91"/>
      <c r="L474" s="91">
        <f>H474*K474</f>
        <v>0</v>
      </c>
      <c r="M474" s="91">
        <f>L474+J474</f>
        <v>0</v>
      </c>
      <c r="N474" s="105" t="s">
        <v>723</v>
      </c>
    </row>
    <row r="475" spans="1:14" ht="15.75" customHeight="1">
      <c r="A475" s="87">
        <v>7</v>
      </c>
      <c r="B475" s="87">
        <v>1</v>
      </c>
      <c r="C475" s="87">
        <v>4</v>
      </c>
      <c r="D475" s="87">
        <v>4</v>
      </c>
      <c r="E475" s="87" t="s">
        <v>124</v>
      </c>
      <c r="F475" s="89" t="s">
        <v>125</v>
      </c>
      <c r="G475" s="87" t="s">
        <v>60</v>
      </c>
      <c r="H475" s="87">
        <v>1</v>
      </c>
      <c r="I475" s="90"/>
      <c r="J475" s="91">
        <f>H475*I475</f>
        <v>0</v>
      </c>
      <c r="K475" s="91"/>
      <c r="L475" s="91">
        <f>H475*K475</f>
        <v>0</v>
      </c>
      <c r="M475" s="91">
        <f>L475+J475</f>
        <v>0</v>
      </c>
      <c r="N475" s="105" t="s">
        <v>723</v>
      </c>
    </row>
    <row r="476" spans="1:14" s="17" customFormat="1" ht="15.75" customHeight="1">
      <c r="A476" s="17">
        <v>7</v>
      </c>
      <c r="B476" s="17">
        <v>1</v>
      </c>
      <c r="C476" s="17">
        <v>4</v>
      </c>
      <c r="D476" s="17">
        <v>5</v>
      </c>
      <c r="E476" s="17" t="s">
        <v>717</v>
      </c>
      <c r="F476" s="15" t="s">
        <v>718</v>
      </c>
      <c r="G476" s="17" t="s">
        <v>60</v>
      </c>
      <c r="H476" s="17">
        <v>1</v>
      </c>
      <c r="I476" s="30"/>
      <c r="J476" s="29">
        <f>H476*I476</f>
        <v>0</v>
      </c>
      <c r="K476" s="29"/>
      <c r="L476" s="29">
        <f>H476*K476</f>
        <v>0</v>
      </c>
      <c r="M476" s="29">
        <f>L476+J476</f>
        <v>0</v>
      </c>
      <c r="N476" s="106"/>
    </row>
    <row r="477" spans="1:14">
      <c r="A477" s="69">
        <v>7</v>
      </c>
      <c r="B477" s="69">
        <v>1</v>
      </c>
      <c r="C477" s="69">
        <v>5</v>
      </c>
      <c r="D477" s="69">
        <v>0</v>
      </c>
      <c r="E477" s="69" t="s">
        <v>126</v>
      </c>
      <c r="F477" s="70"/>
      <c r="G477" s="69" t="s">
        <v>60</v>
      </c>
      <c r="H477" s="69">
        <v>1</v>
      </c>
      <c r="I477" s="71"/>
      <c r="J477" s="72"/>
      <c r="K477" s="72"/>
      <c r="L477" s="72"/>
      <c r="M477" s="72"/>
      <c r="N477" s="109"/>
    </row>
    <row r="478" spans="1:14" ht="25.5">
      <c r="A478" s="87">
        <v>7</v>
      </c>
      <c r="B478" s="87">
        <v>1</v>
      </c>
      <c r="C478" s="87">
        <v>5</v>
      </c>
      <c r="D478" s="87">
        <v>1</v>
      </c>
      <c r="E478" s="87" t="s">
        <v>143</v>
      </c>
      <c r="F478" s="89" t="s">
        <v>329</v>
      </c>
      <c r="G478" s="87" t="s">
        <v>60</v>
      </c>
      <c r="H478" s="87">
        <v>1</v>
      </c>
      <c r="I478" s="90"/>
      <c r="J478" s="91">
        <f>H478*I478</f>
        <v>0</v>
      </c>
      <c r="K478" s="91"/>
      <c r="L478" s="91">
        <f>H478*K478</f>
        <v>0</v>
      </c>
      <c r="M478" s="91">
        <f>L478+J478</f>
        <v>0</v>
      </c>
      <c r="N478" s="105" t="s">
        <v>723</v>
      </c>
    </row>
    <row r="479" spans="1:14" ht="25.5">
      <c r="A479" s="87">
        <v>7</v>
      </c>
      <c r="B479" s="87">
        <v>1</v>
      </c>
      <c r="C479" s="87">
        <v>5</v>
      </c>
      <c r="D479" s="87">
        <v>2</v>
      </c>
      <c r="E479" s="87" t="s">
        <v>61</v>
      </c>
      <c r="F479" s="89" t="s">
        <v>331</v>
      </c>
      <c r="G479" s="87" t="s">
        <v>60</v>
      </c>
      <c r="H479" s="87">
        <v>1</v>
      </c>
      <c r="I479" s="90"/>
      <c r="J479" s="91">
        <f t="shared" ref="J479" si="155">H479*I479</f>
        <v>0</v>
      </c>
      <c r="K479" s="91"/>
      <c r="L479" s="91">
        <f t="shared" ref="L479" si="156">H479*K479</f>
        <v>0</v>
      </c>
      <c r="M479" s="91">
        <f t="shared" ref="M479" si="157">L479+J479</f>
        <v>0</v>
      </c>
      <c r="N479" s="105" t="s">
        <v>723</v>
      </c>
    </row>
    <row r="480" spans="1:14" ht="25.5">
      <c r="A480" s="87">
        <v>7</v>
      </c>
      <c r="B480" s="87">
        <v>1</v>
      </c>
      <c r="C480" s="87">
        <v>5</v>
      </c>
      <c r="D480" s="87">
        <v>3</v>
      </c>
      <c r="E480" s="87" t="s">
        <v>65</v>
      </c>
      <c r="F480" s="89" t="s">
        <v>66</v>
      </c>
      <c r="G480" s="87" t="s">
        <v>60</v>
      </c>
      <c r="H480" s="87">
        <v>1</v>
      </c>
      <c r="I480" s="90"/>
      <c r="J480" s="91">
        <f>H480*I480</f>
        <v>0</v>
      </c>
      <c r="K480" s="91"/>
      <c r="L480" s="91">
        <f>H480*K480</f>
        <v>0</v>
      </c>
      <c r="M480" s="91">
        <f>L480+J480</f>
        <v>0</v>
      </c>
      <c r="N480" s="105" t="s">
        <v>723</v>
      </c>
    </row>
    <row r="481" spans="1:14" ht="25.5">
      <c r="A481" s="87">
        <v>7</v>
      </c>
      <c r="B481" s="87">
        <v>1</v>
      </c>
      <c r="C481" s="87">
        <v>5</v>
      </c>
      <c r="D481" s="87">
        <v>4</v>
      </c>
      <c r="E481" s="87" t="s">
        <v>124</v>
      </c>
      <c r="F481" s="89" t="s">
        <v>125</v>
      </c>
      <c r="G481" s="87" t="s">
        <v>60</v>
      </c>
      <c r="H481" s="87">
        <v>1</v>
      </c>
      <c r="I481" s="90"/>
      <c r="J481" s="91">
        <f>H481*I481</f>
        <v>0</v>
      </c>
      <c r="K481" s="91"/>
      <c r="L481" s="91">
        <f>H481*K481</f>
        <v>0</v>
      </c>
      <c r="M481" s="91">
        <f>L481+J481</f>
        <v>0</v>
      </c>
      <c r="N481" s="105" t="s">
        <v>723</v>
      </c>
    </row>
    <row r="482" spans="1:14" ht="25.5">
      <c r="A482" s="87">
        <v>7</v>
      </c>
      <c r="B482" s="87">
        <v>1</v>
      </c>
      <c r="C482" s="87">
        <v>5</v>
      </c>
      <c r="D482" s="87">
        <v>5</v>
      </c>
      <c r="E482" s="87" t="s">
        <v>315</v>
      </c>
      <c r="F482" s="89" t="s">
        <v>330</v>
      </c>
      <c r="G482" s="87" t="s">
        <v>60</v>
      </c>
      <c r="H482" s="87">
        <v>1</v>
      </c>
      <c r="I482" s="90"/>
      <c r="J482" s="91">
        <f t="shared" ref="J482" si="158">H482*I482</f>
        <v>0</v>
      </c>
      <c r="K482" s="91"/>
      <c r="L482" s="91">
        <f t="shared" ref="L482" si="159">H482*K482</f>
        <v>0</v>
      </c>
      <c r="M482" s="91">
        <f t="shared" ref="M482" si="160">L482+J482</f>
        <v>0</v>
      </c>
      <c r="N482" s="105" t="s">
        <v>723</v>
      </c>
    </row>
    <row r="483" spans="1:14" s="17" customFormat="1" ht="24">
      <c r="A483" s="17">
        <v>7</v>
      </c>
      <c r="B483" s="17">
        <v>1</v>
      </c>
      <c r="C483" s="17">
        <v>5</v>
      </c>
      <c r="D483" s="17">
        <v>5</v>
      </c>
      <c r="E483" s="17" t="s">
        <v>717</v>
      </c>
      <c r="F483" s="15" t="s">
        <v>718</v>
      </c>
      <c r="G483" s="17" t="s">
        <v>60</v>
      </c>
      <c r="H483" s="17">
        <v>1</v>
      </c>
      <c r="I483" s="30"/>
      <c r="J483" s="29">
        <f>H483*I483</f>
        <v>0</v>
      </c>
      <c r="K483" s="29"/>
      <c r="L483" s="29">
        <f>H483*K483</f>
        <v>0</v>
      </c>
      <c r="M483" s="29">
        <f>L483+J483</f>
        <v>0</v>
      </c>
      <c r="N483" s="106"/>
    </row>
    <row r="484" spans="1:14">
      <c r="A484" s="69">
        <v>7</v>
      </c>
      <c r="B484" s="69">
        <v>1</v>
      </c>
      <c r="C484" s="69">
        <v>5</v>
      </c>
      <c r="D484" s="69">
        <v>0</v>
      </c>
      <c r="E484" s="69" t="s">
        <v>127</v>
      </c>
      <c r="F484" s="70"/>
      <c r="G484" s="69" t="s">
        <v>60</v>
      </c>
      <c r="H484" s="69">
        <v>1</v>
      </c>
      <c r="I484" s="71"/>
      <c r="J484" s="72"/>
      <c r="K484" s="72"/>
      <c r="L484" s="72"/>
      <c r="M484" s="72"/>
      <c r="N484" s="109"/>
    </row>
    <row r="485" spans="1:14" ht="25.5">
      <c r="A485" s="87">
        <v>7</v>
      </c>
      <c r="B485" s="87">
        <v>1</v>
      </c>
      <c r="C485" s="87">
        <v>6</v>
      </c>
      <c r="D485" s="87">
        <v>1</v>
      </c>
      <c r="E485" s="87" t="s">
        <v>143</v>
      </c>
      <c r="F485" s="89" t="s">
        <v>334</v>
      </c>
      <c r="G485" s="87" t="s">
        <v>60</v>
      </c>
      <c r="H485" s="87">
        <v>1</v>
      </c>
      <c r="I485" s="90"/>
      <c r="J485" s="91">
        <f>H485*I485</f>
        <v>0</v>
      </c>
      <c r="K485" s="91"/>
      <c r="L485" s="91">
        <f>H485*K485</f>
        <v>0</v>
      </c>
      <c r="M485" s="91">
        <f>L485+J485</f>
        <v>0</v>
      </c>
      <c r="N485" s="105" t="s">
        <v>723</v>
      </c>
    </row>
    <row r="486" spans="1:14" ht="25.5">
      <c r="A486" s="87">
        <v>7</v>
      </c>
      <c r="B486" s="87">
        <v>1</v>
      </c>
      <c r="C486" s="87">
        <v>6</v>
      </c>
      <c r="D486" s="87">
        <v>2</v>
      </c>
      <c r="E486" s="87" t="s">
        <v>61</v>
      </c>
      <c r="F486" s="89" t="s">
        <v>332</v>
      </c>
      <c r="G486" s="87" t="s">
        <v>60</v>
      </c>
      <c r="H486" s="87">
        <v>1</v>
      </c>
      <c r="I486" s="90"/>
      <c r="J486" s="91">
        <f t="shared" ref="J486" si="161">H486*I486</f>
        <v>0</v>
      </c>
      <c r="K486" s="91"/>
      <c r="L486" s="91">
        <f t="shared" ref="L486" si="162">H486*K486</f>
        <v>0</v>
      </c>
      <c r="M486" s="91">
        <f t="shared" ref="M486" si="163">L486+J486</f>
        <v>0</v>
      </c>
      <c r="N486" s="105" t="s">
        <v>723</v>
      </c>
    </row>
    <row r="487" spans="1:14" ht="25.5">
      <c r="A487" s="87">
        <v>7</v>
      </c>
      <c r="B487" s="87">
        <v>1</v>
      </c>
      <c r="C487" s="87">
        <v>6</v>
      </c>
      <c r="D487" s="87">
        <v>3</v>
      </c>
      <c r="E487" s="87" t="s">
        <v>65</v>
      </c>
      <c r="F487" s="89" t="s">
        <v>66</v>
      </c>
      <c r="G487" s="87" t="s">
        <v>60</v>
      </c>
      <c r="H487" s="87">
        <v>1</v>
      </c>
      <c r="I487" s="90"/>
      <c r="J487" s="91">
        <f>H487*I487</f>
        <v>0</v>
      </c>
      <c r="K487" s="91"/>
      <c r="L487" s="91">
        <f>H487*K487</f>
        <v>0</v>
      </c>
      <c r="M487" s="91">
        <f>L487+J487</f>
        <v>0</v>
      </c>
      <c r="N487" s="105" t="s">
        <v>723</v>
      </c>
    </row>
    <row r="488" spans="1:14" ht="25.5">
      <c r="A488" s="87">
        <v>7</v>
      </c>
      <c r="B488" s="87">
        <v>1</v>
      </c>
      <c r="C488" s="87">
        <v>6</v>
      </c>
      <c r="D488" s="87">
        <v>4</v>
      </c>
      <c r="E488" s="87" t="s">
        <v>124</v>
      </c>
      <c r="F488" s="89" t="s">
        <v>125</v>
      </c>
      <c r="G488" s="87" t="s">
        <v>60</v>
      </c>
      <c r="H488" s="87">
        <v>1</v>
      </c>
      <c r="I488" s="90"/>
      <c r="J488" s="91">
        <f>H488*I488</f>
        <v>0</v>
      </c>
      <c r="K488" s="91"/>
      <c r="L488" s="91">
        <f>H488*K488</f>
        <v>0</v>
      </c>
      <c r="M488" s="91">
        <f>L488+J488</f>
        <v>0</v>
      </c>
      <c r="N488" s="105" t="s">
        <v>723</v>
      </c>
    </row>
    <row r="489" spans="1:14" ht="25.5">
      <c r="A489" s="87">
        <v>7</v>
      </c>
      <c r="B489" s="87">
        <v>1</v>
      </c>
      <c r="C489" s="87">
        <v>6</v>
      </c>
      <c r="D489" s="87">
        <v>5</v>
      </c>
      <c r="E489" s="87" t="s">
        <v>135</v>
      </c>
      <c r="F489" s="89" t="s">
        <v>155</v>
      </c>
      <c r="G489" s="87" t="s">
        <v>60</v>
      </c>
      <c r="H489" s="87">
        <v>1</v>
      </c>
      <c r="I489" s="90"/>
      <c r="J489" s="91">
        <f>H489*I489</f>
        <v>0</v>
      </c>
      <c r="K489" s="91"/>
      <c r="L489" s="91">
        <f>H489*K489</f>
        <v>0</v>
      </c>
      <c r="M489" s="91">
        <f>L489+J489</f>
        <v>0</v>
      </c>
      <c r="N489" s="105" t="s">
        <v>723</v>
      </c>
    </row>
    <row r="490" spans="1:14" s="17" customFormat="1" ht="24">
      <c r="A490" s="17">
        <v>7</v>
      </c>
      <c r="B490" s="17">
        <v>1</v>
      </c>
      <c r="C490" s="17">
        <v>6</v>
      </c>
      <c r="D490" s="17">
        <v>6</v>
      </c>
      <c r="E490" s="17" t="s">
        <v>717</v>
      </c>
      <c r="F490" s="15" t="s">
        <v>718</v>
      </c>
      <c r="G490" s="17" t="s">
        <v>60</v>
      </c>
      <c r="H490" s="17">
        <v>1</v>
      </c>
      <c r="I490" s="30"/>
      <c r="J490" s="29">
        <f>H490*I490</f>
        <v>0</v>
      </c>
      <c r="K490" s="29"/>
      <c r="L490" s="29">
        <f>H490*K490</f>
        <v>0</v>
      </c>
      <c r="M490" s="29">
        <f>L490+J490</f>
        <v>0</v>
      </c>
      <c r="N490" s="106"/>
    </row>
    <row r="491" spans="1:14">
      <c r="A491" s="73">
        <v>7</v>
      </c>
      <c r="B491" s="73">
        <v>1</v>
      </c>
      <c r="C491" s="73">
        <v>7</v>
      </c>
      <c r="D491" s="73">
        <v>0</v>
      </c>
      <c r="E491" s="73" t="s">
        <v>128</v>
      </c>
      <c r="F491" s="74"/>
      <c r="G491" s="73"/>
      <c r="H491" s="73"/>
      <c r="I491" s="75"/>
      <c r="J491" s="76"/>
      <c r="K491" s="76"/>
      <c r="L491" s="76"/>
      <c r="M491" s="76"/>
      <c r="N491" s="108"/>
    </row>
    <row r="492" spans="1:14" ht="25.5">
      <c r="A492" s="87">
        <v>7</v>
      </c>
      <c r="B492" s="87">
        <v>1</v>
      </c>
      <c r="C492" s="87">
        <v>7</v>
      </c>
      <c r="D492" s="87">
        <v>1</v>
      </c>
      <c r="E492" s="87" t="s">
        <v>143</v>
      </c>
      <c r="F492" s="89" t="s">
        <v>335</v>
      </c>
      <c r="G492" s="87" t="s">
        <v>60</v>
      </c>
      <c r="H492" s="87">
        <v>1</v>
      </c>
      <c r="I492" s="90"/>
      <c r="J492" s="91">
        <f>H492*I492</f>
        <v>0</v>
      </c>
      <c r="K492" s="91"/>
      <c r="L492" s="91">
        <f>H492*K492</f>
        <v>0</v>
      </c>
      <c r="M492" s="91">
        <f>L492+J492</f>
        <v>0</v>
      </c>
      <c r="N492" s="105" t="s">
        <v>723</v>
      </c>
    </row>
    <row r="493" spans="1:14" ht="25.5">
      <c r="A493" s="87">
        <v>7</v>
      </c>
      <c r="B493" s="87">
        <v>1</v>
      </c>
      <c r="C493" s="87">
        <v>7</v>
      </c>
      <c r="D493" s="87">
        <v>2</v>
      </c>
      <c r="E493" s="87" t="s">
        <v>61</v>
      </c>
      <c r="F493" s="89" t="s">
        <v>336</v>
      </c>
      <c r="G493" s="87" t="s">
        <v>60</v>
      </c>
      <c r="H493" s="87">
        <v>1</v>
      </c>
      <c r="I493" s="90"/>
      <c r="J493" s="91">
        <f t="shared" ref="J493" si="164">H493*I493</f>
        <v>0</v>
      </c>
      <c r="K493" s="91"/>
      <c r="L493" s="91">
        <f t="shared" ref="L493" si="165">H493*K493</f>
        <v>0</v>
      </c>
      <c r="M493" s="91">
        <f t="shared" ref="M493" si="166">L493+J493</f>
        <v>0</v>
      </c>
      <c r="N493" s="105" t="s">
        <v>723</v>
      </c>
    </row>
    <row r="494" spans="1:14" ht="25.5">
      <c r="A494" s="87">
        <v>7</v>
      </c>
      <c r="B494" s="87">
        <v>1</v>
      </c>
      <c r="C494" s="87">
        <v>7</v>
      </c>
      <c r="D494" s="87">
        <v>3</v>
      </c>
      <c r="E494" s="87" t="s">
        <v>65</v>
      </c>
      <c r="F494" s="89" t="s">
        <v>66</v>
      </c>
      <c r="G494" s="87" t="s">
        <v>60</v>
      </c>
      <c r="H494" s="87">
        <v>1</v>
      </c>
      <c r="I494" s="90"/>
      <c r="J494" s="91">
        <f>H494*I494</f>
        <v>0</v>
      </c>
      <c r="K494" s="91"/>
      <c r="L494" s="91">
        <f>H494*K494</f>
        <v>0</v>
      </c>
      <c r="M494" s="91">
        <f>L494+J494</f>
        <v>0</v>
      </c>
      <c r="N494" s="105" t="s">
        <v>723</v>
      </c>
    </row>
    <row r="495" spans="1:14" ht="25.5">
      <c r="A495" s="87">
        <v>7</v>
      </c>
      <c r="B495" s="87">
        <v>1</v>
      </c>
      <c r="C495" s="87">
        <v>7</v>
      </c>
      <c r="D495" s="87">
        <v>4</v>
      </c>
      <c r="E495" s="87" t="s">
        <v>124</v>
      </c>
      <c r="F495" s="89" t="s">
        <v>125</v>
      </c>
      <c r="G495" s="87" t="s">
        <v>60</v>
      </c>
      <c r="H495" s="87">
        <v>1</v>
      </c>
      <c r="I495" s="90"/>
      <c r="J495" s="91">
        <f>H495*I495</f>
        <v>0</v>
      </c>
      <c r="K495" s="91"/>
      <c r="L495" s="91">
        <f>H495*K495</f>
        <v>0</v>
      </c>
      <c r="M495" s="91">
        <f>L495+J495</f>
        <v>0</v>
      </c>
      <c r="N495" s="105" t="s">
        <v>723</v>
      </c>
    </row>
    <row r="496" spans="1:14" ht="25.5">
      <c r="A496" s="87">
        <v>7</v>
      </c>
      <c r="B496" s="87">
        <v>1</v>
      </c>
      <c r="C496" s="87">
        <v>7</v>
      </c>
      <c r="D496" s="87">
        <v>5</v>
      </c>
      <c r="E496" s="87" t="s">
        <v>315</v>
      </c>
      <c r="F496" s="89" t="s">
        <v>330</v>
      </c>
      <c r="G496" s="87" t="s">
        <v>60</v>
      </c>
      <c r="H496" s="87">
        <v>1</v>
      </c>
      <c r="I496" s="90"/>
      <c r="J496" s="91">
        <f t="shared" ref="J496" si="167">H496*I496</f>
        <v>0</v>
      </c>
      <c r="K496" s="91"/>
      <c r="L496" s="91">
        <f t="shared" ref="L496" si="168">H496*K496</f>
        <v>0</v>
      </c>
      <c r="M496" s="91">
        <f t="shared" ref="M496" si="169">L496+J496</f>
        <v>0</v>
      </c>
      <c r="N496" s="105" t="s">
        <v>723</v>
      </c>
    </row>
    <row r="497" spans="1:14" s="17" customFormat="1" ht="24">
      <c r="A497" s="17">
        <v>7</v>
      </c>
      <c r="B497" s="17">
        <v>1</v>
      </c>
      <c r="C497" s="17">
        <v>7</v>
      </c>
      <c r="D497" s="17">
        <v>6</v>
      </c>
      <c r="E497" s="17" t="s">
        <v>717</v>
      </c>
      <c r="F497" s="15" t="s">
        <v>718</v>
      </c>
      <c r="G497" s="17" t="s">
        <v>60</v>
      </c>
      <c r="H497" s="17">
        <v>1</v>
      </c>
      <c r="I497" s="30"/>
      <c r="J497" s="29">
        <f>H497*I497</f>
        <v>0</v>
      </c>
      <c r="K497" s="29"/>
      <c r="L497" s="29">
        <f>H497*K497</f>
        <v>0</v>
      </c>
      <c r="M497" s="29">
        <f>L497+J497</f>
        <v>0</v>
      </c>
      <c r="N497" s="106"/>
    </row>
    <row r="498" spans="1:14">
      <c r="A498" s="73">
        <v>7</v>
      </c>
      <c r="B498" s="73">
        <v>1</v>
      </c>
      <c r="C498" s="73">
        <v>8</v>
      </c>
      <c r="D498" s="73">
        <v>0</v>
      </c>
      <c r="E498" s="73" t="s">
        <v>129</v>
      </c>
      <c r="F498" s="74"/>
      <c r="G498" s="73"/>
      <c r="H498" s="73"/>
      <c r="I498" s="75"/>
      <c r="J498" s="76"/>
      <c r="K498" s="76"/>
      <c r="L498" s="76"/>
      <c r="M498" s="76"/>
      <c r="N498" s="108"/>
    </row>
    <row r="499" spans="1:14" ht="25.5">
      <c r="A499" s="87">
        <v>7</v>
      </c>
      <c r="B499" s="87">
        <v>1</v>
      </c>
      <c r="C499" s="87">
        <v>8</v>
      </c>
      <c r="D499" s="87">
        <v>1</v>
      </c>
      <c r="E499" s="87" t="s">
        <v>143</v>
      </c>
      <c r="F499" s="89" t="s">
        <v>337</v>
      </c>
      <c r="G499" s="87" t="s">
        <v>60</v>
      </c>
      <c r="H499" s="87">
        <v>1</v>
      </c>
      <c r="I499" s="90"/>
      <c r="J499" s="91">
        <f>H499*I499</f>
        <v>0</v>
      </c>
      <c r="K499" s="91"/>
      <c r="L499" s="91">
        <f>H499*K499</f>
        <v>0</v>
      </c>
      <c r="M499" s="91">
        <f>L499+J499</f>
        <v>0</v>
      </c>
      <c r="N499" s="105" t="s">
        <v>723</v>
      </c>
    </row>
    <row r="500" spans="1:14" ht="25.5">
      <c r="A500" s="87">
        <v>7</v>
      </c>
      <c r="B500" s="87">
        <v>1</v>
      </c>
      <c r="C500" s="87">
        <v>8</v>
      </c>
      <c r="D500" s="87">
        <v>2</v>
      </c>
      <c r="E500" s="87" t="s">
        <v>61</v>
      </c>
      <c r="F500" s="89" t="s">
        <v>332</v>
      </c>
      <c r="G500" s="87" t="s">
        <v>60</v>
      </c>
      <c r="H500" s="87">
        <v>1</v>
      </c>
      <c r="I500" s="90"/>
      <c r="J500" s="91">
        <f t="shared" ref="J500" si="170">H500*I500</f>
        <v>0</v>
      </c>
      <c r="K500" s="91"/>
      <c r="L500" s="91">
        <f t="shared" ref="L500" si="171">H500*K500</f>
        <v>0</v>
      </c>
      <c r="M500" s="91">
        <f t="shared" ref="M500" si="172">L500+J500</f>
        <v>0</v>
      </c>
      <c r="N500" s="105" t="s">
        <v>723</v>
      </c>
    </row>
    <row r="501" spans="1:14" ht="25.5">
      <c r="A501" s="87">
        <v>7</v>
      </c>
      <c r="B501" s="87">
        <v>1</v>
      </c>
      <c r="C501" s="87">
        <v>8</v>
      </c>
      <c r="D501" s="87">
        <v>3</v>
      </c>
      <c r="E501" s="87" t="s">
        <v>65</v>
      </c>
      <c r="F501" s="89" t="s">
        <v>66</v>
      </c>
      <c r="G501" s="87" t="s">
        <v>60</v>
      </c>
      <c r="H501" s="87">
        <v>1</v>
      </c>
      <c r="I501" s="90"/>
      <c r="J501" s="91">
        <f>H501*I501</f>
        <v>0</v>
      </c>
      <c r="K501" s="91"/>
      <c r="L501" s="91">
        <f>H501*K501</f>
        <v>0</v>
      </c>
      <c r="M501" s="91">
        <f>L501+J501</f>
        <v>0</v>
      </c>
      <c r="N501" s="105" t="s">
        <v>723</v>
      </c>
    </row>
    <row r="502" spans="1:14" ht="25.5">
      <c r="A502" s="87">
        <v>7</v>
      </c>
      <c r="B502" s="87">
        <v>1</v>
      </c>
      <c r="C502" s="87">
        <v>8</v>
      </c>
      <c r="D502" s="87">
        <v>4</v>
      </c>
      <c r="E502" s="87" t="s">
        <v>124</v>
      </c>
      <c r="F502" s="89" t="s">
        <v>125</v>
      </c>
      <c r="G502" s="87" t="s">
        <v>60</v>
      </c>
      <c r="H502" s="87">
        <v>1</v>
      </c>
      <c r="I502" s="90"/>
      <c r="J502" s="91">
        <f>H502*I502</f>
        <v>0</v>
      </c>
      <c r="K502" s="91"/>
      <c r="L502" s="91">
        <f>H502*K502</f>
        <v>0</v>
      </c>
      <c r="M502" s="91">
        <f>L502+J502</f>
        <v>0</v>
      </c>
      <c r="N502" s="105" t="s">
        <v>723</v>
      </c>
    </row>
    <row r="503" spans="1:14" ht="25.5">
      <c r="A503" s="87">
        <v>7</v>
      </c>
      <c r="B503" s="87">
        <v>1</v>
      </c>
      <c r="C503" s="87">
        <v>8</v>
      </c>
      <c r="D503" s="87">
        <v>5</v>
      </c>
      <c r="E503" s="87" t="s">
        <v>315</v>
      </c>
      <c r="F503" s="89" t="s">
        <v>320</v>
      </c>
      <c r="G503" s="87" t="s">
        <v>60</v>
      </c>
      <c r="H503" s="87">
        <v>1</v>
      </c>
      <c r="I503" s="90"/>
      <c r="J503" s="91">
        <f t="shared" ref="J503:J504" si="173">H503*I503</f>
        <v>0</v>
      </c>
      <c r="K503" s="91"/>
      <c r="L503" s="91">
        <f t="shared" ref="L503:L504" si="174">H503*K503</f>
        <v>0</v>
      </c>
      <c r="M503" s="91">
        <f t="shared" ref="M503:M504" si="175">L503+J503</f>
        <v>0</v>
      </c>
      <c r="N503" s="105" t="s">
        <v>723</v>
      </c>
    </row>
    <row r="504" spans="1:14" ht="25.5">
      <c r="A504" s="87">
        <v>7</v>
      </c>
      <c r="B504" s="87">
        <v>1</v>
      </c>
      <c r="C504" s="87">
        <v>8</v>
      </c>
      <c r="D504" s="87">
        <v>6</v>
      </c>
      <c r="E504" s="87" t="s">
        <v>318</v>
      </c>
      <c r="F504" s="89" t="s">
        <v>319</v>
      </c>
      <c r="G504" s="87" t="s">
        <v>60</v>
      </c>
      <c r="H504" s="87">
        <v>2</v>
      </c>
      <c r="I504" s="90"/>
      <c r="J504" s="91">
        <f t="shared" si="173"/>
        <v>0</v>
      </c>
      <c r="K504" s="91"/>
      <c r="L504" s="91">
        <f t="shared" si="174"/>
        <v>0</v>
      </c>
      <c r="M504" s="91">
        <f t="shared" si="175"/>
        <v>0</v>
      </c>
      <c r="N504" s="105" t="s">
        <v>723</v>
      </c>
    </row>
    <row r="505" spans="1:14" s="17" customFormat="1" ht="24">
      <c r="A505" s="17">
        <v>7</v>
      </c>
      <c r="B505" s="17">
        <v>1</v>
      </c>
      <c r="C505" s="17">
        <v>8</v>
      </c>
      <c r="D505" s="17">
        <v>7</v>
      </c>
      <c r="E505" s="17" t="s">
        <v>717</v>
      </c>
      <c r="F505" s="15" t="s">
        <v>718</v>
      </c>
      <c r="G505" s="17" t="s">
        <v>60</v>
      </c>
      <c r="H505" s="17">
        <v>1</v>
      </c>
      <c r="I505" s="30"/>
      <c r="J505" s="29">
        <f>H505*I505</f>
        <v>0</v>
      </c>
      <c r="K505" s="29"/>
      <c r="L505" s="29">
        <f>H505*K505</f>
        <v>0</v>
      </c>
      <c r="M505" s="29">
        <f>L505+J505</f>
        <v>0</v>
      </c>
      <c r="N505" s="106"/>
    </row>
    <row r="506" spans="1:14">
      <c r="A506" s="73">
        <v>7</v>
      </c>
      <c r="B506" s="73">
        <v>1</v>
      </c>
      <c r="C506" s="73">
        <v>9</v>
      </c>
      <c r="D506" s="73">
        <v>0</v>
      </c>
      <c r="E506" s="73" t="s">
        <v>130</v>
      </c>
      <c r="F506" s="74"/>
      <c r="G506" s="73"/>
      <c r="H506" s="73"/>
      <c r="I506" s="75"/>
      <c r="J506" s="76"/>
      <c r="K506" s="76"/>
      <c r="L506" s="76"/>
      <c r="M506" s="76"/>
      <c r="N506" s="108"/>
    </row>
    <row r="507" spans="1:14" ht="25.5">
      <c r="A507" s="87">
        <v>7</v>
      </c>
      <c r="B507" s="87">
        <v>1</v>
      </c>
      <c r="C507" s="87">
        <v>9</v>
      </c>
      <c r="D507" s="87">
        <v>1</v>
      </c>
      <c r="E507" s="87" t="s">
        <v>142</v>
      </c>
      <c r="F507" s="89" t="s">
        <v>338</v>
      </c>
      <c r="G507" s="87" t="s">
        <v>60</v>
      </c>
      <c r="H507" s="87">
        <v>1</v>
      </c>
      <c r="I507" s="90"/>
      <c r="J507" s="91">
        <f>H507*I507</f>
        <v>0</v>
      </c>
      <c r="K507" s="91"/>
      <c r="L507" s="91">
        <f>H507*K507</f>
        <v>0</v>
      </c>
      <c r="M507" s="91">
        <f>L507+J507</f>
        <v>0</v>
      </c>
      <c r="N507" s="105" t="s">
        <v>723</v>
      </c>
    </row>
    <row r="508" spans="1:14" ht="25.5">
      <c r="A508" s="87">
        <v>7</v>
      </c>
      <c r="B508" s="87">
        <v>1</v>
      </c>
      <c r="C508" s="87">
        <v>9</v>
      </c>
      <c r="D508" s="87">
        <v>2</v>
      </c>
      <c r="E508" s="87" t="s">
        <v>61</v>
      </c>
      <c r="F508" s="89" t="s">
        <v>332</v>
      </c>
      <c r="G508" s="87" t="s">
        <v>60</v>
      </c>
      <c r="H508" s="87">
        <v>1</v>
      </c>
      <c r="I508" s="90"/>
      <c r="J508" s="91">
        <f t="shared" ref="J508" si="176">H508*I508</f>
        <v>0</v>
      </c>
      <c r="K508" s="91"/>
      <c r="L508" s="91">
        <f t="shared" ref="L508" si="177">H508*K508</f>
        <v>0</v>
      </c>
      <c r="M508" s="91">
        <f t="shared" ref="M508" si="178">L508+J508</f>
        <v>0</v>
      </c>
      <c r="N508" s="105" t="s">
        <v>723</v>
      </c>
    </row>
    <row r="509" spans="1:14" ht="25.5">
      <c r="A509" s="87">
        <v>7</v>
      </c>
      <c r="B509" s="87">
        <v>1</v>
      </c>
      <c r="C509" s="87">
        <v>9</v>
      </c>
      <c r="D509" s="87">
        <v>3</v>
      </c>
      <c r="E509" s="87" t="s">
        <v>65</v>
      </c>
      <c r="F509" s="89" t="s">
        <v>66</v>
      </c>
      <c r="G509" s="87" t="s">
        <v>60</v>
      </c>
      <c r="H509" s="87">
        <v>1</v>
      </c>
      <c r="I509" s="90"/>
      <c r="J509" s="91">
        <f>H509*I509</f>
        <v>0</v>
      </c>
      <c r="K509" s="91"/>
      <c r="L509" s="91">
        <f>H509*K509</f>
        <v>0</v>
      </c>
      <c r="M509" s="91">
        <f>L509+J509</f>
        <v>0</v>
      </c>
      <c r="N509" s="105" t="s">
        <v>723</v>
      </c>
    </row>
    <row r="510" spans="1:14" ht="25.5">
      <c r="A510" s="87">
        <v>7</v>
      </c>
      <c r="B510" s="87">
        <v>1</v>
      </c>
      <c r="C510" s="87">
        <v>9</v>
      </c>
      <c r="D510" s="87">
        <v>4</v>
      </c>
      <c r="E510" s="87" t="s">
        <v>124</v>
      </c>
      <c r="F510" s="89" t="s">
        <v>125</v>
      </c>
      <c r="G510" s="87" t="s">
        <v>60</v>
      </c>
      <c r="H510" s="87">
        <v>1</v>
      </c>
      <c r="I510" s="90"/>
      <c r="J510" s="91">
        <f>H510*I510</f>
        <v>0</v>
      </c>
      <c r="K510" s="91"/>
      <c r="L510" s="91">
        <f>H510*K510</f>
        <v>0</v>
      </c>
      <c r="M510" s="91">
        <f>L510+J510</f>
        <v>0</v>
      </c>
      <c r="N510" s="105" t="s">
        <v>723</v>
      </c>
    </row>
    <row r="511" spans="1:14" ht="25.5">
      <c r="A511" s="87">
        <v>7</v>
      </c>
      <c r="B511" s="87">
        <v>1</v>
      </c>
      <c r="C511" s="87">
        <v>9</v>
      </c>
      <c r="D511" s="87">
        <v>5</v>
      </c>
      <c r="E511" s="87" t="s">
        <v>135</v>
      </c>
      <c r="F511" s="89" t="s">
        <v>155</v>
      </c>
      <c r="G511" s="87" t="s">
        <v>60</v>
      </c>
      <c r="H511" s="87">
        <v>1</v>
      </c>
      <c r="I511" s="90"/>
      <c r="J511" s="91">
        <f>H511*I511</f>
        <v>0</v>
      </c>
      <c r="K511" s="91"/>
      <c r="L511" s="91">
        <f>H511*K511</f>
        <v>0</v>
      </c>
      <c r="M511" s="91">
        <f>L511+J511</f>
        <v>0</v>
      </c>
      <c r="N511" s="105" t="s">
        <v>723</v>
      </c>
    </row>
    <row r="512" spans="1:14" s="17" customFormat="1" ht="24">
      <c r="A512" s="17">
        <v>7</v>
      </c>
      <c r="B512" s="17">
        <v>1</v>
      </c>
      <c r="C512" s="17">
        <v>9</v>
      </c>
      <c r="D512" s="17">
        <v>6</v>
      </c>
      <c r="E512" s="17" t="s">
        <v>717</v>
      </c>
      <c r="F512" s="15" t="s">
        <v>718</v>
      </c>
      <c r="G512" s="17" t="s">
        <v>60</v>
      </c>
      <c r="H512" s="17">
        <v>1</v>
      </c>
      <c r="I512" s="30"/>
      <c r="J512" s="29">
        <f>H512*I512</f>
        <v>0</v>
      </c>
      <c r="K512" s="29"/>
      <c r="L512" s="29">
        <f>H512*K512</f>
        <v>0</v>
      </c>
      <c r="M512" s="29">
        <f>L512+J512</f>
        <v>0</v>
      </c>
      <c r="N512" s="106"/>
    </row>
    <row r="513" spans="1:14">
      <c r="A513" s="73">
        <v>7</v>
      </c>
      <c r="B513" s="73">
        <v>1</v>
      </c>
      <c r="C513" s="73">
        <v>10</v>
      </c>
      <c r="D513" s="73">
        <v>0</v>
      </c>
      <c r="E513" s="73" t="s">
        <v>119</v>
      </c>
      <c r="F513" s="74"/>
      <c r="G513" s="73"/>
      <c r="H513" s="73"/>
      <c r="I513" s="75"/>
      <c r="J513" s="76"/>
      <c r="K513" s="76"/>
      <c r="L513" s="76"/>
      <c r="M513" s="76"/>
      <c r="N513" s="108"/>
    </row>
    <row r="514" spans="1:14" ht="25.5">
      <c r="A514" s="87">
        <v>7</v>
      </c>
      <c r="B514" s="87">
        <v>1</v>
      </c>
      <c r="C514" s="87">
        <v>10</v>
      </c>
      <c r="D514" s="87">
        <v>1</v>
      </c>
      <c r="E514" s="87" t="s">
        <v>143</v>
      </c>
      <c r="F514" s="89" t="s">
        <v>339</v>
      </c>
      <c r="G514" s="87" t="s">
        <v>60</v>
      </c>
      <c r="H514" s="87">
        <v>1</v>
      </c>
      <c r="I514" s="90"/>
      <c r="J514" s="91">
        <f>H514*I514</f>
        <v>0</v>
      </c>
      <c r="K514" s="91"/>
      <c r="L514" s="91">
        <f>H514*K514</f>
        <v>0</v>
      </c>
      <c r="M514" s="91">
        <f>L514+J514</f>
        <v>0</v>
      </c>
      <c r="N514" s="105" t="s">
        <v>723</v>
      </c>
    </row>
    <row r="515" spans="1:14" ht="25.5">
      <c r="A515" s="87">
        <v>7</v>
      </c>
      <c r="B515" s="87">
        <v>1</v>
      </c>
      <c r="C515" s="87">
        <v>10</v>
      </c>
      <c r="D515" s="87">
        <v>2</v>
      </c>
      <c r="E515" s="87" t="s">
        <v>61</v>
      </c>
      <c r="F515" s="89" t="s">
        <v>332</v>
      </c>
      <c r="G515" s="87" t="s">
        <v>60</v>
      </c>
      <c r="H515" s="87">
        <v>1</v>
      </c>
      <c r="I515" s="90"/>
      <c r="J515" s="91">
        <f t="shared" ref="J515" si="179">H515*I515</f>
        <v>0</v>
      </c>
      <c r="K515" s="91"/>
      <c r="L515" s="91">
        <f t="shared" ref="L515" si="180">H515*K515</f>
        <v>0</v>
      </c>
      <c r="M515" s="91">
        <f t="shared" ref="M515" si="181">L515+J515</f>
        <v>0</v>
      </c>
      <c r="N515" s="105" t="s">
        <v>723</v>
      </c>
    </row>
    <row r="516" spans="1:14" ht="25.5">
      <c r="A516" s="87">
        <v>7</v>
      </c>
      <c r="B516" s="87">
        <v>1</v>
      </c>
      <c r="C516" s="87">
        <v>10</v>
      </c>
      <c r="D516" s="87">
        <v>3</v>
      </c>
      <c r="E516" s="87" t="s">
        <v>65</v>
      </c>
      <c r="F516" s="89" t="s">
        <v>66</v>
      </c>
      <c r="G516" s="87" t="s">
        <v>60</v>
      </c>
      <c r="H516" s="87">
        <v>1</v>
      </c>
      <c r="I516" s="90"/>
      <c r="J516" s="91">
        <f>H516*I516</f>
        <v>0</v>
      </c>
      <c r="K516" s="91"/>
      <c r="L516" s="91">
        <f>H516*K516</f>
        <v>0</v>
      </c>
      <c r="M516" s="91">
        <f>L516+J516</f>
        <v>0</v>
      </c>
      <c r="N516" s="105" t="s">
        <v>723</v>
      </c>
    </row>
    <row r="517" spans="1:14" ht="25.5">
      <c r="A517" s="87">
        <v>7</v>
      </c>
      <c r="B517" s="87">
        <v>1</v>
      </c>
      <c r="C517" s="87">
        <v>10</v>
      </c>
      <c r="D517" s="87">
        <v>4</v>
      </c>
      <c r="E517" s="87" t="s">
        <v>124</v>
      </c>
      <c r="F517" s="89" t="s">
        <v>125</v>
      </c>
      <c r="G517" s="87" t="s">
        <v>60</v>
      </c>
      <c r="H517" s="87">
        <v>1</v>
      </c>
      <c r="I517" s="90"/>
      <c r="J517" s="91">
        <f>H517*I517</f>
        <v>0</v>
      </c>
      <c r="K517" s="91"/>
      <c r="L517" s="91">
        <f>H517*K517</f>
        <v>0</v>
      </c>
      <c r="M517" s="91">
        <f>L517+J517</f>
        <v>0</v>
      </c>
      <c r="N517" s="105" t="s">
        <v>723</v>
      </c>
    </row>
    <row r="518" spans="1:14" ht="25.5">
      <c r="A518" s="87">
        <v>7</v>
      </c>
      <c r="B518" s="87">
        <v>1</v>
      </c>
      <c r="C518" s="87">
        <v>10</v>
      </c>
      <c r="D518" s="87">
        <v>5</v>
      </c>
      <c r="E518" s="87" t="s">
        <v>315</v>
      </c>
      <c r="F518" s="89" t="s">
        <v>320</v>
      </c>
      <c r="G518" s="87" t="s">
        <v>60</v>
      </c>
      <c r="H518" s="87">
        <v>1</v>
      </c>
      <c r="I518" s="90"/>
      <c r="J518" s="91">
        <f t="shared" ref="J518:J519" si="182">H518*I518</f>
        <v>0</v>
      </c>
      <c r="K518" s="91"/>
      <c r="L518" s="91">
        <f t="shared" ref="L518:L519" si="183">H518*K518</f>
        <v>0</v>
      </c>
      <c r="M518" s="91">
        <f t="shared" ref="M518:M519" si="184">L518+J518</f>
        <v>0</v>
      </c>
      <c r="N518" s="105" t="s">
        <v>723</v>
      </c>
    </row>
    <row r="519" spans="1:14" ht="25.5">
      <c r="A519" s="87">
        <v>7</v>
      </c>
      <c r="B519" s="87">
        <v>1</v>
      </c>
      <c r="C519" s="87">
        <v>10</v>
      </c>
      <c r="D519" s="87">
        <v>6</v>
      </c>
      <c r="E519" s="87" t="s">
        <v>318</v>
      </c>
      <c r="F519" s="89" t="s">
        <v>319</v>
      </c>
      <c r="G519" s="87" t="s">
        <v>60</v>
      </c>
      <c r="H519" s="87">
        <v>2</v>
      </c>
      <c r="I519" s="90"/>
      <c r="J519" s="91">
        <f t="shared" si="182"/>
        <v>0</v>
      </c>
      <c r="K519" s="91"/>
      <c r="L519" s="91">
        <f t="shared" si="183"/>
        <v>0</v>
      </c>
      <c r="M519" s="91">
        <f t="shared" si="184"/>
        <v>0</v>
      </c>
      <c r="N519" s="105" t="s">
        <v>723</v>
      </c>
    </row>
    <row r="520" spans="1:14" s="17" customFormat="1" ht="24">
      <c r="A520" s="17">
        <v>7</v>
      </c>
      <c r="B520" s="17">
        <v>1</v>
      </c>
      <c r="C520" s="17">
        <v>10</v>
      </c>
      <c r="D520" s="17">
        <v>7</v>
      </c>
      <c r="E520" s="17" t="s">
        <v>717</v>
      </c>
      <c r="F520" s="15" t="s">
        <v>718</v>
      </c>
      <c r="G520" s="17" t="s">
        <v>60</v>
      </c>
      <c r="H520" s="17">
        <v>1</v>
      </c>
      <c r="I520" s="30"/>
      <c r="J520" s="29">
        <f>H520*I520</f>
        <v>0</v>
      </c>
      <c r="K520" s="29"/>
      <c r="L520" s="29">
        <f>H520*K520</f>
        <v>0</v>
      </c>
      <c r="M520" s="29">
        <f>L520+J520</f>
        <v>0</v>
      </c>
      <c r="N520" s="106"/>
    </row>
    <row r="521" spans="1:14">
      <c r="A521" s="73">
        <v>7</v>
      </c>
      <c r="B521" s="73">
        <v>1</v>
      </c>
      <c r="C521" s="73">
        <v>11</v>
      </c>
      <c r="D521" s="73">
        <v>0</v>
      </c>
      <c r="E521" s="73" t="s">
        <v>131</v>
      </c>
      <c r="F521" s="74"/>
      <c r="G521" s="73"/>
      <c r="H521" s="73"/>
      <c r="I521" s="75"/>
      <c r="J521" s="76"/>
      <c r="K521" s="76"/>
      <c r="L521" s="76"/>
      <c r="M521" s="76"/>
      <c r="N521" s="108"/>
    </row>
    <row r="522" spans="1:14" ht="25.5">
      <c r="A522" s="87">
        <v>7</v>
      </c>
      <c r="B522" s="87">
        <v>1</v>
      </c>
      <c r="C522" s="87">
        <v>11</v>
      </c>
      <c r="D522" s="87">
        <v>1</v>
      </c>
      <c r="E522" s="87" t="s">
        <v>132</v>
      </c>
      <c r="F522" s="89" t="s">
        <v>340</v>
      </c>
      <c r="G522" s="87" t="s">
        <v>60</v>
      </c>
      <c r="H522" s="87">
        <v>1</v>
      </c>
      <c r="I522" s="90"/>
      <c r="J522" s="91">
        <f>H522*I522</f>
        <v>0</v>
      </c>
      <c r="K522" s="91"/>
      <c r="L522" s="91">
        <f>H522*K522</f>
        <v>0</v>
      </c>
      <c r="M522" s="91">
        <f>L522+J522</f>
        <v>0</v>
      </c>
      <c r="N522" s="105" t="s">
        <v>723</v>
      </c>
    </row>
    <row r="523" spans="1:14" ht="25.5">
      <c r="A523" s="87">
        <v>7</v>
      </c>
      <c r="B523" s="87">
        <v>1</v>
      </c>
      <c r="C523" s="87">
        <v>11</v>
      </c>
      <c r="D523" s="87">
        <v>2</v>
      </c>
      <c r="E523" s="87" t="s">
        <v>133</v>
      </c>
      <c r="F523" s="89" t="s">
        <v>353</v>
      </c>
      <c r="G523" s="87" t="s">
        <v>60</v>
      </c>
      <c r="H523" s="87">
        <v>1</v>
      </c>
      <c r="I523" s="90"/>
      <c r="J523" s="91">
        <f>H523*I523</f>
        <v>0</v>
      </c>
      <c r="K523" s="91"/>
      <c r="L523" s="91">
        <f>H523*K523</f>
        <v>0</v>
      </c>
      <c r="M523" s="91">
        <f>L523+J523</f>
        <v>0</v>
      </c>
      <c r="N523" s="105" t="s">
        <v>723</v>
      </c>
    </row>
    <row r="524" spans="1:14" ht="25.5">
      <c r="A524" s="87">
        <v>7</v>
      </c>
      <c r="B524" s="87">
        <v>1</v>
      </c>
      <c r="C524" s="87">
        <v>11</v>
      </c>
      <c r="D524" s="87">
        <v>3</v>
      </c>
      <c r="E524" s="87" t="s">
        <v>133</v>
      </c>
      <c r="F524" s="89" t="s">
        <v>178</v>
      </c>
      <c r="G524" s="87" t="s">
        <v>60</v>
      </c>
      <c r="H524" s="87">
        <v>3</v>
      </c>
      <c r="I524" s="90"/>
      <c r="J524" s="91">
        <f>H524*I524</f>
        <v>0</v>
      </c>
      <c r="K524" s="91"/>
      <c r="L524" s="91">
        <f>H524*K524</f>
        <v>0</v>
      </c>
      <c r="M524" s="91">
        <f>L524+J524</f>
        <v>0</v>
      </c>
      <c r="N524" s="105" t="s">
        <v>723</v>
      </c>
    </row>
    <row r="525" spans="1:14" ht="25.5">
      <c r="A525" s="87">
        <v>7</v>
      </c>
      <c r="B525" s="87">
        <v>1</v>
      </c>
      <c r="C525" s="87">
        <v>11</v>
      </c>
      <c r="D525" s="87">
        <v>4</v>
      </c>
      <c r="E525" s="87" t="s">
        <v>134</v>
      </c>
      <c r="F525" s="89" t="s">
        <v>179</v>
      </c>
      <c r="G525" s="87" t="s">
        <v>60</v>
      </c>
      <c r="H525" s="87">
        <v>1</v>
      </c>
      <c r="I525" s="90"/>
      <c r="J525" s="91">
        <f>H525*I525</f>
        <v>0</v>
      </c>
      <c r="K525" s="91"/>
      <c r="L525" s="91">
        <f>H525*K525</f>
        <v>0</v>
      </c>
      <c r="M525" s="91">
        <f>L525+J525</f>
        <v>0</v>
      </c>
      <c r="N525" s="105" t="s">
        <v>723</v>
      </c>
    </row>
    <row r="526" spans="1:14" ht="25.5">
      <c r="A526" s="87">
        <v>7</v>
      </c>
      <c r="B526" s="87">
        <v>1</v>
      </c>
      <c r="C526" s="87">
        <v>11</v>
      </c>
      <c r="D526" s="87">
        <v>5</v>
      </c>
      <c r="E526" s="87" t="s">
        <v>135</v>
      </c>
      <c r="F526" s="89" t="s">
        <v>136</v>
      </c>
      <c r="G526" s="87" t="s">
        <v>60</v>
      </c>
      <c r="H526" s="87">
        <v>1</v>
      </c>
      <c r="I526" s="90"/>
      <c r="J526" s="91">
        <f>H526*I526</f>
        <v>0</v>
      </c>
      <c r="K526" s="91"/>
      <c r="L526" s="91">
        <f>H526*K526</f>
        <v>0</v>
      </c>
      <c r="M526" s="91">
        <f>L526+J526</f>
        <v>0</v>
      </c>
      <c r="N526" s="105" t="s">
        <v>723</v>
      </c>
    </row>
    <row r="527" spans="1:14" ht="25.5">
      <c r="A527" s="87">
        <v>7</v>
      </c>
      <c r="B527" s="87">
        <v>1</v>
      </c>
      <c r="C527" s="87">
        <v>11</v>
      </c>
      <c r="D527" s="87">
        <v>6</v>
      </c>
      <c r="E527" s="87" t="s">
        <v>315</v>
      </c>
      <c r="F527" s="89" t="s">
        <v>321</v>
      </c>
      <c r="G527" s="87" t="s">
        <v>60</v>
      </c>
      <c r="H527" s="87">
        <v>1</v>
      </c>
      <c r="I527" s="90"/>
      <c r="J527" s="91">
        <f t="shared" ref="J527:J528" si="185">H527*I527</f>
        <v>0</v>
      </c>
      <c r="K527" s="91"/>
      <c r="L527" s="91">
        <f t="shared" ref="L527:L528" si="186">H527*K527</f>
        <v>0</v>
      </c>
      <c r="M527" s="91">
        <f t="shared" ref="M527:M528" si="187">L527+J527</f>
        <v>0</v>
      </c>
      <c r="N527" s="105" t="s">
        <v>723</v>
      </c>
    </row>
    <row r="528" spans="1:14" ht="25.5">
      <c r="A528" s="87">
        <v>7</v>
      </c>
      <c r="B528" s="87">
        <v>1</v>
      </c>
      <c r="C528" s="87">
        <v>11</v>
      </c>
      <c r="D528" s="87">
        <v>7</v>
      </c>
      <c r="E528" s="87" t="s">
        <v>318</v>
      </c>
      <c r="F528" s="89" t="s">
        <v>319</v>
      </c>
      <c r="G528" s="87" t="s">
        <v>60</v>
      </c>
      <c r="H528" s="87">
        <v>1</v>
      </c>
      <c r="I528" s="90"/>
      <c r="J528" s="91">
        <f t="shared" si="185"/>
        <v>0</v>
      </c>
      <c r="K528" s="91"/>
      <c r="L528" s="91">
        <f t="shared" si="186"/>
        <v>0</v>
      </c>
      <c r="M528" s="91">
        <f t="shared" si="187"/>
        <v>0</v>
      </c>
      <c r="N528" s="105" t="s">
        <v>723</v>
      </c>
    </row>
    <row r="529" spans="1:14" s="17" customFormat="1" ht="24">
      <c r="A529" s="17">
        <v>7</v>
      </c>
      <c r="B529" s="17">
        <v>1</v>
      </c>
      <c r="C529" s="17">
        <v>11</v>
      </c>
      <c r="D529" s="17">
        <v>8</v>
      </c>
      <c r="E529" s="17" t="s">
        <v>717</v>
      </c>
      <c r="F529" s="15" t="s">
        <v>719</v>
      </c>
      <c r="G529" s="17" t="s">
        <v>60</v>
      </c>
      <c r="H529" s="17">
        <v>1</v>
      </c>
      <c r="I529" s="30"/>
      <c r="J529" s="29">
        <f>H529*I529</f>
        <v>0</v>
      </c>
      <c r="K529" s="29"/>
      <c r="L529" s="29">
        <f>H529*K529</f>
        <v>0</v>
      </c>
      <c r="M529" s="29">
        <f>L529+J529</f>
        <v>0</v>
      </c>
      <c r="N529" s="106"/>
    </row>
    <row r="530" spans="1:14">
      <c r="A530" s="82">
        <v>7</v>
      </c>
      <c r="B530" s="82">
        <v>1</v>
      </c>
      <c r="C530" s="82">
        <v>12</v>
      </c>
      <c r="D530" s="82">
        <v>0</v>
      </c>
      <c r="E530" s="82" t="s">
        <v>151</v>
      </c>
      <c r="F530" s="83"/>
      <c r="G530" s="82"/>
      <c r="H530" s="82"/>
      <c r="I530" s="84"/>
      <c r="J530" s="85"/>
      <c r="K530" s="85"/>
      <c r="L530" s="85"/>
      <c r="M530" s="85"/>
      <c r="N530" s="108"/>
    </row>
    <row r="531" spans="1:14" ht="25.5">
      <c r="A531" s="87">
        <v>7</v>
      </c>
      <c r="B531" s="87">
        <v>1</v>
      </c>
      <c r="C531" s="87">
        <v>12</v>
      </c>
      <c r="D531" s="87">
        <v>1</v>
      </c>
      <c r="E531" s="87" t="s">
        <v>132</v>
      </c>
      <c r="F531" s="89" t="s">
        <v>340</v>
      </c>
      <c r="G531" s="87" t="s">
        <v>60</v>
      </c>
      <c r="H531" s="87">
        <v>1</v>
      </c>
      <c r="I531" s="90"/>
      <c r="J531" s="91">
        <f t="shared" ref="J531:J538" si="188">H531*I531</f>
        <v>0</v>
      </c>
      <c r="K531" s="91"/>
      <c r="L531" s="91">
        <f t="shared" ref="L531:L538" si="189">H531*K531</f>
        <v>0</v>
      </c>
      <c r="M531" s="91">
        <f t="shared" ref="M531:M538" si="190">L531+J531</f>
        <v>0</v>
      </c>
      <c r="N531" s="105" t="s">
        <v>723</v>
      </c>
    </row>
    <row r="532" spans="1:14" ht="25.5">
      <c r="A532" s="87">
        <v>7</v>
      </c>
      <c r="B532" s="87">
        <v>1</v>
      </c>
      <c r="C532" s="87">
        <v>12</v>
      </c>
      <c r="D532" s="87">
        <v>2</v>
      </c>
      <c r="E532" s="87" t="s">
        <v>133</v>
      </c>
      <c r="F532" s="89" t="s">
        <v>353</v>
      </c>
      <c r="G532" s="87" t="s">
        <v>60</v>
      </c>
      <c r="H532" s="87">
        <v>1</v>
      </c>
      <c r="I532" s="90"/>
      <c r="J532" s="91">
        <f t="shared" si="188"/>
        <v>0</v>
      </c>
      <c r="K532" s="91"/>
      <c r="L532" s="91">
        <f t="shared" si="189"/>
        <v>0</v>
      </c>
      <c r="M532" s="91">
        <f t="shared" si="190"/>
        <v>0</v>
      </c>
      <c r="N532" s="105" t="s">
        <v>723</v>
      </c>
    </row>
    <row r="533" spans="1:14" ht="25.5">
      <c r="A533" s="87">
        <v>7</v>
      </c>
      <c r="B533" s="87">
        <v>1</v>
      </c>
      <c r="C533" s="87">
        <v>12</v>
      </c>
      <c r="D533" s="87">
        <v>3</v>
      </c>
      <c r="E533" s="87" t="s">
        <v>133</v>
      </c>
      <c r="F533" s="89" t="s">
        <v>178</v>
      </c>
      <c r="G533" s="87" t="s">
        <v>60</v>
      </c>
      <c r="H533" s="87">
        <v>3</v>
      </c>
      <c r="I533" s="90"/>
      <c r="J533" s="91">
        <f t="shared" si="188"/>
        <v>0</v>
      </c>
      <c r="K533" s="91"/>
      <c r="L533" s="91">
        <f t="shared" si="189"/>
        <v>0</v>
      </c>
      <c r="M533" s="91">
        <f t="shared" si="190"/>
        <v>0</v>
      </c>
      <c r="N533" s="105" t="s">
        <v>723</v>
      </c>
    </row>
    <row r="534" spans="1:14" ht="25.5">
      <c r="A534" s="87">
        <v>7</v>
      </c>
      <c r="B534" s="87">
        <v>1</v>
      </c>
      <c r="C534" s="87">
        <v>12</v>
      </c>
      <c r="D534" s="87">
        <v>4</v>
      </c>
      <c r="E534" s="87" t="s">
        <v>134</v>
      </c>
      <c r="F534" s="89" t="s">
        <v>179</v>
      </c>
      <c r="G534" s="87" t="s">
        <v>60</v>
      </c>
      <c r="H534" s="87">
        <v>1</v>
      </c>
      <c r="I534" s="90"/>
      <c r="J534" s="91">
        <f t="shared" si="188"/>
        <v>0</v>
      </c>
      <c r="K534" s="91"/>
      <c r="L534" s="91">
        <f t="shared" si="189"/>
        <v>0</v>
      </c>
      <c r="M534" s="91">
        <f t="shared" si="190"/>
        <v>0</v>
      </c>
      <c r="N534" s="105" t="s">
        <v>723</v>
      </c>
    </row>
    <row r="535" spans="1:14" ht="25.5">
      <c r="A535" s="87">
        <v>7</v>
      </c>
      <c r="B535" s="87">
        <v>1</v>
      </c>
      <c r="C535" s="87">
        <v>12</v>
      </c>
      <c r="D535" s="87">
        <v>5</v>
      </c>
      <c r="E535" s="87" t="s">
        <v>135</v>
      </c>
      <c r="F535" s="89" t="s">
        <v>136</v>
      </c>
      <c r="G535" s="87" t="s">
        <v>60</v>
      </c>
      <c r="H535" s="87">
        <v>1</v>
      </c>
      <c r="I535" s="90"/>
      <c r="J535" s="91">
        <f t="shared" si="188"/>
        <v>0</v>
      </c>
      <c r="K535" s="91"/>
      <c r="L535" s="91">
        <f t="shared" si="189"/>
        <v>0</v>
      </c>
      <c r="M535" s="91">
        <f t="shared" si="190"/>
        <v>0</v>
      </c>
      <c r="N535" s="105" t="s">
        <v>723</v>
      </c>
    </row>
    <row r="536" spans="1:14" ht="25.5">
      <c r="A536" s="87">
        <v>7</v>
      </c>
      <c r="B536" s="87">
        <v>1</v>
      </c>
      <c r="C536" s="87">
        <v>12</v>
      </c>
      <c r="D536" s="87">
        <v>6</v>
      </c>
      <c r="E536" s="87" t="s">
        <v>315</v>
      </c>
      <c r="F536" s="89" t="s">
        <v>321</v>
      </c>
      <c r="G536" s="87" t="s">
        <v>60</v>
      </c>
      <c r="H536" s="87">
        <v>1</v>
      </c>
      <c r="I536" s="90"/>
      <c r="J536" s="91">
        <f t="shared" si="188"/>
        <v>0</v>
      </c>
      <c r="K536" s="91"/>
      <c r="L536" s="91">
        <f t="shared" si="189"/>
        <v>0</v>
      </c>
      <c r="M536" s="91">
        <f t="shared" si="190"/>
        <v>0</v>
      </c>
      <c r="N536" s="105" t="s">
        <v>723</v>
      </c>
    </row>
    <row r="537" spans="1:14" ht="25.5">
      <c r="A537" s="87">
        <v>7</v>
      </c>
      <c r="B537" s="87">
        <v>1</v>
      </c>
      <c r="C537" s="87">
        <v>12</v>
      </c>
      <c r="D537" s="87">
        <v>7</v>
      </c>
      <c r="E537" s="87" t="s">
        <v>318</v>
      </c>
      <c r="F537" s="89" t="s">
        <v>319</v>
      </c>
      <c r="G537" s="87" t="s">
        <v>60</v>
      </c>
      <c r="H537" s="87">
        <v>1</v>
      </c>
      <c r="I537" s="90"/>
      <c r="J537" s="91">
        <f t="shared" si="188"/>
        <v>0</v>
      </c>
      <c r="K537" s="91"/>
      <c r="L537" s="91">
        <f t="shared" si="189"/>
        <v>0</v>
      </c>
      <c r="M537" s="91">
        <f t="shared" si="190"/>
        <v>0</v>
      </c>
      <c r="N537" s="105" t="s">
        <v>723</v>
      </c>
    </row>
    <row r="538" spans="1:14" s="17" customFormat="1" ht="24">
      <c r="A538" s="17">
        <v>7</v>
      </c>
      <c r="B538" s="17">
        <v>1</v>
      </c>
      <c r="C538" s="17">
        <v>12</v>
      </c>
      <c r="D538" s="17">
        <v>8</v>
      </c>
      <c r="E538" s="17" t="s">
        <v>717</v>
      </c>
      <c r="F538" s="15" t="s">
        <v>719</v>
      </c>
      <c r="G538" s="17" t="s">
        <v>60</v>
      </c>
      <c r="H538" s="17">
        <v>1</v>
      </c>
      <c r="I538" s="30"/>
      <c r="J538" s="29">
        <f t="shared" si="188"/>
        <v>0</v>
      </c>
      <c r="K538" s="29"/>
      <c r="L538" s="29">
        <f t="shared" si="189"/>
        <v>0</v>
      </c>
      <c r="M538" s="29">
        <f t="shared" si="190"/>
        <v>0</v>
      </c>
      <c r="N538" s="106"/>
    </row>
    <row r="539" spans="1:14">
      <c r="A539" s="73">
        <v>7</v>
      </c>
      <c r="B539" s="73">
        <v>1</v>
      </c>
      <c r="C539" s="73">
        <v>13</v>
      </c>
      <c r="D539" s="73">
        <v>0</v>
      </c>
      <c r="E539" s="73" t="s">
        <v>138</v>
      </c>
      <c r="F539" s="74"/>
      <c r="G539" s="73"/>
      <c r="H539" s="73"/>
      <c r="I539" s="75"/>
      <c r="J539" s="76"/>
      <c r="K539" s="76"/>
      <c r="L539" s="76"/>
      <c r="M539" s="76"/>
      <c r="N539" s="108"/>
    </row>
    <row r="540" spans="1:14" ht="25.5">
      <c r="A540" s="87">
        <v>7</v>
      </c>
      <c r="B540" s="87">
        <v>1</v>
      </c>
      <c r="C540" s="87">
        <v>13</v>
      </c>
      <c r="D540" s="87">
        <v>1</v>
      </c>
      <c r="E540" s="87" t="s">
        <v>139</v>
      </c>
      <c r="F540" s="89" t="s">
        <v>348</v>
      </c>
      <c r="G540" s="87" t="s">
        <v>60</v>
      </c>
      <c r="H540" s="87">
        <v>8</v>
      </c>
      <c r="I540" s="90"/>
      <c r="J540" s="91">
        <f>H540*I540</f>
        <v>0</v>
      </c>
      <c r="K540" s="91"/>
      <c r="L540" s="91">
        <f>H540*K540</f>
        <v>0</v>
      </c>
      <c r="M540" s="91">
        <f>L540+J540</f>
        <v>0</v>
      </c>
      <c r="N540" s="105" t="s">
        <v>723</v>
      </c>
    </row>
    <row r="541" spans="1:14" ht="25.5">
      <c r="A541" s="87">
        <v>7</v>
      </c>
      <c r="B541" s="87">
        <v>1</v>
      </c>
      <c r="C541" s="87">
        <v>13</v>
      </c>
      <c r="D541" s="87">
        <v>2</v>
      </c>
      <c r="E541" s="87" t="s">
        <v>133</v>
      </c>
      <c r="F541" s="89" t="s">
        <v>341</v>
      </c>
      <c r="G541" s="87" t="s">
        <v>60</v>
      </c>
      <c r="H541" s="87">
        <v>18</v>
      </c>
      <c r="I541" s="90"/>
      <c r="J541" s="91">
        <f t="shared" ref="J541:J542" si="191">H541*I541</f>
        <v>0</v>
      </c>
      <c r="K541" s="91"/>
      <c r="L541" s="91">
        <f t="shared" ref="L541:L542" si="192">H541*K541</f>
        <v>0</v>
      </c>
      <c r="M541" s="91">
        <f t="shared" ref="M541:M542" si="193">L541+J541</f>
        <v>0</v>
      </c>
      <c r="N541" s="105" t="s">
        <v>723</v>
      </c>
    </row>
    <row r="542" spans="1:14" ht="25.5">
      <c r="A542" s="87">
        <v>7</v>
      </c>
      <c r="B542" s="87">
        <v>1</v>
      </c>
      <c r="C542" s="87">
        <v>13</v>
      </c>
      <c r="D542" s="87">
        <v>3</v>
      </c>
      <c r="E542" s="87" t="s">
        <v>133</v>
      </c>
      <c r="F542" s="89" t="s">
        <v>342</v>
      </c>
      <c r="G542" s="87" t="s">
        <v>60</v>
      </c>
      <c r="H542" s="87">
        <v>11</v>
      </c>
      <c r="I542" s="90"/>
      <c r="J542" s="91">
        <f t="shared" si="191"/>
        <v>0</v>
      </c>
      <c r="K542" s="91"/>
      <c r="L542" s="91">
        <f t="shared" si="192"/>
        <v>0</v>
      </c>
      <c r="M542" s="91">
        <f t="shared" si="193"/>
        <v>0</v>
      </c>
      <c r="N542" s="105" t="s">
        <v>723</v>
      </c>
    </row>
    <row r="543" spans="1:14" ht="25.5">
      <c r="A543" s="87">
        <v>7</v>
      </c>
      <c r="B543" s="87">
        <v>1</v>
      </c>
      <c r="C543" s="87">
        <v>13</v>
      </c>
      <c r="D543" s="87">
        <v>4</v>
      </c>
      <c r="E543" s="87" t="s">
        <v>134</v>
      </c>
      <c r="F543" s="89" t="s">
        <v>179</v>
      </c>
      <c r="G543" s="87" t="s">
        <v>60</v>
      </c>
      <c r="H543" s="87">
        <v>3</v>
      </c>
      <c r="I543" s="90"/>
      <c r="J543" s="91">
        <f>H543*I543</f>
        <v>0</v>
      </c>
      <c r="K543" s="91"/>
      <c r="L543" s="91">
        <f>H543*K543</f>
        <v>0</v>
      </c>
      <c r="M543" s="91">
        <f>L543+J543</f>
        <v>0</v>
      </c>
      <c r="N543" s="105" t="s">
        <v>723</v>
      </c>
    </row>
    <row r="544" spans="1:14" ht="25.5">
      <c r="A544" s="87">
        <v>7</v>
      </c>
      <c r="B544" s="87">
        <v>1</v>
      </c>
      <c r="C544" s="87">
        <v>13</v>
      </c>
      <c r="D544" s="87">
        <v>5</v>
      </c>
      <c r="E544" s="87" t="s">
        <v>134</v>
      </c>
      <c r="F544" s="89" t="s">
        <v>180</v>
      </c>
      <c r="G544" s="87" t="s">
        <v>60</v>
      </c>
      <c r="H544" s="87">
        <v>2</v>
      </c>
      <c r="I544" s="90"/>
      <c r="J544" s="91">
        <f>H544*I544</f>
        <v>0</v>
      </c>
      <c r="K544" s="91"/>
      <c r="L544" s="91">
        <f>H544*K544</f>
        <v>0</v>
      </c>
      <c r="M544" s="91">
        <f>L544+J544</f>
        <v>0</v>
      </c>
      <c r="N544" s="105" t="s">
        <v>723</v>
      </c>
    </row>
    <row r="545" spans="1:14" ht="25.5">
      <c r="A545" s="87">
        <v>7</v>
      </c>
      <c r="B545" s="87">
        <v>1</v>
      </c>
      <c r="C545" s="87">
        <v>13</v>
      </c>
      <c r="D545" s="87">
        <v>6</v>
      </c>
      <c r="E545" s="87" t="s">
        <v>145</v>
      </c>
      <c r="F545" s="89" t="s">
        <v>136</v>
      </c>
      <c r="G545" s="87" t="s">
        <v>60</v>
      </c>
      <c r="H545" s="87">
        <v>6</v>
      </c>
      <c r="I545" s="90"/>
      <c r="J545" s="91">
        <f t="shared" ref="J545" si="194">H545*I545</f>
        <v>0</v>
      </c>
      <c r="K545" s="91"/>
      <c r="L545" s="91">
        <f t="shared" ref="L545" si="195">H545*K545</f>
        <v>0</v>
      </c>
      <c r="M545" s="91">
        <f t="shared" ref="M545" si="196">L545+J545</f>
        <v>0</v>
      </c>
      <c r="N545" s="105" t="s">
        <v>723</v>
      </c>
    </row>
    <row r="546" spans="1:14" ht="25.5">
      <c r="A546" s="87">
        <v>7</v>
      </c>
      <c r="B546" s="87">
        <v>1</v>
      </c>
      <c r="C546" s="87">
        <v>13</v>
      </c>
      <c r="D546" s="87">
        <v>7</v>
      </c>
      <c r="E546" s="87" t="s">
        <v>65</v>
      </c>
      <c r="F546" s="89" t="s">
        <v>66</v>
      </c>
      <c r="G546" s="87" t="s">
        <v>60</v>
      </c>
      <c r="H546" s="87">
        <v>8</v>
      </c>
      <c r="I546" s="90"/>
      <c r="J546" s="91">
        <f t="shared" ref="J546" si="197">H546*I546</f>
        <v>0</v>
      </c>
      <c r="K546" s="91"/>
      <c r="L546" s="91">
        <f t="shared" ref="L546" si="198">H546*K546</f>
        <v>0</v>
      </c>
      <c r="M546" s="91">
        <f t="shared" ref="M546" si="199">L546+J546</f>
        <v>0</v>
      </c>
      <c r="N546" s="105" t="s">
        <v>723</v>
      </c>
    </row>
    <row r="547" spans="1:14">
      <c r="A547" s="73">
        <v>7</v>
      </c>
      <c r="B547" s="73">
        <v>1</v>
      </c>
      <c r="C547" s="73">
        <v>14</v>
      </c>
      <c r="D547" s="73">
        <v>0</v>
      </c>
      <c r="E547" s="73" t="s">
        <v>140</v>
      </c>
      <c r="F547" s="74"/>
      <c r="G547" s="73"/>
      <c r="H547" s="73"/>
      <c r="I547" s="75"/>
      <c r="J547" s="76"/>
      <c r="K547" s="76"/>
      <c r="L547" s="76"/>
      <c r="M547" s="76"/>
      <c r="N547" s="108"/>
    </row>
    <row r="548" spans="1:14" ht="25.5">
      <c r="A548" s="87">
        <v>7</v>
      </c>
      <c r="B548" s="87">
        <v>1</v>
      </c>
      <c r="C548" s="87">
        <v>14</v>
      </c>
      <c r="D548" s="87">
        <v>1</v>
      </c>
      <c r="E548" s="87" t="s">
        <v>143</v>
      </c>
      <c r="F548" s="89" t="s">
        <v>343</v>
      </c>
      <c r="G548" s="87" t="s">
        <v>60</v>
      </c>
      <c r="H548" s="87">
        <v>1</v>
      </c>
      <c r="I548" s="90"/>
      <c r="J548" s="91">
        <f t="shared" ref="J548:J549" si="200">H548*I548</f>
        <v>0</v>
      </c>
      <c r="K548" s="91"/>
      <c r="L548" s="91">
        <f t="shared" ref="L548:L549" si="201">H548*K548</f>
        <v>0</v>
      </c>
      <c r="M548" s="91">
        <f t="shared" ref="M548:M549" si="202">L548+J548</f>
        <v>0</v>
      </c>
      <c r="N548" s="105" t="s">
        <v>723</v>
      </c>
    </row>
    <row r="549" spans="1:14" ht="25.5">
      <c r="A549" s="87">
        <v>7</v>
      </c>
      <c r="B549" s="87">
        <v>1</v>
      </c>
      <c r="C549" s="87">
        <v>14</v>
      </c>
      <c r="D549" s="87">
        <v>2</v>
      </c>
      <c r="E549" s="87" t="s">
        <v>133</v>
      </c>
      <c r="F549" s="89" t="s">
        <v>341</v>
      </c>
      <c r="G549" s="87" t="s">
        <v>60</v>
      </c>
      <c r="H549" s="87">
        <v>1</v>
      </c>
      <c r="I549" s="90"/>
      <c r="J549" s="91">
        <f t="shared" si="200"/>
        <v>0</v>
      </c>
      <c r="K549" s="91"/>
      <c r="L549" s="91">
        <f t="shared" si="201"/>
        <v>0</v>
      </c>
      <c r="M549" s="91">
        <f t="shared" si="202"/>
        <v>0</v>
      </c>
      <c r="N549" s="105" t="s">
        <v>723</v>
      </c>
    </row>
    <row r="550" spans="1:14" ht="25.5">
      <c r="A550" s="87">
        <v>7</v>
      </c>
      <c r="B550" s="87">
        <v>1</v>
      </c>
      <c r="C550" s="87">
        <v>14</v>
      </c>
      <c r="D550" s="87">
        <v>3</v>
      </c>
      <c r="E550" s="87" t="s">
        <v>65</v>
      </c>
      <c r="F550" s="89" t="s">
        <v>66</v>
      </c>
      <c r="G550" s="87" t="s">
        <v>60</v>
      </c>
      <c r="H550" s="87">
        <v>1</v>
      </c>
      <c r="I550" s="90"/>
      <c r="J550" s="91">
        <f>H550*I550</f>
        <v>0</v>
      </c>
      <c r="K550" s="91"/>
      <c r="L550" s="91">
        <f>H550*K550</f>
        <v>0</v>
      </c>
      <c r="M550" s="91">
        <f>L550+J550</f>
        <v>0</v>
      </c>
      <c r="N550" s="105" t="s">
        <v>723</v>
      </c>
    </row>
    <row r="551" spans="1:14" s="17" customFormat="1" ht="24">
      <c r="A551" s="17">
        <v>7</v>
      </c>
      <c r="B551" s="17">
        <v>1</v>
      </c>
      <c r="C551" s="17">
        <v>14</v>
      </c>
      <c r="D551" s="17">
        <v>4</v>
      </c>
      <c r="E551" s="17" t="s">
        <v>717</v>
      </c>
      <c r="F551" s="15" t="s">
        <v>719</v>
      </c>
      <c r="G551" s="17" t="s">
        <v>60</v>
      </c>
      <c r="H551" s="17">
        <v>1</v>
      </c>
      <c r="I551" s="30"/>
      <c r="J551" s="29">
        <f>H551*I551</f>
        <v>0</v>
      </c>
      <c r="K551" s="29"/>
      <c r="L551" s="29">
        <f>H551*K551</f>
        <v>0</v>
      </c>
      <c r="M551" s="29">
        <f>L551+J551</f>
        <v>0</v>
      </c>
      <c r="N551" s="106"/>
    </row>
    <row r="552" spans="1:14">
      <c r="A552" s="73">
        <v>7</v>
      </c>
      <c r="B552" s="73">
        <v>1</v>
      </c>
      <c r="C552" s="73">
        <v>15</v>
      </c>
      <c r="D552" s="73">
        <v>0</v>
      </c>
      <c r="E552" s="73" t="s">
        <v>141</v>
      </c>
      <c r="F552" s="74"/>
      <c r="G552" s="73"/>
      <c r="H552" s="73"/>
      <c r="I552" s="75"/>
      <c r="J552" s="76"/>
      <c r="K552" s="76"/>
      <c r="L552" s="76"/>
      <c r="M552" s="76"/>
      <c r="N552" s="108"/>
    </row>
    <row r="553" spans="1:14" ht="25.5">
      <c r="A553" s="87">
        <v>7</v>
      </c>
      <c r="B553" s="87">
        <v>1</v>
      </c>
      <c r="C553" s="87">
        <v>15</v>
      </c>
      <c r="D553" s="87">
        <v>1</v>
      </c>
      <c r="E553" s="87" t="s">
        <v>143</v>
      </c>
      <c r="F553" s="89" t="s">
        <v>346</v>
      </c>
      <c r="G553" s="87" t="s">
        <v>60</v>
      </c>
      <c r="H553" s="87">
        <v>1</v>
      </c>
      <c r="I553" s="90"/>
      <c r="J553" s="91">
        <f t="shared" ref="J553:J554" si="203">H553*I553</f>
        <v>0</v>
      </c>
      <c r="K553" s="91"/>
      <c r="L553" s="91">
        <f t="shared" ref="L553:L554" si="204">H553*K553</f>
        <v>0</v>
      </c>
      <c r="M553" s="91">
        <f t="shared" ref="M553:M554" si="205">L553+J553</f>
        <v>0</v>
      </c>
      <c r="N553" s="105" t="s">
        <v>723</v>
      </c>
    </row>
    <row r="554" spans="1:14" ht="25.5">
      <c r="A554" s="87">
        <v>7</v>
      </c>
      <c r="B554" s="87">
        <v>1</v>
      </c>
      <c r="C554" s="87">
        <v>15</v>
      </c>
      <c r="D554" s="87">
        <v>2</v>
      </c>
      <c r="E554" s="87" t="s">
        <v>133</v>
      </c>
      <c r="F554" s="89" t="s">
        <v>341</v>
      </c>
      <c r="G554" s="87" t="s">
        <v>60</v>
      </c>
      <c r="H554" s="87">
        <v>1</v>
      </c>
      <c r="I554" s="90"/>
      <c r="J554" s="91">
        <f t="shared" si="203"/>
        <v>0</v>
      </c>
      <c r="K554" s="91"/>
      <c r="L554" s="91">
        <f t="shared" si="204"/>
        <v>0</v>
      </c>
      <c r="M554" s="91">
        <f t="shared" si="205"/>
        <v>0</v>
      </c>
      <c r="N554" s="105" t="s">
        <v>723</v>
      </c>
    </row>
    <row r="555" spans="1:14" ht="25.5">
      <c r="A555" s="87">
        <v>7</v>
      </c>
      <c r="B555" s="87">
        <v>1</v>
      </c>
      <c r="C555" s="87">
        <v>15</v>
      </c>
      <c r="D555" s="87">
        <v>3</v>
      </c>
      <c r="E555" s="87" t="s">
        <v>134</v>
      </c>
      <c r="F555" s="89" t="s">
        <v>181</v>
      </c>
      <c r="G555" s="87" t="s">
        <v>60</v>
      </c>
      <c r="H555" s="87">
        <v>1</v>
      </c>
      <c r="I555" s="90"/>
      <c r="J555" s="91">
        <f t="shared" ref="J555:J569" si="206">H555*I555</f>
        <v>0</v>
      </c>
      <c r="K555" s="91"/>
      <c r="L555" s="91">
        <f t="shared" ref="L555:L569" si="207">H555*K555</f>
        <v>0</v>
      </c>
      <c r="M555" s="91">
        <f t="shared" ref="M555:M569" si="208">L555+J555</f>
        <v>0</v>
      </c>
      <c r="N555" s="105" t="s">
        <v>723</v>
      </c>
    </row>
    <row r="556" spans="1:14" ht="25.5">
      <c r="A556" s="87">
        <v>7</v>
      </c>
      <c r="B556" s="87">
        <v>1</v>
      </c>
      <c r="C556" s="87">
        <v>15</v>
      </c>
      <c r="D556" s="87">
        <v>4</v>
      </c>
      <c r="E556" s="87" t="s">
        <v>145</v>
      </c>
      <c r="F556" s="89" t="s">
        <v>136</v>
      </c>
      <c r="G556" s="87" t="s">
        <v>60</v>
      </c>
      <c r="H556" s="87">
        <v>1</v>
      </c>
      <c r="I556" s="90"/>
      <c r="J556" s="91">
        <f t="shared" si="206"/>
        <v>0</v>
      </c>
      <c r="K556" s="91"/>
      <c r="L556" s="91">
        <f t="shared" si="207"/>
        <v>0</v>
      </c>
      <c r="M556" s="91">
        <f t="shared" si="208"/>
        <v>0</v>
      </c>
      <c r="N556" s="105" t="s">
        <v>723</v>
      </c>
    </row>
    <row r="557" spans="1:14" ht="25.5">
      <c r="A557" s="87">
        <v>7</v>
      </c>
      <c r="B557" s="87">
        <v>1</v>
      </c>
      <c r="C557" s="87">
        <v>15</v>
      </c>
      <c r="D557" s="87">
        <v>5</v>
      </c>
      <c r="E557" s="87" t="s">
        <v>144</v>
      </c>
      <c r="F557" s="89" t="s">
        <v>344</v>
      </c>
      <c r="G557" s="87" t="s">
        <v>60</v>
      </c>
      <c r="H557" s="87">
        <v>1</v>
      </c>
      <c r="I557" s="90"/>
      <c r="J557" s="91">
        <f t="shared" si="206"/>
        <v>0</v>
      </c>
      <c r="K557" s="91"/>
      <c r="L557" s="91">
        <f t="shared" si="207"/>
        <v>0</v>
      </c>
      <c r="M557" s="91">
        <f t="shared" si="208"/>
        <v>0</v>
      </c>
      <c r="N557" s="105" t="s">
        <v>723</v>
      </c>
    </row>
    <row r="558" spans="1:14" s="17" customFormat="1" ht="24">
      <c r="A558" s="17">
        <v>7</v>
      </c>
      <c r="B558" s="17">
        <v>1</v>
      </c>
      <c r="C558" s="17">
        <v>15</v>
      </c>
      <c r="D558" s="17">
        <v>5</v>
      </c>
      <c r="E558" s="17" t="s">
        <v>717</v>
      </c>
      <c r="F558" s="15" t="s">
        <v>719</v>
      </c>
      <c r="G558" s="17" t="s">
        <v>60</v>
      </c>
      <c r="H558" s="17">
        <v>1</v>
      </c>
      <c r="I558" s="30"/>
      <c r="J558" s="29">
        <f>H558*I558</f>
        <v>0</v>
      </c>
      <c r="K558" s="29"/>
      <c r="L558" s="29">
        <f>H558*K558</f>
        <v>0</v>
      </c>
      <c r="M558" s="29">
        <f>L558+J558</f>
        <v>0</v>
      </c>
      <c r="N558" s="106"/>
    </row>
    <row r="559" spans="1:14">
      <c r="A559" s="73">
        <v>7</v>
      </c>
      <c r="B559" s="73">
        <v>1</v>
      </c>
      <c r="C559" s="73">
        <v>16</v>
      </c>
      <c r="D559" s="73">
        <v>0</v>
      </c>
      <c r="E559" s="73" t="s">
        <v>149</v>
      </c>
      <c r="F559" s="74"/>
      <c r="G559" s="73"/>
      <c r="H559" s="73"/>
      <c r="I559" s="75"/>
      <c r="J559" s="76"/>
      <c r="K559" s="76"/>
      <c r="L559" s="76"/>
      <c r="M559" s="76"/>
      <c r="N559" s="108"/>
    </row>
    <row r="560" spans="1:14" ht="25.5">
      <c r="A560" s="87">
        <v>7</v>
      </c>
      <c r="B560" s="87">
        <v>1</v>
      </c>
      <c r="C560" s="87">
        <v>16</v>
      </c>
      <c r="D560" s="87">
        <v>1</v>
      </c>
      <c r="E560" s="87" t="s">
        <v>142</v>
      </c>
      <c r="F560" s="89" t="s">
        <v>343</v>
      </c>
      <c r="G560" s="87" t="s">
        <v>60</v>
      </c>
      <c r="H560" s="87">
        <v>1</v>
      </c>
      <c r="I560" s="90"/>
      <c r="J560" s="91">
        <f t="shared" si="206"/>
        <v>0</v>
      </c>
      <c r="K560" s="91"/>
      <c r="L560" s="91">
        <f t="shared" si="207"/>
        <v>0</v>
      </c>
      <c r="M560" s="91">
        <f t="shared" si="208"/>
        <v>0</v>
      </c>
      <c r="N560" s="105" t="s">
        <v>723</v>
      </c>
    </row>
    <row r="561" spans="1:14" ht="25.5">
      <c r="A561" s="87">
        <v>7</v>
      </c>
      <c r="B561" s="87">
        <v>1</v>
      </c>
      <c r="C561" s="87">
        <v>16</v>
      </c>
      <c r="D561" s="87">
        <v>2</v>
      </c>
      <c r="E561" s="87" t="s">
        <v>61</v>
      </c>
      <c r="F561" s="89" t="s">
        <v>332</v>
      </c>
      <c r="G561" s="87" t="s">
        <v>60</v>
      </c>
      <c r="H561" s="87">
        <v>1</v>
      </c>
      <c r="I561" s="90"/>
      <c r="J561" s="91">
        <f t="shared" si="206"/>
        <v>0</v>
      </c>
      <c r="K561" s="91"/>
      <c r="L561" s="91">
        <f t="shared" si="207"/>
        <v>0</v>
      </c>
      <c r="M561" s="91">
        <f t="shared" si="208"/>
        <v>0</v>
      </c>
      <c r="N561" s="105" t="s">
        <v>723</v>
      </c>
    </row>
    <row r="562" spans="1:14" ht="25.5">
      <c r="A562" s="87">
        <v>7</v>
      </c>
      <c r="B562" s="87">
        <v>1</v>
      </c>
      <c r="C562" s="87">
        <v>16</v>
      </c>
      <c r="D562" s="87">
        <v>3</v>
      </c>
      <c r="E562" s="87" t="s">
        <v>65</v>
      </c>
      <c r="F562" s="89" t="s">
        <v>66</v>
      </c>
      <c r="G562" s="87" t="s">
        <v>60</v>
      </c>
      <c r="H562" s="87">
        <v>1</v>
      </c>
      <c r="I562" s="90"/>
      <c r="J562" s="91">
        <f t="shared" si="206"/>
        <v>0</v>
      </c>
      <c r="K562" s="91"/>
      <c r="L562" s="91">
        <f t="shared" si="207"/>
        <v>0</v>
      </c>
      <c r="M562" s="91">
        <f t="shared" si="208"/>
        <v>0</v>
      </c>
      <c r="N562" s="105" t="s">
        <v>723</v>
      </c>
    </row>
    <row r="563" spans="1:14" ht="25.5">
      <c r="A563" s="87">
        <v>7</v>
      </c>
      <c r="B563" s="87">
        <v>1</v>
      </c>
      <c r="C563" s="87">
        <v>16</v>
      </c>
      <c r="D563" s="87">
        <v>4</v>
      </c>
      <c r="E563" s="87" t="s">
        <v>124</v>
      </c>
      <c r="F563" s="89" t="s">
        <v>125</v>
      </c>
      <c r="G563" s="87" t="s">
        <v>60</v>
      </c>
      <c r="H563" s="87">
        <v>1</v>
      </c>
      <c r="I563" s="90"/>
      <c r="J563" s="91">
        <f t="shared" si="206"/>
        <v>0</v>
      </c>
      <c r="K563" s="91"/>
      <c r="L563" s="91">
        <f t="shared" si="207"/>
        <v>0</v>
      </c>
      <c r="M563" s="91">
        <f t="shared" si="208"/>
        <v>0</v>
      </c>
      <c r="N563" s="105" t="s">
        <v>723</v>
      </c>
    </row>
    <row r="564" spans="1:14" s="17" customFormat="1" ht="24">
      <c r="A564" s="17">
        <v>7</v>
      </c>
      <c r="B564" s="17">
        <v>1</v>
      </c>
      <c r="C564" s="17">
        <v>16</v>
      </c>
      <c r="D564" s="17">
        <v>5</v>
      </c>
      <c r="E564" s="17" t="s">
        <v>717</v>
      </c>
      <c r="F564" s="15" t="s">
        <v>719</v>
      </c>
      <c r="G564" s="17" t="s">
        <v>60</v>
      </c>
      <c r="H564" s="17">
        <v>1</v>
      </c>
      <c r="I564" s="30"/>
      <c r="J564" s="29">
        <f>H564*I564</f>
        <v>0</v>
      </c>
      <c r="K564" s="29"/>
      <c r="L564" s="29">
        <f>H564*K564</f>
        <v>0</v>
      </c>
      <c r="M564" s="29">
        <f>L564+J564</f>
        <v>0</v>
      </c>
      <c r="N564" s="106"/>
    </row>
    <row r="565" spans="1:14">
      <c r="A565" s="73">
        <v>7</v>
      </c>
      <c r="B565" s="73">
        <v>1</v>
      </c>
      <c r="C565" s="73">
        <v>17</v>
      </c>
      <c r="D565" s="73">
        <v>0</v>
      </c>
      <c r="E565" s="73" t="s">
        <v>150</v>
      </c>
      <c r="F565" s="74"/>
      <c r="G565" s="73"/>
      <c r="H565" s="73"/>
      <c r="I565" s="75"/>
      <c r="J565" s="76"/>
      <c r="K565" s="76"/>
      <c r="L565" s="76"/>
      <c r="M565" s="76"/>
      <c r="N565" s="108"/>
    </row>
    <row r="566" spans="1:14" ht="25.5">
      <c r="A566" s="87">
        <v>7</v>
      </c>
      <c r="B566" s="87">
        <v>1</v>
      </c>
      <c r="C566" s="87">
        <v>17</v>
      </c>
      <c r="D566" s="87">
        <v>1</v>
      </c>
      <c r="E566" s="87" t="s">
        <v>142</v>
      </c>
      <c r="F566" s="89" t="s">
        <v>343</v>
      </c>
      <c r="G566" s="87" t="s">
        <v>60</v>
      </c>
      <c r="H566" s="87">
        <v>1</v>
      </c>
      <c r="I566" s="90"/>
      <c r="J566" s="91">
        <f t="shared" si="206"/>
        <v>0</v>
      </c>
      <c r="K566" s="91"/>
      <c r="L566" s="91">
        <f t="shared" si="207"/>
        <v>0</v>
      </c>
      <c r="M566" s="91">
        <f t="shared" si="208"/>
        <v>0</v>
      </c>
      <c r="N566" s="105" t="s">
        <v>723</v>
      </c>
    </row>
    <row r="567" spans="1:14" ht="25.5">
      <c r="A567" s="87">
        <v>7</v>
      </c>
      <c r="B567" s="87">
        <v>1</v>
      </c>
      <c r="C567" s="87">
        <v>17</v>
      </c>
      <c r="D567" s="87">
        <v>2</v>
      </c>
      <c r="E567" s="87" t="s">
        <v>61</v>
      </c>
      <c r="F567" s="89" t="s">
        <v>332</v>
      </c>
      <c r="G567" s="87" t="s">
        <v>60</v>
      </c>
      <c r="H567" s="87">
        <v>1</v>
      </c>
      <c r="I567" s="90"/>
      <c r="J567" s="91">
        <f t="shared" si="206"/>
        <v>0</v>
      </c>
      <c r="K567" s="91"/>
      <c r="L567" s="91">
        <f t="shared" si="207"/>
        <v>0</v>
      </c>
      <c r="M567" s="91">
        <f t="shared" si="208"/>
        <v>0</v>
      </c>
      <c r="N567" s="105" t="s">
        <v>723</v>
      </c>
    </row>
    <row r="568" spans="1:14" ht="25.5">
      <c r="A568" s="87">
        <v>7</v>
      </c>
      <c r="B568" s="87">
        <v>1</v>
      </c>
      <c r="C568" s="87">
        <v>17</v>
      </c>
      <c r="D568" s="87">
        <v>3</v>
      </c>
      <c r="E568" s="87" t="s">
        <v>65</v>
      </c>
      <c r="F568" s="89" t="s">
        <v>66</v>
      </c>
      <c r="G568" s="87" t="s">
        <v>60</v>
      </c>
      <c r="H568" s="87">
        <v>1</v>
      </c>
      <c r="I568" s="90"/>
      <c r="J568" s="91">
        <f t="shared" si="206"/>
        <v>0</v>
      </c>
      <c r="K568" s="91"/>
      <c r="L568" s="91">
        <f t="shared" si="207"/>
        <v>0</v>
      </c>
      <c r="M568" s="91">
        <f t="shared" si="208"/>
        <v>0</v>
      </c>
      <c r="N568" s="105" t="s">
        <v>723</v>
      </c>
    </row>
    <row r="569" spans="1:14" ht="25.5">
      <c r="A569" s="87">
        <v>7</v>
      </c>
      <c r="B569" s="87">
        <v>1</v>
      </c>
      <c r="C569" s="87">
        <v>17</v>
      </c>
      <c r="D569" s="87">
        <v>4</v>
      </c>
      <c r="E569" s="87" t="s">
        <v>124</v>
      </c>
      <c r="F569" s="89" t="s">
        <v>125</v>
      </c>
      <c r="G569" s="87" t="s">
        <v>60</v>
      </c>
      <c r="H569" s="87">
        <v>1</v>
      </c>
      <c r="I569" s="90"/>
      <c r="J569" s="91">
        <f t="shared" si="206"/>
        <v>0</v>
      </c>
      <c r="K569" s="91"/>
      <c r="L569" s="91">
        <f t="shared" si="207"/>
        <v>0</v>
      </c>
      <c r="M569" s="91">
        <f t="shared" si="208"/>
        <v>0</v>
      </c>
      <c r="N569" s="105" t="s">
        <v>723</v>
      </c>
    </row>
    <row r="570" spans="1:14" s="17" customFormat="1" ht="24">
      <c r="A570" s="17">
        <v>7</v>
      </c>
      <c r="B570" s="17">
        <v>1</v>
      </c>
      <c r="C570" s="17">
        <v>17</v>
      </c>
      <c r="D570" s="17">
        <v>5</v>
      </c>
      <c r="E570" s="17" t="s">
        <v>717</v>
      </c>
      <c r="F570" s="15" t="s">
        <v>719</v>
      </c>
      <c r="G570" s="17" t="s">
        <v>60</v>
      </c>
      <c r="H570" s="17">
        <v>1</v>
      </c>
      <c r="I570" s="30"/>
      <c r="J570" s="29">
        <f>H570*I570</f>
        <v>0</v>
      </c>
      <c r="K570" s="29"/>
      <c r="L570" s="29">
        <f>H570*K570</f>
        <v>0</v>
      </c>
      <c r="M570" s="29">
        <f>L570+J570</f>
        <v>0</v>
      </c>
      <c r="N570" s="106"/>
    </row>
    <row r="571" spans="1:14">
      <c r="A571" s="73">
        <v>7</v>
      </c>
      <c r="B571" s="73">
        <v>1</v>
      </c>
      <c r="C571" s="73">
        <v>18</v>
      </c>
      <c r="D571" s="73">
        <v>0</v>
      </c>
      <c r="E571" s="73" t="s">
        <v>347</v>
      </c>
      <c r="F571" s="83"/>
      <c r="G571" s="82"/>
      <c r="H571" s="82"/>
      <c r="I571" s="84"/>
      <c r="J571" s="85"/>
      <c r="K571" s="85"/>
      <c r="L571" s="85"/>
      <c r="M571" s="85"/>
      <c r="N571" s="108"/>
    </row>
    <row r="572" spans="1:14" ht="25.5">
      <c r="A572" s="87">
        <v>7</v>
      </c>
      <c r="B572" s="87">
        <v>1</v>
      </c>
      <c r="C572" s="87">
        <v>18</v>
      </c>
      <c r="D572" s="87">
        <v>1</v>
      </c>
      <c r="E572" s="87" t="s">
        <v>139</v>
      </c>
      <c r="F572" s="89" t="s">
        <v>348</v>
      </c>
      <c r="G572" s="87" t="s">
        <v>60</v>
      </c>
      <c r="H572" s="87">
        <v>1</v>
      </c>
      <c r="I572" s="90"/>
      <c r="J572" s="91">
        <f>H572*I572</f>
        <v>0</v>
      </c>
      <c r="K572" s="91"/>
      <c r="L572" s="91">
        <f>H572*K572</f>
        <v>0</v>
      </c>
      <c r="M572" s="91">
        <f>L572+J572</f>
        <v>0</v>
      </c>
      <c r="N572" s="105" t="s">
        <v>723</v>
      </c>
    </row>
    <row r="573" spans="1:14" ht="25.5">
      <c r="A573" s="87">
        <v>7</v>
      </c>
      <c r="B573" s="87">
        <v>1</v>
      </c>
      <c r="C573" s="87">
        <v>18</v>
      </c>
      <c r="D573" s="87">
        <v>2</v>
      </c>
      <c r="E573" s="87" t="s">
        <v>65</v>
      </c>
      <c r="F573" s="89" t="s">
        <v>66</v>
      </c>
      <c r="G573" s="87" t="s">
        <v>60</v>
      </c>
      <c r="H573" s="87">
        <v>1</v>
      </c>
      <c r="I573" s="90"/>
      <c r="J573" s="91">
        <f t="shared" ref="J573" si="209">H573*I573</f>
        <v>0</v>
      </c>
      <c r="K573" s="91"/>
      <c r="L573" s="91">
        <f t="shared" ref="L573" si="210">H573*K573</f>
        <v>0</v>
      </c>
      <c r="M573" s="91">
        <f t="shared" ref="M573" si="211">L573+J573</f>
        <v>0</v>
      </c>
      <c r="N573" s="105" t="s">
        <v>723</v>
      </c>
    </row>
    <row r="574" spans="1:14" ht="25.5">
      <c r="A574" s="87">
        <v>7</v>
      </c>
      <c r="B574" s="87">
        <v>1</v>
      </c>
      <c r="C574" s="87">
        <v>18</v>
      </c>
      <c r="D574" s="87">
        <v>3</v>
      </c>
      <c r="E574" s="87" t="s">
        <v>315</v>
      </c>
      <c r="F574" s="89" t="s">
        <v>349</v>
      </c>
      <c r="G574" s="87" t="s">
        <v>60</v>
      </c>
      <c r="H574" s="87">
        <v>1</v>
      </c>
      <c r="I574" s="90"/>
      <c r="J574" s="91">
        <f t="shared" ref="J574:J575" si="212">H574*I574</f>
        <v>0</v>
      </c>
      <c r="K574" s="91"/>
      <c r="L574" s="91">
        <f t="shared" ref="L574:L575" si="213">H574*K574</f>
        <v>0</v>
      </c>
      <c r="M574" s="91">
        <f t="shared" ref="M574:M575" si="214">L574+J574</f>
        <v>0</v>
      </c>
      <c r="N574" s="105" t="s">
        <v>723</v>
      </c>
    </row>
    <row r="575" spans="1:14" ht="25.5">
      <c r="A575" s="87">
        <v>7</v>
      </c>
      <c r="B575" s="87">
        <v>1</v>
      </c>
      <c r="C575" s="87">
        <v>18</v>
      </c>
      <c r="D575" s="87">
        <v>4</v>
      </c>
      <c r="E575" s="87" t="s">
        <v>350</v>
      </c>
      <c r="F575" s="89" t="s">
        <v>351</v>
      </c>
      <c r="G575" s="87" t="s">
        <v>60</v>
      </c>
      <c r="H575" s="87">
        <v>1</v>
      </c>
      <c r="I575" s="90"/>
      <c r="J575" s="91">
        <f t="shared" si="212"/>
        <v>0</v>
      </c>
      <c r="K575" s="91"/>
      <c r="L575" s="91">
        <f t="shared" si="213"/>
        <v>0</v>
      </c>
      <c r="M575" s="91">
        <f t="shared" si="214"/>
        <v>0</v>
      </c>
      <c r="N575" s="105" t="s">
        <v>723</v>
      </c>
    </row>
    <row r="576" spans="1:14">
      <c r="A576" s="73">
        <v>7</v>
      </c>
      <c r="B576" s="73">
        <v>1</v>
      </c>
      <c r="C576" s="73">
        <v>19</v>
      </c>
      <c r="D576" s="73">
        <v>0</v>
      </c>
      <c r="E576" s="73" t="s">
        <v>352</v>
      </c>
      <c r="F576" s="83"/>
      <c r="G576" s="82"/>
      <c r="H576" s="82"/>
      <c r="I576" s="84"/>
      <c r="J576" s="85"/>
      <c r="K576" s="85"/>
      <c r="L576" s="85"/>
      <c r="M576" s="85"/>
      <c r="N576" s="108"/>
    </row>
    <row r="577" spans="1:14" ht="25.5">
      <c r="A577" s="87">
        <v>7</v>
      </c>
      <c r="B577" s="87">
        <v>1</v>
      </c>
      <c r="C577" s="87">
        <v>19</v>
      </c>
      <c r="D577" s="87">
        <v>1</v>
      </c>
      <c r="E577" s="87" t="s">
        <v>139</v>
      </c>
      <c r="F577" s="89" t="s">
        <v>348</v>
      </c>
      <c r="G577" s="87" t="s">
        <v>60</v>
      </c>
      <c r="H577" s="87">
        <v>1</v>
      </c>
      <c r="I577" s="90"/>
      <c r="J577" s="91">
        <f>H577*I577</f>
        <v>0</v>
      </c>
      <c r="K577" s="91"/>
      <c r="L577" s="91">
        <f>H577*K577</f>
        <v>0</v>
      </c>
      <c r="M577" s="91">
        <f>L577+J577</f>
        <v>0</v>
      </c>
      <c r="N577" s="105" t="s">
        <v>723</v>
      </c>
    </row>
    <row r="578" spans="1:14" ht="25.5">
      <c r="A578" s="87">
        <v>7</v>
      </c>
      <c r="B578" s="87">
        <v>1</v>
      </c>
      <c r="C578" s="87">
        <v>19</v>
      </c>
      <c r="D578" s="87">
        <v>2</v>
      </c>
      <c r="E578" s="87" t="s">
        <v>65</v>
      </c>
      <c r="F578" s="89" t="s">
        <v>66</v>
      </c>
      <c r="G578" s="87" t="s">
        <v>60</v>
      </c>
      <c r="H578" s="87">
        <v>1</v>
      </c>
      <c r="I578" s="90"/>
      <c r="J578" s="91">
        <f t="shared" ref="J578:J580" si="215">H578*I578</f>
        <v>0</v>
      </c>
      <c r="K578" s="91"/>
      <c r="L578" s="91">
        <f t="shared" ref="L578:L580" si="216">H578*K578</f>
        <v>0</v>
      </c>
      <c r="M578" s="91">
        <f t="shared" ref="M578:M580" si="217">L578+J578</f>
        <v>0</v>
      </c>
      <c r="N578" s="105" t="s">
        <v>723</v>
      </c>
    </row>
    <row r="579" spans="1:14" ht="25.5">
      <c r="A579" s="87">
        <v>7</v>
      </c>
      <c r="B579" s="87">
        <v>1</v>
      </c>
      <c r="C579" s="87">
        <v>19</v>
      </c>
      <c r="D579" s="87">
        <v>3</v>
      </c>
      <c r="E579" s="87" t="s">
        <v>315</v>
      </c>
      <c r="F579" s="89" t="s">
        <v>349</v>
      </c>
      <c r="G579" s="87" t="s">
        <v>60</v>
      </c>
      <c r="H579" s="87">
        <v>1</v>
      </c>
      <c r="I579" s="90"/>
      <c r="J579" s="91">
        <f t="shared" si="215"/>
        <v>0</v>
      </c>
      <c r="K579" s="91"/>
      <c r="L579" s="91">
        <f t="shared" si="216"/>
        <v>0</v>
      </c>
      <c r="M579" s="91">
        <f t="shared" si="217"/>
        <v>0</v>
      </c>
      <c r="N579" s="105" t="s">
        <v>723</v>
      </c>
    </row>
    <row r="580" spans="1:14" ht="25.5">
      <c r="A580" s="87">
        <v>7</v>
      </c>
      <c r="B580" s="87">
        <v>1</v>
      </c>
      <c r="C580" s="87">
        <v>19</v>
      </c>
      <c r="D580" s="87">
        <v>4</v>
      </c>
      <c r="E580" s="87" t="s">
        <v>350</v>
      </c>
      <c r="F580" s="89" t="s">
        <v>351</v>
      </c>
      <c r="G580" s="87" t="s">
        <v>60</v>
      </c>
      <c r="H580" s="87">
        <v>1</v>
      </c>
      <c r="I580" s="90"/>
      <c r="J580" s="91">
        <f t="shared" si="215"/>
        <v>0</v>
      </c>
      <c r="K580" s="91"/>
      <c r="L580" s="91">
        <f t="shared" si="216"/>
        <v>0</v>
      </c>
      <c r="M580" s="91">
        <f t="shared" si="217"/>
        <v>0</v>
      </c>
      <c r="N580" s="105" t="s">
        <v>723</v>
      </c>
    </row>
    <row r="581" spans="1:14">
      <c r="A581" s="73">
        <v>7</v>
      </c>
      <c r="B581" s="73">
        <v>1</v>
      </c>
      <c r="C581" s="73">
        <v>21</v>
      </c>
      <c r="D581" s="73">
        <v>0</v>
      </c>
      <c r="E581" s="73" t="s">
        <v>147</v>
      </c>
      <c r="F581" s="74"/>
      <c r="G581" s="73"/>
      <c r="H581" s="73"/>
      <c r="I581" s="75"/>
      <c r="J581" s="76"/>
      <c r="K581" s="76"/>
      <c r="L581" s="76"/>
      <c r="M581" s="76"/>
      <c r="N581" s="108"/>
    </row>
    <row r="582" spans="1:14" ht="25.5">
      <c r="A582" s="87">
        <v>7</v>
      </c>
      <c r="B582" s="87">
        <v>1</v>
      </c>
      <c r="C582" s="87">
        <v>21</v>
      </c>
      <c r="D582" s="87">
        <v>1</v>
      </c>
      <c r="E582" s="87" t="s">
        <v>146</v>
      </c>
      <c r="F582" s="89" t="s">
        <v>148</v>
      </c>
      <c r="G582" s="87" t="s">
        <v>60</v>
      </c>
      <c r="H582" s="87">
        <v>1</v>
      </c>
      <c r="I582" s="90"/>
      <c r="J582" s="91">
        <f>H582*I582</f>
        <v>0</v>
      </c>
      <c r="K582" s="91"/>
      <c r="L582" s="91">
        <f>H582*K582</f>
        <v>0</v>
      </c>
      <c r="M582" s="91">
        <f>L582+J582</f>
        <v>0</v>
      </c>
      <c r="N582" s="105" t="s">
        <v>723</v>
      </c>
    </row>
    <row r="583" spans="1:14">
      <c r="A583" s="73">
        <v>7</v>
      </c>
      <c r="B583" s="73">
        <v>1</v>
      </c>
      <c r="C583" s="73">
        <v>22</v>
      </c>
      <c r="D583" s="73">
        <v>0</v>
      </c>
      <c r="E583" s="73" t="s">
        <v>152</v>
      </c>
      <c r="F583" s="74"/>
      <c r="G583" s="73"/>
      <c r="H583" s="73"/>
      <c r="I583" s="75"/>
      <c r="J583" s="76"/>
      <c r="K583" s="76"/>
      <c r="L583" s="76"/>
      <c r="M583" s="76"/>
      <c r="N583" s="108"/>
    </row>
    <row r="584" spans="1:14" ht="25.5">
      <c r="A584" s="87">
        <v>7</v>
      </c>
      <c r="B584" s="87">
        <v>1</v>
      </c>
      <c r="C584" s="87">
        <v>22</v>
      </c>
      <c r="D584" s="87">
        <v>1</v>
      </c>
      <c r="E584" s="87" t="s">
        <v>146</v>
      </c>
      <c r="F584" s="89" t="s">
        <v>148</v>
      </c>
      <c r="G584" s="87" t="s">
        <v>60</v>
      </c>
      <c r="H584" s="87">
        <v>1</v>
      </c>
      <c r="I584" s="90"/>
      <c r="J584" s="91">
        <f t="shared" ref="J584:J617" si="218">H584*I584</f>
        <v>0</v>
      </c>
      <c r="K584" s="91"/>
      <c r="L584" s="91">
        <f t="shared" ref="L584:L617" si="219">H584*K584</f>
        <v>0</v>
      </c>
      <c r="M584" s="91">
        <f t="shared" ref="M584:M617" si="220">L584+J584</f>
        <v>0</v>
      </c>
      <c r="N584" s="105" t="s">
        <v>723</v>
      </c>
    </row>
    <row r="585" spans="1:14">
      <c r="A585" s="73">
        <v>7</v>
      </c>
      <c r="B585" s="73">
        <v>1</v>
      </c>
      <c r="C585" s="73">
        <v>23</v>
      </c>
      <c r="D585" s="73">
        <v>0</v>
      </c>
      <c r="E585" s="73" t="s">
        <v>153</v>
      </c>
      <c r="F585" s="74"/>
      <c r="G585" s="73"/>
      <c r="H585" s="73"/>
      <c r="I585" s="75"/>
      <c r="J585" s="76"/>
      <c r="K585" s="76"/>
      <c r="L585" s="76"/>
      <c r="M585" s="76"/>
      <c r="N585" s="108"/>
    </row>
    <row r="586" spans="1:14" s="34" customFormat="1" ht="25.5">
      <c r="A586" s="87">
        <v>7</v>
      </c>
      <c r="B586" s="87">
        <v>1</v>
      </c>
      <c r="C586" s="87">
        <v>23</v>
      </c>
      <c r="D586" s="87">
        <v>1</v>
      </c>
      <c r="E586" s="87" t="s">
        <v>146</v>
      </c>
      <c r="F586" s="89" t="s">
        <v>148</v>
      </c>
      <c r="G586" s="87" t="s">
        <v>60</v>
      </c>
      <c r="H586" s="87">
        <v>1</v>
      </c>
      <c r="I586" s="90"/>
      <c r="J586" s="91">
        <f t="shared" si="218"/>
        <v>0</v>
      </c>
      <c r="K586" s="91"/>
      <c r="L586" s="91">
        <f t="shared" si="219"/>
        <v>0</v>
      </c>
      <c r="M586" s="91">
        <f t="shared" si="220"/>
        <v>0</v>
      </c>
      <c r="N586" s="105" t="s">
        <v>723</v>
      </c>
    </row>
    <row r="587" spans="1:14">
      <c r="A587" s="73">
        <v>7</v>
      </c>
      <c r="B587" s="73">
        <v>1</v>
      </c>
      <c r="C587" s="73">
        <v>24</v>
      </c>
      <c r="D587" s="73">
        <v>0</v>
      </c>
      <c r="E587" s="73" t="s">
        <v>154</v>
      </c>
      <c r="F587" s="74"/>
      <c r="G587" s="73"/>
      <c r="H587" s="73"/>
      <c r="I587" s="75"/>
      <c r="J587" s="76"/>
      <c r="K587" s="76"/>
      <c r="L587" s="76"/>
      <c r="M587" s="76"/>
      <c r="N587" s="108"/>
    </row>
    <row r="588" spans="1:14" ht="25.5">
      <c r="A588" s="87">
        <v>7</v>
      </c>
      <c r="B588" s="87">
        <v>1</v>
      </c>
      <c r="C588" s="87">
        <v>24</v>
      </c>
      <c r="D588" s="87">
        <v>1</v>
      </c>
      <c r="E588" s="87" t="s">
        <v>146</v>
      </c>
      <c r="F588" s="89" t="s">
        <v>148</v>
      </c>
      <c r="G588" s="87" t="s">
        <v>60</v>
      </c>
      <c r="H588" s="87">
        <v>1</v>
      </c>
      <c r="I588" s="90"/>
      <c r="J588" s="91">
        <f t="shared" si="218"/>
        <v>0</v>
      </c>
      <c r="K588" s="91"/>
      <c r="L588" s="91">
        <f t="shared" si="219"/>
        <v>0</v>
      </c>
      <c r="M588" s="91">
        <f t="shared" si="220"/>
        <v>0</v>
      </c>
      <c r="N588" s="105" t="s">
        <v>723</v>
      </c>
    </row>
    <row r="589" spans="1:14">
      <c r="A589" s="73">
        <v>7</v>
      </c>
      <c r="B589" s="73">
        <v>1</v>
      </c>
      <c r="C589" s="73">
        <v>25</v>
      </c>
      <c r="D589" s="73">
        <v>0</v>
      </c>
      <c r="E589" s="73" t="s">
        <v>156</v>
      </c>
      <c r="F589" s="74"/>
      <c r="G589" s="73"/>
      <c r="H589" s="73"/>
      <c r="I589" s="75"/>
      <c r="J589" s="76"/>
      <c r="K589" s="76"/>
      <c r="L589" s="76"/>
      <c r="M589" s="76"/>
      <c r="N589" s="108"/>
    </row>
    <row r="590" spans="1:14" ht="25.5">
      <c r="A590" s="87">
        <v>7</v>
      </c>
      <c r="B590" s="87">
        <v>1</v>
      </c>
      <c r="C590" s="87">
        <v>25</v>
      </c>
      <c r="D590" s="87">
        <v>1</v>
      </c>
      <c r="E590" s="87" t="s">
        <v>143</v>
      </c>
      <c r="F590" s="89" t="s">
        <v>346</v>
      </c>
      <c r="G590" s="87" t="s">
        <v>60</v>
      </c>
      <c r="H590" s="87">
        <v>1</v>
      </c>
      <c r="I590" s="90"/>
      <c r="J590" s="91">
        <f t="shared" si="218"/>
        <v>0</v>
      </c>
      <c r="K590" s="91"/>
      <c r="L590" s="91">
        <f t="shared" si="219"/>
        <v>0</v>
      </c>
      <c r="M590" s="91">
        <f t="shared" si="220"/>
        <v>0</v>
      </c>
      <c r="N590" s="105" t="s">
        <v>723</v>
      </c>
    </row>
    <row r="591" spans="1:14" ht="25.5">
      <c r="A591" s="87">
        <v>7</v>
      </c>
      <c r="B591" s="87">
        <v>1</v>
      </c>
      <c r="C591" s="87">
        <v>25</v>
      </c>
      <c r="D591" s="87">
        <v>2</v>
      </c>
      <c r="E591" s="87" t="s">
        <v>133</v>
      </c>
      <c r="F591" s="89" t="s">
        <v>341</v>
      </c>
      <c r="G591" s="87" t="s">
        <v>60</v>
      </c>
      <c r="H591" s="87">
        <v>1</v>
      </c>
      <c r="I591" s="90"/>
      <c r="J591" s="91">
        <f t="shared" si="218"/>
        <v>0</v>
      </c>
      <c r="K591" s="91"/>
      <c r="L591" s="91">
        <f t="shared" si="219"/>
        <v>0</v>
      </c>
      <c r="M591" s="91">
        <f t="shared" si="220"/>
        <v>0</v>
      </c>
      <c r="N591" s="105" t="s">
        <v>723</v>
      </c>
    </row>
    <row r="592" spans="1:14" ht="25.5">
      <c r="A592" s="87">
        <v>7</v>
      </c>
      <c r="B592" s="87">
        <v>1</v>
      </c>
      <c r="C592" s="87">
        <v>25</v>
      </c>
      <c r="D592" s="87">
        <v>3</v>
      </c>
      <c r="E592" s="87" t="s">
        <v>134</v>
      </c>
      <c r="F592" s="89" t="s">
        <v>181</v>
      </c>
      <c r="G592" s="87" t="s">
        <v>60</v>
      </c>
      <c r="H592" s="87">
        <v>1</v>
      </c>
      <c r="I592" s="90"/>
      <c r="J592" s="91">
        <f t="shared" si="218"/>
        <v>0</v>
      </c>
      <c r="K592" s="91"/>
      <c r="L592" s="91">
        <f t="shared" si="219"/>
        <v>0</v>
      </c>
      <c r="M592" s="91">
        <f t="shared" si="220"/>
        <v>0</v>
      </c>
      <c r="N592" s="105" t="s">
        <v>723</v>
      </c>
    </row>
    <row r="593" spans="1:14" ht="25.5">
      <c r="A593" s="87">
        <v>7</v>
      </c>
      <c r="B593" s="87">
        <v>1</v>
      </c>
      <c r="C593" s="87">
        <v>25</v>
      </c>
      <c r="D593" s="87">
        <v>4</v>
      </c>
      <c r="E593" s="87" t="s">
        <v>145</v>
      </c>
      <c r="F593" s="89" t="s">
        <v>136</v>
      </c>
      <c r="G593" s="87" t="s">
        <v>60</v>
      </c>
      <c r="H593" s="87">
        <v>1</v>
      </c>
      <c r="I593" s="90"/>
      <c r="J593" s="91">
        <f t="shared" si="218"/>
        <v>0</v>
      </c>
      <c r="K593" s="91"/>
      <c r="L593" s="91">
        <f t="shared" si="219"/>
        <v>0</v>
      </c>
      <c r="M593" s="91">
        <f t="shared" si="220"/>
        <v>0</v>
      </c>
      <c r="N593" s="105" t="s">
        <v>723</v>
      </c>
    </row>
    <row r="594" spans="1:14" ht="25.5">
      <c r="A594" s="87">
        <v>7</v>
      </c>
      <c r="B594" s="87">
        <v>1</v>
      </c>
      <c r="C594" s="87">
        <v>25</v>
      </c>
      <c r="D594" s="87">
        <v>5</v>
      </c>
      <c r="E594" s="87" t="s">
        <v>144</v>
      </c>
      <c r="F594" s="89" t="s">
        <v>345</v>
      </c>
      <c r="G594" s="87" t="s">
        <v>60</v>
      </c>
      <c r="H594" s="87">
        <v>2</v>
      </c>
      <c r="I594" s="90"/>
      <c r="J594" s="91">
        <f t="shared" si="218"/>
        <v>0</v>
      </c>
      <c r="K594" s="91"/>
      <c r="L594" s="91">
        <f t="shared" si="219"/>
        <v>0</v>
      </c>
      <c r="M594" s="91">
        <f t="shared" si="220"/>
        <v>0</v>
      </c>
      <c r="N594" s="105" t="s">
        <v>723</v>
      </c>
    </row>
    <row r="595" spans="1:14" ht="25.5">
      <c r="A595" s="87">
        <v>7</v>
      </c>
      <c r="B595" s="87">
        <v>1</v>
      </c>
      <c r="C595" s="87">
        <v>25</v>
      </c>
      <c r="D595" s="87">
        <v>3</v>
      </c>
      <c r="E595" s="87" t="s">
        <v>65</v>
      </c>
      <c r="F595" s="89" t="s">
        <v>66</v>
      </c>
      <c r="G595" s="87" t="s">
        <v>60</v>
      </c>
      <c r="H595" s="87">
        <v>1</v>
      </c>
      <c r="I595" s="90"/>
      <c r="J595" s="91">
        <f t="shared" si="218"/>
        <v>0</v>
      </c>
      <c r="K595" s="91"/>
      <c r="L595" s="91">
        <f t="shared" si="219"/>
        <v>0</v>
      </c>
      <c r="M595" s="91">
        <f t="shared" si="220"/>
        <v>0</v>
      </c>
      <c r="N595" s="105" t="s">
        <v>723</v>
      </c>
    </row>
    <row r="596" spans="1:14" ht="25.5">
      <c r="A596" s="87">
        <v>7</v>
      </c>
      <c r="B596" s="87">
        <v>1</v>
      </c>
      <c r="C596" s="87">
        <v>25</v>
      </c>
      <c r="D596" s="87">
        <v>4</v>
      </c>
      <c r="E596" s="87" t="s">
        <v>124</v>
      </c>
      <c r="F596" s="89" t="s">
        <v>125</v>
      </c>
      <c r="G596" s="87" t="s">
        <v>60</v>
      </c>
      <c r="H596" s="87">
        <v>1</v>
      </c>
      <c r="I596" s="90"/>
      <c r="J596" s="91">
        <f t="shared" si="218"/>
        <v>0</v>
      </c>
      <c r="K596" s="91"/>
      <c r="L596" s="91">
        <f t="shared" si="219"/>
        <v>0</v>
      </c>
      <c r="M596" s="91">
        <f t="shared" si="220"/>
        <v>0</v>
      </c>
      <c r="N596" s="105" t="s">
        <v>723</v>
      </c>
    </row>
    <row r="597" spans="1:14">
      <c r="A597" s="87" t="s">
        <v>720</v>
      </c>
      <c r="B597" s="87"/>
      <c r="C597" s="87"/>
      <c r="D597" s="87"/>
      <c r="E597" s="87"/>
      <c r="F597" s="89"/>
      <c r="G597" s="87"/>
      <c r="H597" s="87"/>
      <c r="I597" s="90"/>
      <c r="J597" s="91"/>
      <c r="K597" s="91"/>
      <c r="L597" s="91"/>
      <c r="M597" s="91"/>
      <c r="N597" s="106"/>
    </row>
    <row r="598" spans="1:14" s="34" customFormat="1">
      <c r="A598" s="73">
        <v>7</v>
      </c>
      <c r="B598" s="73">
        <v>1</v>
      </c>
      <c r="C598" s="73">
        <v>26</v>
      </c>
      <c r="D598" s="73">
        <v>0</v>
      </c>
      <c r="E598" s="73" t="s">
        <v>157</v>
      </c>
      <c r="F598" s="74"/>
      <c r="G598" s="73"/>
      <c r="H598" s="73"/>
      <c r="I598" s="75"/>
      <c r="J598" s="76"/>
      <c r="K598" s="76"/>
      <c r="L598" s="76"/>
      <c r="M598" s="76"/>
      <c r="N598" s="108"/>
    </row>
    <row r="599" spans="1:14" ht="25.5">
      <c r="A599" s="87">
        <v>7</v>
      </c>
      <c r="B599" s="87">
        <v>1</v>
      </c>
      <c r="C599" s="87">
        <v>26</v>
      </c>
      <c r="D599" s="87">
        <v>1</v>
      </c>
      <c r="E599" s="87" t="s">
        <v>143</v>
      </c>
      <c r="F599" s="89" t="s">
        <v>354</v>
      </c>
      <c r="G599" s="87" t="s">
        <v>60</v>
      </c>
      <c r="H599" s="87">
        <v>1</v>
      </c>
      <c r="I599" s="90"/>
      <c r="J599" s="91">
        <f t="shared" si="218"/>
        <v>0</v>
      </c>
      <c r="K599" s="91"/>
      <c r="L599" s="91">
        <f t="shared" si="219"/>
        <v>0</v>
      </c>
      <c r="M599" s="91">
        <f t="shared" si="220"/>
        <v>0</v>
      </c>
      <c r="N599" s="105" t="s">
        <v>723</v>
      </c>
    </row>
    <row r="600" spans="1:14" ht="25.5">
      <c r="A600" s="87">
        <v>7</v>
      </c>
      <c r="B600" s="87">
        <v>1</v>
      </c>
      <c r="C600" s="87">
        <v>26</v>
      </c>
      <c r="D600" s="87">
        <v>2</v>
      </c>
      <c r="E600" s="87" t="s">
        <v>133</v>
      </c>
      <c r="F600" s="89" t="s">
        <v>182</v>
      </c>
      <c r="G600" s="87" t="s">
        <v>60</v>
      </c>
      <c r="H600" s="87">
        <v>1</v>
      </c>
      <c r="I600" s="90"/>
      <c r="J600" s="91">
        <f>H600*I600</f>
        <v>0</v>
      </c>
      <c r="K600" s="91"/>
      <c r="L600" s="91">
        <f>H600*K600</f>
        <v>0</v>
      </c>
      <c r="M600" s="91">
        <f>L600+J600</f>
        <v>0</v>
      </c>
      <c r="N600" s="105" t="s">
        <v>723</v>
      </c>
    </row>
    <row r="601" spans="1:14" ht="25.5">
      <c r="A601" s="87">
        <v>7</v>
      </c>
      <c r="B601" s="87">
        <v>1</v>
      </c>
      <c r="C601" s="87">
        <v>26</v>
      </c>
      <c r="D601" s="87">
        <v>3</v>
      </c>
      <c r="E601" s="87" t="s">
        <v>65</v>
      </c>
      <c r="F601" s="89" t="s">
        <v>66</v>
      </c>
      <c r="G601" s="87" t="s">
        <v>60</v>
      </c>
      <c r="H601" s="87">
        <v>1</v>
      </c>
      <c r="I601" s="90"/>
      <c r="J601" s="91">
        <f t="shared" si="218"/>
        <v>0</v>
      </c>
      <c r="K601" s="91"/>
      <c r="L601" s="91">
        <f t="shared" si="219"/>
        <v>0</v>
      </c>
      <c r="M601" s="91">
        <f t="shared" si="220"/>
        <v>0</v>
      </c>
      <c r="N601" s="105" t="s">
        <v>723</v>
      </c>
    </row>
    <row r="602" spans="1:14" ht="25.5">
      <c r="A602" s="87">
        <v>7</v>
      </c>
      <c r="B602" s="87">
        <v>1</v>
      </c>
      <c r="C602" s="87">
        <v>26</v>
      </c>
      <c r="D602" s="87">
        <v>4</v>
      </c>
      <c r="E602" s="87" t="s">
        <v>124</v>
      </c>
      <c r="F602" s="89" t="s">
        <v>125</v>
      </c>
      <c r="G602" s="87" t="s">
        <v>60</v>
      </c>
      <c r="H602" s="87">
        <v>1</v>
      </c>
      <c r="I602" s="90"/>
      <c r="J602" s="91">
        <f t="shared" si="218"/>
        <v>0</v>
      </c>
      <c r="K602" s="91"/>
      <c r="L602" s="91">
        <f t="shared" si="219"/>
        <v>0</v>
      </c>
      <c r="M602" s="91">
        <f t="shared" si="220"/>
        <v>0</v>
      </c>
      <c r="N602" s="105" t="s">
        <v>723</v>
      </c>
    </row>
    <row r="603" spans="1:14">
      <c r="A603" s="87"/>
      <c r="B603" s="87"/>
      <c r="C603" s="87"/>
      <c r="D603" s="87"/>
      <c r="E603" s="87"/>
      <c r="F603" s="89"/>
      <c r="G603" s="87"/>
      <c r="H603" s="87"/>
      <c r="I603" s="90"/>
      <c r="J603" s="91"/>
      <c r="K603" s="91"/>
      <c r="L603" s="91"/>
      <c r="M603" s="91"/>
      <c r="N603" s="106"/>
    </row>
    <row r="604" spans="1:14" s="34" customFormat="1">
      <c r="A604" s="77">
        <v>7</v>
      </c>
      <c r="B604" s="77">
        <v>1</v>
      </c>
      <c r="C604" s="77">
        <v>27</v>
      </c>
      <c r="D604" s="77">
        <v>0</v>
      </c>
      <c r="E604" s="77" t="s">
        <v>158</v>
      </c>
      <c r="F604" s="78"/>
      <c r="G604" s="77"/>
      <c r="H604" s="77"/>
      <c r="I604" s="79"/>
      <c r="J604" s="80"/>
      <c r="K604" s="80"/>
      <c r="L604" s="80"/>
      <c r="M604" s="80"/>
      <c r="N604" s="110"/>
    </row>
    <row r="605" spans="1:14" ht="25.5">
      <c r="A605" s="87">
        <v>7</v>
      </c>
      <c r="B605" s="87">
        <v>1</v>
      </c>
      <c r="C605" s="87">
        <v>27</v>
      </c>
      <c r="D605" s="87">
        <v>1</v>
      </c>
      <c r="E605" s="87" t="s">
        <v>143</v>
      </c>
      <c r="F605" s="89" t="s">
        <v>346</v>
      </c>
      <c r="G605" s="87" t="s">
        <v>60</v>
      </c>
      <c r="H605" s="87">
        <v>1</v>
      </c>
      <c r="I605" s="90"/>
      <c r="J605" s="91">
        <f t="shared" si="218"/>
        <v>0</v>
      </c>
      <c r="K605" s="91"/>
      <c r="L605" s="91">
        <f t="shared" si="219"/>
        <v>0</v>
      </c>
      <c r="M605" s="91">
        <f t="shared" si="220"/>
        <v>0</v>
      </c>
      <c r="N605" s="105" t="s">
        <v>723</v>
      </c>
    </row>
    <row r="606" spans="1:14" ht="25.5">
      <c r="A606" s="87">
        <v>7</v>
      </c>
      <c r="B606" s="87">
        <v>1</v>
      </c>
      <c r="C606" s="87">
        <v>27</v>
      </c>
      <c r="D606" s="87">
        <v>2</v>
      </c>
      <c r="E606" s="87" t="s">
        <v>133</v>
      </c>
      <c r="F606" s="89" t="s">
        <v>341</v>
      </c>
      <c r="G606" s="87" t="s">
        <v>60</v>
      </c>
      <c r="H606" s="87">
        <v>1</v>
      </c>
      <c r="I606" s="90"/>
      <c r="J606" s="91">
        <f t="shared" ref="J606:J607" si="221">H606*I606</f>
        <v>0</v>
      </c>
      <c r="K606" s="91"/>
      <c r="L606" s="91">
        <f t="shared" ref="L606:L607" si="222">H606*K606</f>
        <v>0</v>
      </c>
      <c r="M606" s="91">
        <f t="shared" ref="M606:M607" si="223">L606+J606</f>
        <v>0</v>
      </c>
      <c r="N606" s="105" t="s">
        <v>723</v>
      </c>
    </row>
    <row r="607" spans="1:14" ht="25.5">
      <c r="A607" s="87">
        <v>7</v>
      </c>
      <c r="B607" s="87">
        <v>1</v>
      </c>
      <c r="C607" s="87">
        <v>27</v>
      </c>
      <c r="D607" s="87">
        <v>3</v>
      </c>
      <c r="E607" s="87" t="s">
        <v>134</v>
      </c>
      <c r="F607" s="89" t="s">
        <v>181</v>
      </c>
      <c r="G607" s="87" t="s">
        <v>60</v>
      </c>
      <c r="H607" s="87">
        <v>1</v>
      </c>
      <c r="I607" s="90"/>
      <c r="J607" s="91">
        <f t="shared" si="221"/>
        <v>0</v>
      </c>
      <c r="K607" s="91"/>
      <c r="L607" s="91">
        <f t="shared" si="222"/>
        <v>0</v>
      </c>
      <c r="M607" s="91">
        <f t="shared" si="223"/>
        <v>0</v>
      </c>
      <c r="N607" s="105" t="s">
        <v>723</v>
      </c>
    </row>
    <row r="608" spans="1:14" s="34" customFormat="1" ht="25.5">
      <c r="A608" s="93">
        <v>7</v>
      </c>
      <c r="B608" s="93">
        <v>1</v>
      </c>
      <c r="C608" s="93">
        <v>27</v>
      </c>
      <c r="D608" s="93">
        <v>4</v>
      </c>
      <c r="E608" s="93" t="s">
        <v>145</v>
      </c>
      <c r="F608" s="94" t="s">
        <v>136</v>
      </c>
      <c r="G608" s="93" t="s">
        <v>60</v>
      </c>
      <c r="H608" s="93">
        <v>1</v>
      </c>
      <c r="I608" s="95"/>
      <c r="J608" s="96">
        <f t="shared" si="218"/>
        <v>0</v>
      </c>
      <c r="K608" s="96"/>
      <c r="L608" s="96">
        <f t="shared" si="219"/>
        <v>0</v>
      </c>
      <c r="M608" s="96">
        <f t="shared" si="220"/>
        <v>0</v>
      </c>
      <c r="N608" s="105" t="s">
        <v>723</v>
      </c>
    </row>
    <row r="609" spans="1:14" ht="25.5">
      <c r="A609" s="87">
        <v>7</v>
      </c>
      <c r="B609" s="87">
        <v>1</v>
      </c>
      <c r="C609" s="87">
        <v>27</v>
      </c>
      <c r="D609" s="87">
        <v>5</v>
      </c>
      <c r="E609" s="87" t="s">
        <v>144</v>
      </c>
      <c r="F609" s="89" t="s">
        <v>345</v>
      </c>
      <c r="G609" s="87" t="s">
        <v>60</v>
      </c>
      <c r="H609" s="87">
        <v>2</v>
      </c>
      <c r="I609" s="90"/>
      <c r="J609" s="91">
        <f t="shared" si="218"/>
        <v>0</v>
      </c>
      <c r="K609" s="91"/>
      <c r="L609" s="91">
        <f t="shared" si="219"/>
        <v>0</v>
      </c>
      <c r="M609" s="91">
        <f t="shared" si="220"/>
        <v>0</v>
      </c>
      <c r="N609" s="105" t="s">
        <v>723</v>
      </c>
    </row>
    <row r="610" spans="1:14" ht="25.5">
      <c r="A610" s="87">
        <v>7</v>
      </c>
      <c r="B610" s="87">
        <v>1</v>
      </c>
      <c r="C610" s="87">
        <v>27</v>
      </c>
      <c r="D610" s="87">
        <v>3</v>
      </c>
      <c r="E610" s="87" t="s">
        <v>65</v>
      </c>
      <c r="F610" s="89" t="s">
        <v>66</v>
      </c>
      <c r="G610" s="87" t="s">
        <v>60</v>
      </c>
      <c r="H610" s="87">
        <v>1</v>
      </c>
      <c r="I610" s="90"/>
      <c r="J610" s="91">
        <f t="shared" si="218"/>
        <v>0</v>
      </c>
      <c r="K610" s="91"/>
      <c r="L610" s="91">
        <f t="shared" si="219"/>
        <v>0</v>
      </c>
      <c r="M610" s="91">
        <f t="shared" si="220"/>
        <v>0</v>
      </c>
      <c r="N610" s="105" t="s">
        <v>723</v>
      </c>
    </row>
    <row r="611" spans="1:14" ht="25.5">
      <c r="A611" s="87">
        <v>7</v>
      </c>
      <c r="B611" s="87">
        <v>1</v>
      </c>
      <c r="C611" s="87">
        <v>27</v>
      </c>
      <c r="D611" s="87">
        <v>4</v>
      </c>
      <c r="E611" s="87" t="s">
        <v>124</v>
      </c>
      <c r="F611" s="89" t="s">
        <v>125</v>
      </c>
      <c r="G611" s="87" t="s">
        <v>60</v>
      </c>
      <c r="H611" s="87">
        <v>1</v>
      </c>
      <c r="I611" s="90"/>
      <c r="J611" s="91">
        <f t="shared" si="218"/>
        <v>0</v>
      </c>
      <c r="K611" s="91"/>
      <c r="L611" s="91">
        <f t="shared" si="219"/>
        <v>0</v>
      </c>
      <c r="M611" s="91">
        <f t="shared" si="220"/>
        <v>0</v>
      </c>
      <c r="N611" s="105" t="s">
        <v>723</v>
      </c>
    </row>
    <row r="612" spans="1:14">
      <c r="A612" s="87"/>
      <c r="B612" s="87"/>
      <c r="C612" s="87"/>
      <c r="D612" s="87"/>
      <c r="E612" s="87"/>
      <c r="F612" s="89"/>
      <c r="G612" s="87"/>
      <c r="H612" s="87"/>
      <c r="I612" s="90"/>
      <c r="J612" s="91"/>
      <c r="K612" s="91"/>
      <c r="L612" s="91"/>
      <c r="M612" s="91"/>
      <c r="N612" s="106"/>
    </row>
    <row r="613" spans="1:14" s="34" customFormat="1">
      <c r="A613" s="77">
        <v>7</v>
      </c>
      <c r="B613" s="77">
        <v>1</v>
      </c>
      <c r="C613" s="77">
        <v>28</v>
      </c>
      <c r="D613" s="77">
        <v>0</v>
      </c>
      <c r="E613" s="77" t="s">
        <v>159</v>
      </c>
      <c r="F613" s="78"/>
      <c r="G613" s="77"/>
      <c r="H613" s="77"/>
      <c r="I613" s="79"/>
      <c r="J613" s="80"/>
      <c r="K613" s="80"/>
      <c r="L613" s="80"/>
      <c r="M613" s="80"/>
      <c r="N613" s="110"/>
    </row>
    <row r="614" spans="1:14" ht="25.5">
      <c r="A614" s="87">
        <v>7</v>
      </c>
      <c r="B614" s="87">
        <v>1</v>
      </c>
      <c r="C614" s="87">
        <v>28</v>
      </c>
      <c r="D614" s="87">
        <v>1</v>
      </c>
      <c r="E614" s="87" t="s">
        <v>143</v>
      </c>
      <c r="F614" s="89" t="s">
        <v>355</v>
      </c>
      <c r="G614" s="87" t="s">
        <v>60</v>
      </c>
      <c r="H614" s="87">
        <v>1</v>
      </c>
      <c r="I614" s="90"/>
      <c r="J614" s="91">
        <f t="shared" si="218"/>
        <v>0</v>
      </c>
      <c r="K614" s="91"/>
      <c r="L614" s="91">
        <f t="shared" si="219"/>
        <v>0</v>
      </c>
      <c r="M614" s="91">
        <f t="shared" si="220"/>
        <v>0</v>
      </c>
      <c r="N614" s="105" t="s">
        <v>723</v>
      </c>
    </row>
    <row r="615" spans="1:14" ht="25.5">
      <c r="A615" s="87">
        <v>7</v>
      </c>
      <c r="B615" s="87">
        <v>1</v>
      </c>
      <c r="C615" s="87">
        <v>28</v>
      </c>
      <c r="D615" s="87">
        <v>2</v>
      </c>
      <c r="E615" s="87" t="s">
        <v>133</v>
      </c>
      <c r="F615" s="89" t="s">
        <v>182</v>
      </c>
      <c r="G615" s="87" t="s">
        <v>60</v>
      </c>
      <c r="H615" s="87">
        <v>1</v>
      </c>
      <c r="I615" s="90"/>
      <c r="J615" s="91">
        <f>H615*I615</f>
        <v>0</v>
      </c>
      <c r="K615" s="91"/>
      <c r="L615" s="91">
        <f>H615*K615</f>
        <v>0</v>
      </c>
      <c r="M615" s="91">
        <f>L615+J615</f>
        <v>0</v>
      </c>
      <c r="N615" s="105" t="s">
        <v>723</v>
      </c>
    </row>
    <row r="616" spans="1:14" ht="25.5">
      <c r="A616" s="87">
        <v>7</v>
      </c>
      <c r="B616" s="87">
        <v>1</v>
      </c>
      <c r="C616" s="87">
        <v>28</v>
      </c>
      <c r="D616" s="87">
        <v>3</v>
      </c>
      <c r="E616" s="87" t="s">
        <v>65</v>
      </c>
      <c r="F616" s="89" t="s">
        <v>66</v>
      </c>
      <c r="G616" s="87" t="s">
        <v>60</v>
      </c>
      <c r="H616" s="87">
        <v>1</v>
      </c>
      <c r="I616" s="90"/>
      <c r="J616" s="91">
        <f t="shared" si="218"/>
        <v>0</v>
      </c>
      <c r="K616" s="91"/>
      <c r="L616" s="91">
        <f t="shared" si="219"/>
        <v>0</v>
      </c>
      <c r="M616" s="91">
        <f t="shared" si="220"/>
        <v>0</v>
      </c>
      <c r="N616" s="105" t="s">
        <v>723</v>
      </c>
    </row>
    <row r="617" spans="1:14" s="34" customFormat="1" ht="25.5">
      <c r="A617" s="93">
        <v>7</v>
      </c>
      <c r="B617" s="93">
        <v>1</v>
      </c>
      <c r="C617" s="93">
        <v>28</v>
      </c>
      <c r="D617" s="93">
        <v>4</v>
      </c>
      <c r="E617" s="93" t="s">
        <v>124</v>
      </c>
      <c r="F617" s="94" t="s">
        <v>125</v>
      </c>
      <c r="G617" s="93" t="s">
        <v>60</v>
      </c>
      <c r="H617" s="93">
        <v>1</v>
      </c>
      <c r="I617" s="95"/>
      <c r="J617" s="96">
        <f t="shared" si="218"/>
        <v>0</v>
      </c>
      <c r="K617" s="96"/>
      <c r="L617" s="96">
        <f t="shared" si="219"/>
        <v>0</v>
      </c>
      <c r="M617" s="96">
        <f t="shared" si="220"/>
        <v>0</v>
      </c>
      <c r="N617" s="105" t="s">
        <v>723</v>
      </c>
    </row>
    <row r="618" spans="1:14" s="34" customFormat="1">
      <c r="A618" s="93"/>
      <c r="B618" s="93"/>
      <c r="C618" s="93"/>
      <c r="D618" s="93"/>
      <c r="E618" s="93"/>
      <c r="F618" s="94"/>
      <c r="G618" s="93"/>
      <c r="H618" s="93"/>
      <c r="I618" s="95"/>
      <c r="J618" s="96"/>
      <c r="K618" s="96"/>
      <c r="L618" s="96"/>
      <c r="M618" s="96"/>
      <c r="N618" s="111"/>
    </row>
    <row r="619" spans="1:14">
      <c r="A619" s="73">
        <v>7</v>
      </c>
      <c r="B619" s="73">
        <v>1</v>
      </c>
      <c r="C619" s="73">
        <v>29</v>
      </c>
      <c r="D619" s="73">
        <v>0</v>
      </c>
      <c r="E619" s="73" t="s">
        <v>160</v>
      </c>
      <c r="F619" s="74"/>
      <c r="G619" s="73"/>
      <c r="H619" s="73"/>
      <c r="I619" s="75"/>
      <c r="J619" s="76"/>
      <c r="K619" s="76"/>
      <c r="L619" s="76"/>
      <c r="M619" s="76"/>
      <c r="N619" s="108"/>
    </row>
    <row r="620" spans="1:14" ht="25.5">
      <c r="A620" s="87">
        <v>7</v>
      </c>
      <c r="B620" s="87">
        <v>1</v>
      </c>
      <c r="C620" s="87">
        <v>29</v>
      </c>
      <c r="D620" s="87">
        <v>1</v>
      </c>
      <c r="E620" s="87" t="s">
        <v>199</v>
      </c>
      <c r="F620" s="89" t="s">
        <v>200</v>
      </c>
      <c r="G620" s="87" t="s">
        <v>60</v>
      </c>
      <c r="H620" s="87">
        <v>18</v>
      </c>
      <c r="I620" s="90"/>
      <c r="J620" s="91">
        <f t="shared" ref="J620:J648" si="224">H620*I620</f>
        <v>0</v>
      </c>
      <c r="K620" s="91"/>
      <c r="L620" s="91">
        <f t="shared" ref="L620:L648" si="225">H620*K620</f>
        <v>0</v>
      </c>
      <c r="M620" s="91">
        <f t="shared" ref="M620:M648" si="226">L620+J620</f>
        <v>0</v>
      </c>
      <c r="N620" s="105" t="s">
        <v>723</v>
      </c>
    </row>
    <row r="621" spans="1:14">
      <c r="A621" s="73">
        <v>7</v>
      </c>
      <c r="B621" s="73">
        <v>1</v>
      </c>
      <c r="C621" s="73">
        <v>30</v>
      </c>
      <c r="D621" s="73">
        <v>0</v>
      </c>
      <c r="E621" s="73" t="s">
        <v>161</v>
      </c>
      <c r="F621" s="74"/>
      <c r="G621" s="73"/>
      <c r="H621" s="73"/>
      <c r="I621" s="75"/>
      <c r="J621" s="76"/>
      <c r="K621" s="76"/>
      <c r="L621" s="76"/>
      <c r="M621" s="76"/>
      <c r="N621" s="108"/>
    </row>
    <row r="622" spans="1:14" s="34" customFormat="1" ht="25.5">
      <c r="A622" s="93">
        <v>7</v>
      </c>
      <c r="B622" s="93">
        <v>1</v>
      </c>
      <c r="C622" s="93">
        <v>30</v>
      </c>
      <c r="D622" s="93">
        <v>1</v>
      </c>
      <c r="E622" s="93" t="s">
        <v>162</v>
      </c>
      <c r="F622" s="94" t="s">
        <v>163</v>
      </c>
      <c r="G622" s="93" t="s">
        <v>60</v>
      </c>
      <c r="H622" s="93">
        <v>41</v>
      </c>
      <c r="I622" s="95"/>
      <c r="J622" s="96">
        <f t="shared" si="224"/>
        <v>0</v>
      </c>
      <c r="K622" s="96"/>
      <c r="L622" s="96">
        <f t="shared" si="225"/>
        <v>0</v>
      </c>
      <c r="M622" s="96">
        <f t="shared" si="226"/>
        <v>0</v>
      </c>
      <c r="N622" s="105" t="s">
        <v>723</v>
      </c>
    </row>
    <row r="623" spans="1:14">
      <c r="A623" s="73">
        <v>7</v>
      </c>
      <c r="B623" s="73">
        <v>1</v>
      </c>
      <c r="C623" s="73">
        <v>31</v>
      </c>
      <c r="D623" s="73">
        <v>0</v>
      </c>
      <c r="E623" s="73" t="s">
        <v>164</v>
      </c>
      <c r="F623" s="74"/>
      <c r="G623" s="73"/>
      <c r="H623" s="73"/>
      <c r="I623" s="75"/>
      <c r="J623" s="76"/>
      <c r="K623" s="76"/>
      <c r="L623" s="76"/>
      <c r="M623" s="76"/>
      <c r="N623" s="108"/>
    </row>
    <row r="624" spans="1:14" ht="25.5">
      <c r="A624" s="87">
        <v>7</v>
      </c>
      <c r="B624" s="87">
        <v>1</v>
      </c>
      <c r="C624" s="87">
        <v>31</v>
      </c>
      <c r="D624" s="87">
        <v>1</v>
      </c>
      <c r="E624" s="87" t="s">
        <v>165</v>
      </c>
      <c r="F624" s="89" t="s">
        <v>166</v>
      </c>
      <c r="G624" s="87" t="s">
        <v>60</v>
      </c>
      <c r="H624" s="87">
        <v>1</v>
      </c>
      <c r="I624" s="90"/>
      <c r="J624" s="91">
        <f t="shared" si="224"/>
        <v>0</v>
      </c>
      <c r="K624" s="91"/>
      <c r="L624" s="91">
        <f t="shared" si="225"/>
        <v>0</v>
      </c>
      <c r="M624" s="91">
        <f t="shared" si="226"/>
        <v>0</v>
      </c>
      <c r="N624" s="105" t="s">
        <v>723</v>
      </c>
    </row>
    <row r="625" spans="1:14" ht="25.5">
      <c r="A625" s="87">
        <v>7</v>
      </c>
      <c r="B625" s="87">
        <v>1</v>
      </c>
      <c r="C625" s="87">
        <v>31</v>
      </c>
      <c r="D625" s="87">
        <v>2</v>
      </c>
      <c r="E625" s="87" t="s">
        <v>133</v>
      </c>
      <c r="F625" s="89" t="s">
        <v>178</v>
      </c>
      <c r="G625" s="87" t="s">
        <v>60</v>
      </c>
      <c r="H625" s="87">
        <v>1</v>
      </c>
      <c r="I625" s="90"/>
      <c r="J625" s="91">
        <f>H625*I625</f>
        <v>0</v>
      </c>
      <c r="K625" s="91"/>
      <c r="L625" s="91">
        <f>H625*K625</f>
        <v>0</v>
      </c>
      <c r="M625" s="91">
        <f>L625+J625</f>
        <v>0</v>
      </c>
      <c r="N625" s="105" t="s">
        <v>723</v>
      </c>
    </row>
    <row r="626" spans="1:14" s="34" customFormat="1" ht="25.5">
      <c r="A626" s="93">
        <v>7</v>
      </c>
      <c r="B626" s="93">
        <v>1</v>
      </c>
      <c r="C626" s="93">
        <v>31</v>
      </c>
      <c r="D626" s="87">
        <v>3</v>
      </c>
      <c r="E626" s="93" t="s">
        <v>65</v>
      </c>
      <c r="F626" s="94" t="s">
        <v>66</v>
      </c>
      <c r="G626" s="93" t="s">
        <v>60</v>
      </c>
      <c r="H626" s="93">
        <v>1</v>
      </c>
      <c r="I626" s="95"/>
      <c r="J626" s="96">
        <f t="shared" si="224"/>
        <v>0</v>
      </c>
      <c r="K626" s="96"/>
      <c r="L626" s="96">
        <f t="shared" si="225"/>
        <v>0</v>
      </c>
      <c r="M626" s="96">
        <f t="shared" si="226"/>
        <v>0</v>
      </c>
      <c r="N626" s="105" t="s">
        <v>723</v>
      </c>
    </row>
    <row r="627" spans="1:14" ht="25.5">
      <c r="A627" s="87">
        <v>7</v>
      </c>
      <c r="B627" s="87">
        <v>1</v>
      </c>
      <c r="C627" s="87">
        <v>31</v>
      </c>
      <c r="D627" s="87">
        <v>4</v>
      </c>
      <c r="E627" s="87" t="s">
        <v>167</v>
      </c>
      <c r="F627" s="89" t="s">
        <v>168</v>
      </c>
      <c r="G627" s="87" t="s">
        <v>60</v>
      </c>
      <c r="H627" s="87">
        <v>1</v>
      </c>
      <c r="I627" s="90"/>
      <c r="J627" s="91">
        <f t="shared" si="224"/>
        <v>0</v>
      </c>
      <c r="K627" s="91"/>
      <c r="L627" s="91">
        <f t="shared" si="225"/>
        <v>0</v>
      </c>
      <c r="M627" s="91">
        <f t="shared" si="226"/>
        <v>0</v>
      </c>
      <c r="N627" s="105" t="s">
        <v>723</v>
      </c>
    </row>
    <row r="628" spans="1:14" ht="25.5">
      <c r="A628" s="87">
        <v>7</v>
      </c>
      <c r="B628" s="87">
        <v>1</v>
      </c>
      <c r="C628" s="87">
        <v>31</v>
      </c>
      <c r="D628" s="87">
        <v>5</v>
      </c>
      <c r="E628" s="87" t="s">
        <v>169</v>
      </c>
      <c r="F628" s="89" t="s">
        <v>169</v>
      </c>
      <c r="G628" s="87" t="s">
        <v>85</v>
      </c>
      <c r="H628" s="87">
        <v>1</v>
      </c>
      <c r="I628" s="90"/>
      <c r="J628" s="91">
        <f t="shared" si="224"/>
        <v>0</v>
      </c>
      <c r="K628" s="91"/>
      <c r="L628" s="91">
        <f t="shared" si="225"/>
        <v>0</v>
      </c>
      <c r="M628" s="91">
        <f t="shared" si="226"/>
        <v>0</v>
      </c>
      <c r="N628" s="105" t="s">
        <v>723</v>
      </c>
    </row>
    <row r="629" spans="1:14">
      <c r="A629" s="73">
        <v>7</v>
      </c>
      <c r="B629" s="73">
        <v>1</v>
      </c>
      <c r="C629" s="73">
        <v>32</v>
      </c>
      <c r="D629" s="73">
        <v>0</v>
      </c>
      <c r="E629" s="73" t="s">
        <v>170</v>
      </c>
      <c r="F629" s="74"/>
      <c r="G629" s="73"/>
      <c r="H629" s="73"/>
      <c r="I629" s="75"/>
      <c r="J629" s="76"/>
      <c r="K629" s="76"/>
      <c r="L629" s="76"/>
      <c r="M629" s="76"/>
      <c r="N629" s="108"/>
    </row>
    <row r="630" spans="1:14" ht="25.5">
      <c r="A630" s="87">
        <v>7</v>
      </c>
      <c r="B630" s="87">
        <v>1</v>
      </c>
      <c r="C630" s="87">
        <v>32</v>
      </c>
      <c r="D630" s="87">
        <v>1</v>
      </c>
      <c r="E630" s="87" t="s">
        <v>165</v>
      </c>
      <c r="F630" s="89" t="s">
        <v>166</v>
      </c>
      <c r="G630" s="87" t="s">
        <v>60</v>
      </c>
      <c r="H630" s="87">
        <v>1</v>
      </c>
      <c r="I630" s="90"/>
      <c r="J630" s="91">
        <f t="shared" si="224"/>
        <v>0</v>
      </c>
      <c r="K630" s="91"/>
      <c r="L630" s="91">
        <f t="shared" si="225"/>
        <v>0</v>
      </c>
      <c r="M630" s="91">
        <f t="shared" si="226"/>
        <v>0</v>
      </c>
      <c r="N630" s="105" t="s">
        <v>723</v>
      </c>
    </row>
    <row r="631" spans="1:14" ht="25.5">
      <c r="A631" s="87">
        <v>7</v>
      </c>
      <c r="B631" s="87">
        <v>1</v>
      </c>
      <c r="C631" s="87">
        <v>32</v>
      </c>
      <c r="D631" s="87">
        <v>2</v>
      </c>
      <c r="E631" s="87" t="s">
        <v>133</v>
      </c>
      <c r="F631" s="89" t="s">
        <v>178</v>
      </c>
      <c r="G631" s="87" t="s">
        <v>60</v>
      </c>
      <c r="H631" s="87">
        <v>1</v>
      </c>
      <c r="I631" s="90"/>
      <c r="J631" s="91">
        <f>H631*I631</f>
        <v>0</v>
      </c>
      <c r="K631" s="91"/>
      <c r="L631" s="91">
        <f>H631*K631</f>
        <v>0</v>
      </c>
      <c r="M631" s="91">
        <f>L631+J631</f>
        <v>0</v>
      </c>
      <c r="N631" s="105" t="s">
        <v>723</v>
      </c>
    </row>
    <row r="632" spans="1:14" ht="25.5">
      <c r="A632" s="87">
        <v>7</v>
      </c>
      <c r="B632" s="87">
        <v>1</v>
      </c>
      <c r="C632" s="87">
        <v>32</v>
      </c>
      <c r="D632" s="87">
        <v>3</v>
      </c>
      <c r="E632" s="87" t="s">
        <v>65</v>
      </c>
      <c r="F632" s="89" t="s">
        <v>66</v>
      </c>
      <c r="G632" s="87" t="s">
        <v>60</v>
      </c>
      <c r="H632" s="87">
        <v>1</v>
      </c>
      <c r="I632" s="90"/>
      <c r="J632" s="91">
        <f t="shared" si="224"/>
        <v>0</v>
      </c>
      <c r="K632" s="91"/>
      <c r="L632" s="91">
        <f t="shared" si="225"/>
        <v>0</v>
      </c>
      <c r="M632" s="91">
        <f t="shared" si="226"/>
        <v>0</v>
      </c>
      <c r="N632" s="105" t="s">
        <v>723</v>
      </c>
    </row>
    <row r="633" spans="1:14" ht="25.5">
      <c r="A633" s="87">
        <v>7</v>
      </c>
      <c r="B633" s="87">
        <v>1</v>
      </c>
      <c r="C633" s="87">
        <v>32</v>
      </c>
      <c r="D633" s="87">
        <v>4</v>
      </c>
      <c r="E633" s="87" t="s">
        <v>176</v>
      </c>
      <c r="F633" s="89" t="s">
        <v>177</v>
      </c>
      <c r="G633" s="87" t="s">
        <v>60</v>
      </c>
      <c r="H633" s="87">
        <v>1</v>
      </c>
      <c r="I633" s="90"/>
      <c r="J633" s="91">
        <f t="shared" ref="J633:J634" si="227">H633*I633</f>
        <v>0</v>
      </c>
      <c r="K633" s="91"/>
      <c r="L633" s="91">
        <f t="shared" ref="L633:L634" si="228">H633*K633</f>
        <v>0</v>
      </c>
      <c r="M633" s="91">
        <f t="shared" ref="M633:M634" si="229">L633+J633</f>
        <v>0</v>
      </c>
      <c r="N633" s="105" t="s">
        <v>723</v>
      </c>
    </row>
    <row r="634" spans="1:14" ht="25.5">
      <c r="A634" s="87">
        <v>7</v>
      </c>
      <c r="B634" s="87">
        <v>1</v>
      </c>
      <c r="C634" s="87">
        <v>32</v>
      </c>
      <c r="D634" s="87">
        <v>4</v>
      </c>
      <c r="E634" s="87" t="s">
        <v>145</v>
      </c>
      <c r="F634" s="89" t="s">
        <v>136</v>
      </c>
      <c r="G634" s="87" t="s">
        <v>60</v>
      </c>
      <c r="H634" s="87">
        <v>1</v>
      </c>
      <c r="I634" s="90"/>
      <c r="J634" s="91">
        <f t="shared" si="227"/>
        <v>0</v>
      </c>
      <c r="K634" s="91"/>
      <c r="L634" s="91">
        <f t="shared" si="228"/>
        <v>0</v>
      </c>
      <c r="M634" s="91">
        <f t="shared" si="229"/>
        <v>0</v>
      </c>
      <c r="N634" s="105" t="s">
        <v>723</v>
      </c>
    </row>
    <row r="635" spans="1:14" ht="25.5">
      <c r="A635" s="87">
        <v>7</v>
      </c>
      <c r="B635" s="87">
        <v>1</v>
      </c>
      <c r="C635" s="87">
        <v>32</v>
      </c>
      <c r="D635" s="87">
        <v>5</v>
      </c>
      <c r="E635" s="87" t="s">
        <v>167</v>
      </c>
      <c r="F635" s="89" t="s">
        <v>168</v>
      </c>
      <c r="G635" s="87" t="s">
        <v>60</v>
      </c>
      <c r="H635" s="87">
        <v>1</v>
      </c>
      <c r="I635" s="90"/>
      <c r="J635" s="91">
        <f t="shared" si="224"/>
        <v>0</v>
      </c>
      <c r="K635" s="91"/>
      <c r="L635" s="91">
        <f t="shared" si="225"/>
        <v>0</v>
      </c>
      <c r="M635" s="91">
        <f t="shared" si="226"/>
        <v>0</v>
      </c>
      <c r="N635" s="105" t="s">
        <v>723</v>
      </c>
    </row>
    <row r="636" spans="1:14" ht="25.5">
      <c r="A636" s="87">
        <v>7</v>
      </c>
      <c r="B636" s="87">
        <v>1</v>
      </c>
      <c r="C636" s="87">
        <v>32</v>
      </c>
      <c r="D636" s="87">
        <v>6</v>
      </c>
      <c r="E636" s="87" t="s">
        <v>169</v>
      </c>
      <c r="F636" s="89" t="s">
        <v>169</v>
      </c>
      <c r="G636" s="87" t="s">
        <v>85</v>
      </c>
      <c r="H636" s="87">
        <v>1</v>
      </c>
      <c r="I636" s="90"/>
      <c r="J636" s="91">
        <f t="shared" si="224"/>
        <v>0</v>
      </c>
      <c r="K636" s="91"/>
      <c r="L636" s="91">
        <f t="shared" si="225"/>
        <v>0</v>
      </c>
      <c r="M636" s="91">
        <f t="shared" si="226"/>
        <v>0</v>
      </c>
      <c r="N636" s="105" t="s">
        <v>723</v>
      </c>
    </row>
    <row r="637" spans="1:14">
      <c r="A637" s="73">
        <v>7</v>
      </c>
      <c r="B637" s="73">
        <v>1</v>
      </c>
      <c r="C637" s="73">
        <v>33</v>
      </c>
      <c r="D637" s="73">
        <v>0</v>
      </c>
      <c r="E637" s="73" t="s">
        <v>171</v>
      </c>
      <c r="F637" s="74"/>
      <c r="G637" s="73"/>
      <c r="H637" s="73"/>
      <c r="I637" s="75"/>
      <c r="J637" s="76"/>
      <c r="K637" s="76"/>
      <c r="L637" s="76"/>
      <c r="M637" s="76"/>
      <c r="N637" s="108"/>
    </row>
    <row r="638" spans="1:14" ht="25.5">
      <c r="A638" s="87">
        <v>7</v>
      </c>
      <c r="B638" s="87">
        <v>1</v>
      </c>
      <c r="C638" s="87">
        <v>33</v>
      </c>
      <c r="D638" s="87">
        <v>1</v>
      </c>
      <c r="E638" s="87" t="s">
        <v>165</v>
      </c>
      <c r="F638" s="89" t="s">
        <v>172</v>
      </c>
      <c r="G638" s="87" t="s">
        <v>60</v>
      </c>
      <c r="H638" s="87">
        <v>1</v>
      </c>
      <c r="I638" s="90"/>
      <c r="J638" s="91">
        <f t="shared" si="224"/>
        <v>0</v>
      </c>
      <c r="K638" s="91"/>
      <c r="L638" s="91">
        <f t="shared" si="225"/>
        <v>0</v>
      </c>
      <c r="M638" s="91">
        <f t="shared" si="226"/>
        <v>0</v>
      </c>
      <c r="N638" s="105" t="s">
        <v>723</v>
      </c>
    </row>
    <row r="639" spans="1:14" ht="25.5">
      <c r="A639" s="87">
        <v>7</v>
      </c>
      <c r="B639" s="87">
        <v>1</v>
      </c>
      <c r="C639" s="87">
        <v>33</v>
      </c>
      <c r="D639" s="87">
        <v>2</v>
      </c>
      <c r="E639" s="87" t="s">
        <v>133</v>
      </c>
      <c r="F639" s="89" t="s">
        <v>178</v>
      </c>
      <c r="G639" s="87" t="s">
        <v>60</v>
      </c>
      <c r="H639" s="87">
        <v>2</v>
      </c>
      <c r="I639" s="90"/>
      <c r="J639" s="91">
        <f>H639*I639</f>
        <v>0</v>
      </c>
      <c r="K639" s="91"/>
      <c r="L639" s="91">
        <f>H639*K639</f>
        <v>0</v>
      </c>
      <c r="M639" s="91">
        <f>L639+J639</f>
        <v>0</v>
      </c>
      <c r="N639" s="105" t="s">
        <v>723</v>
      </c>
    </row>
    <row r="640" spans="1:14" ht="25.5">
      <c r="A640" s="87">
        <v>7</v>
      </c>
      <c r="B640" s="87">
        <v>1</v>
      </c>
      <c r="C640" s="87">
        <v>33</v>
      </c>
      <c r="D640" s="87">
        <v>3</v>
      </c>
      <c r="E640" s="87" t="s">
        <v>145</v>
      </c>
      <c r="F640" s="89" t="s">
        <v>136</v>
      </c>
      <c r="G640" s="87" t="s">
        <v>60</v>
      </c>
      <c r="H640" s="87">
        <v>1</v>
      </c>
      <c r="I640" s="90"/>
      <c r="J640" s="91">
        <f t="shared" ref="J640" si="230">H640*I640</f>
        <v>0</v>
      </c>
      <c r="K640" s="91"/>
      <c r="L640" s="91">
        <f t="shared" ref="L640" si="231">H640*K640</f>
        <v>0</v>
      </c>
      <c r="M640" s="91">
        <f t="shared" ref="M640" si="232">L640+J640</f>
        <v>0</v>
      </c>
      <c r="N640" s="105" t="s">
        <v>723</v>
      </c>
    </row>
    <row r="641" spans="1:14" ht="25.5">
      <c r="A641" s="87">
        <v>7</v>
      </c>
      <c r="B641" s="87">
        <v>1</v>
      </c>
      <c r="C641" s="87">
        <v>33</v>
      </c>
      <c r="D641" s="87">
        <v>4</v>
      </c>
      <c r="E641" s="87" t="s">
        <v>65</v>
      </c>
      <c r="F641" s="89" t="s">
        <v>66</v>
      </c>
      <c r="G641" s="87" t="s">
        <v>60</v>
      </c>
      <c r="H641" s="87">
        <v>1</v>
      </c>
      <c r="I641" s="90"/>
      <c r="J641" s="91">
        <f t="shared" si="224"/>
        <v>0</v>
      </c>
      <c r="K641" s="91"/>
      <c r="L641" s="91">
        <f t="shared" si="225"/>
        <v>0</v>
      </c>
      <c r="M641" s="91">
        <f t="shared" si="226"/>
        <v>0</v>
      </c>
      <c r="N641" s="105" t="s">
        <v>723</v>
      </c>
    </row>
    <row r="642" spans="1:14" ht="25.5">
      <c r="A642" s="87">
        <v>7</v>
      </c>
      <c r="B642" s="87">
        <v>1</v>
      </c>
      <c r="C642" s="87">
        <v>33</v>
      </c>
      <c r="D642" s="87">
        <v>5</v>
      </c>
      <c r="E642" s="87" t="s">
        <v>124</v>
      </c>
      <c r="F642" s="89" t="s">
        <v>125</v>
      </c>
      <c r="G642" s="87" t="s">
        <v>60</v>
      </c>
      <c r="H642" s="87">
        <v>1</v>
      </c>
      <c r="I642" s="90"/>
      <c r="J642" s="91">
        <f t="shared" si="224"/>
        <v>0</v>
      </c>
      <c r="K642" s="91"/>
      <c r="L642" s="91">
        <f t="shared" si="225"/>
        <v>0</v>
      </c>
      <c r="M642" s="91">
        <f t="shared" si="226"/>
        <v>0</v>
      </c>
      <c r="N642" s="105" t="s">
        <v>723</v>
      </c>
    </row>
    <row r="643" spans="1:14">
      <c r="A643" s="73">
        <v>7</v>
      </c>
      <c r="B643" s="73">
        <v>1</v>
      </c>
      <c r="C643" s="73">
        <v>34</v>
      </c>
      <c r="D643" s="73">
        <v>0</v>
      </c>
      <c r="E643" s="73" t="s">
        <v>212</v>
      </c>
      <c r="F643" s="74"/>
      <c r="G643" s="73"/>
      <c r="H643" s="73"/>
      <c r="I643" s="75"/>
      <c r="J643" s="76"/>
      <c r="K643" s="76"/>
      <c r="L643" s="76"/>
      <c r="M643" s="76"/>
      <c r="N643" s="108"/>
    </row>
    <row r="644" spans="1:14" ht="25.5">
      <c r="A644" s="87">
        <v>7</v>
      </c>
      <c r="B644" s="87">
        <v>1</v>
      </c>
      <c r="C644" s="87">
        <v>34</v>
      </c>
      <c r="D644" s="87">
        <v>1</v>
      </c>
      <c r="E644" s="87" t="s">
        <v>175</v>
      </c>
      <c r="F644" s="89" t="s">
        <v>356</v>
      </c>
      <c r="G644" s="87" t="s">
        <v>60</v>
      </c>
      <c r="H644" s="87">
        <v>9</v>
      </c>
      <c r="I644" s="90"/>
      <c r="J644" s="91">
        <f>H644*I644</f>
        <v>0</v>
      </c>
      <c r="K644" s="91"/>
      <c r="L644" s="91">
        <f>H644*K644</f>
        <v>0</v>
      </c>
      <c r="M644" s="91">
        <f>L644+J644</f>
        <v>0</v>
      </c>
      <c r="N644" s="105" t="s">
        <v>723</v>
      </c>
    </row>
    <row r="645" spans="1:14">
      <c r="A645" s="73">
        <v>7</v>
      </c>
      <c r="B645" s="73">
        <v>1</v>
      </c>
      <c r="C645" s="73">
        <v>35</v>
      </c>
      <c r="D645" s="73">
        <v>0</v>
      </c>
      <c r="E645" s="73" t="s">
        <v>358</v>
      </c>
      <c r="F645" s="74"/>
      <c r="G645" s="73"/>
      <c r="H645" s="73"/>
      <c r="I645" s="75"/>
      <c r="J645" s="76"/>
      <c r="K645" s="76"/>
      <c r="L645" s="76"/>
      <c r="M645" s="76"/>
      <c r="N645" s="108"/>
    </row>
    <row r="646" spans="1:14" ht="25.5">
      <c r="A646" s="87">
        <v>7</v>
      </c>
      <c r="B646" s="87">
        <v>1</v>
      </c>
      <c r="C646" s="87">
        <v>35</v>
      </c>
      <c r="D646" s="87">
        <v>1</v>
      </c>
      <c r="E646" s="87" t="s">
        <v>146</v>
      </c>
      <c r="F646" s="89" t="s">
        <v>173</v>
      </c>
      <c r="G646" s="87" t="s">
        <v>60</v>
      </c>
      <c r="H646" s="87">
        <v>19</v>
      </c>
      <c r="I646" s="90"/>
      <c r="J646" s="91">
        <f t="shared" si="224"/>
        <v>0</v>
      </c>
      <c r="K646" s="91"/>
      <c r="L646" s="91">
        <f t="shared" si="225"/>
        <v>0</v>
      </c>
      <c r="M646" s="91">
        <f t="shared" si="226"/>
        <v>0</v>
      </c>
      <c r="N646" s="105" t="s">
        <v>723</v>
      </c>
    </row>
    <row r="647" spans="1:14">
      <c r="A647" s="73">
        <v>7</v>
      </c>
      <c r="B647" s="73">
        <v>1</v>
      </c>
      <c r="C647" s="73">
        <v>36</v>
      </c>
      <c r="D647" s="73">
        <v>0</v>
      </c>
      <c r="E647" s="73" t="s">
        <v>357</v>
      </c>
      <c r="F647" s="74"/>
      <c r="G647" s="73"/>
      <c r="H647" s="73"/>
      <c r="I647" s="75"/>
      <c r="J647" s="76"/>
      <c r="K647" s="76"/>
      <c r="L647" s="76"/>
      <c r="M647" s="76"/>
      <c r="N647" s="108"/>
    </row>
    <row r="648" spans="1:14" ht="25.5">
      <c r="A648" s="87">
        <v>7</v>
      </c>
      <c r="B648" s="87">
        <v>1</v>
      </c>
      <c r="C648" s="87">
        <v>36</v>
      </c>
      <c r="D648" s="87">
        <v>1</v>
      </c>
      <c r="E648" s="87" t="s">
        <v>146</v>
      </c>
      <c r="F648" s="89" t="s">
        <v>174</v>
      </c>
      <c r="G648" s="87" t="s">
        <v>60</v>
      </c>
      <c r="H648" s="87">
        <v>19</v>
      </c>
      <c r="I648" s="90"/>
      <c r="J648" s="91">
        <f t="shared" si="224"/>
        <v>0</v>
      </c>
      <c r="K648" s="91"/>
      <c r="L648" s="91">
        <f t="shared" si="225"/>
        <v>0</v>
      </c>
      <c r="M648" s="91">
        <f t="shared" si="226"/>
        <v>0</v>
      </c>
      <c r="N648" s="105" t="s">
        <v>723</v>
      </c>
    </row>
    <row r="649" spans="1:14">
      <c r="A649" s="73">
        <v>7</v>
      </c>
      <c r="B649" s="73">
        <v>1</v>
      </c>
      <c r="C649" s="73">
        <v>37</v>
      </c>
      <c r="D649" s="73">
        <v>0</v>
      </c>
      <c r="E649" s="73" t="s">
        <v>197</v>
      </c>
      <c r="F649" s="74"/>
      <c r="G649" s="73"/>
      <c r="H649" s="73"/>
      <c r="I649" s="75"/>
      <c r="J649" s="76"/>
      <c r="K649" s="76"/>
      <c r="L649" s="76"/>
      <c r="M649" s="76"/>
      <c r="N649" s="108"/>
    </row>
    <row r="650" spans="1:14" ht="25.5">
      <c r="A650" s="87">
        <v>7</v>
      </c>
      <c r="B650" s="87">
        <v>1</v>
      </c>
      <c r="C650" s="87">
        <v>37</v>
      </c>
      <c r="D650" s="87">
        <v>1</v>
      </c>
      <c r="E650" s="87" t="s">
        <v>146</v>
      </c>
      <c r="F650" s="89" t="s">
        <v>198</v>
      </c>
      <c r="G650" s="87" t="s">
        <v>60</v>
      </c>
      <c r="H650" s="87">
        <v>8</v>
      </c>
      <c r="I650" s="90"/>
      <c r="J650" s="91">
        <f>H650*I650</f>
        <v>0</v>
      </c>
      <c r="K650" s="91"/>
      <c r="L650" s="91">
        <f>H650*K650</f>
        <v>0</v>
      </c>
      <c r="M650" s="91">
        <f>L650+J650</f>
        <v>0</v>
      </c>
      <c r="N650" s="105" t="s">
        <v>723</v>
      </c>
    </row>
    <row r="651" spans="1:14">
      <c r="A651" s="2">
        <v>7</v>
      </c>
      <c r="B651" s="2">
        <v>3</v>
      </c>
      <c r="C651" s="2">
        <v>0</v>
      </c>
      <c r="D651" s="2"/>
      <c r="E651" s="2" t="s">
        <v>91</v>
      </c>
      <c r="F651" s="14"/>
      <c r="G651" s="2"/>
      <c r="H651" s="2"/>
      <c r="I651" s="19"/>
      <c r="J651" s="23">
        <f>SUM(J652:J692)</f>
        <v>0</v>
      </c>
      <c r="K651" s="23"/>
      <c r="L651" s="23">
        <f>SUM(L652:L692)</f>
        <v>0</v>
      </c>
      <c r="M651" s="23">
        <f>SUM(M652:M692)</f>
        <v>0</v>
      </c>
      <c r="N651" s="104"/>
    </row>
    <row r="652" spans="1:14">
      <c r="A652" s="73">
        <v>7</v>
      </c>
      <c r="B652" s="73">
        <v>3</v>
      </c>
      <c r="C652" s="73">
        <v>1</v>
      </c>
      <c r="D652" s="73">
        <v>0</v>
      </c>
      <c r="E652" s="73" t="s">
        <v>189</v>
      </c>
      <c r="F652" s="74"/>
      <c r="G652" s="73"/>
      <c r="H652" s="73"/>
      <c r="I652" s="75"/>
      <c r="J652" s="76"/>
      <c r="K652" s="76"/>
      <c r="L652" s="76"/>
      <c r="M652" s="76"/>
      <c r="N652" s="108"/>
    </row>
    <row r="653" spans="1:14" ht="25.5">
      <c r="A653" s="87">
        <v>7</v>
      </c>
      <c r="B653" s="87">
        <v>3</v>
      </c>
      <c r="C653" s="87">
        <v>1</v>
      </c>
      <c r="D653" s="87">
        <v>1</v>
      </c>
      <c r="E653" s="87" t="s">
        <v>185</v>
      </c>
      <c r="F653" s="89" t="s">
        <v>186</v>
      </c>
      <c r="G653" s="87" t="s">
        <v>187</v>
      </c>
      <c r="H653" s="87">
        <v>3412</v>
      </c>
      <c r="I653" s="90"/>
      <c r="J653" s="91">
        <f>H653*I653</f>
        <v>0</v>
      </c>
      <c r="K653" s="91"/>
      <c r="L653" s="91">
        <f>H653*K653</f>
        <v>0</v>
      </c>
      <c r="M653" s="91">
        <f>L653+J653</f>
        <v>0</v>
      </c>
      <c r="N653" s="105" t="s">
        <v>723</v>
      </c>
    </row>
    <row r="654" spans="1:14" ht="25.5">
      <c r="A654" s="87">
        <v>7</v>
      </c>
      <c r="B654" s="87">
        <v>3</v>
      </c>
      <c r="C654" s="87">
        <v>1</v>
      </c>
      <c r="D654" s="87">
        <v>2</v>
      </c>
      <c r="E654" s="87" t="s">
        <v>185</v>
      </c>
      <c r="F654" s="89" t="s">
        <v>188</v>
      </c>
      <c r="G654" s="87" t="s">
        <v>187</v>
      </c>
      <c r="H654" s="87">
        <v>1712</v>
      </c>
      <c r="I654" s="90"/>
      <c r="J654" s="91">
        <f>H654*I654</f>
        <v>0</v>
      </c>
      <c r="K654" s="91"/>
      <c r="L654" s="91">
        <f>H654*K654</f>
        <v>0</v>
      </c>
      <c r="M654" s="91">
        <f>L654+J654</f>
        <v>0</v>
      </c>
      <c r="N654" s="105" t="s">
        <v>723</v>
      </c>
    </row>
    <row r="655" spans="1:14" ht="25.5">
      <c r="A655" s="87">
        <v>7</v>
      </c>
      <c r="B655" s="87">
        <v>3</v>
      </c>
      <c r="C655" s="87">
        <v>1</v>
      </c>
      <c r="D655" s="87">
        <v>3</v>
      </c>
      <c r="E655" s="87" t="s">
        <v>185</v>
      </c>
      <c r="F655" s="89" t="s">
        <v>190</v>
      </c>
      <c r="G655" s="87" t="s">
        <v>187</v>
      </c>
      <c r="H655" s="87">
        <v>422</v>
      </c>
      <c r="I655" s="90"/>
      <c r="J655" s="91">
        <f>H655*I655</f>
        <v>0</v>
      </c>
      <c r="K655" s="91"/>
      <c r="L655" s="91">
        <f>H655*K655</f>
        <v>0</v>
      </c>
      <c r="M655" s="91">
        <f>L655+J655</f>
        <v>0</v>
      </c>
      <c r="N655" s="105" t="s">
        <v>723</v>
      </c>
    </row>
    <row r="656" spans="1:14" ht="25.5">
      <c r="A656" s="87">
        <v>7</v>
      </c>
      <c r="B656" s="87">
        <v>3</v>
      </c>
      <c r="C656" s="87">
        <v>1</v>
      </c>
      <c r="D656" s="87">
        <v>4</v>
      </c>
      <c r="E656" s="87" t="s">
        <v>185</v>
      </c>
      <c r="F656" s="89" t="s">
        <v>191</v>
      </c>
      <c r="G656" s="87" t="s">
        <v>187</v>
      </c>
      <c r="H656" s="87">
        <v>410</v>
      </c>
      <c r="I656" s="90"/>
      <c r="J656" s="91">
        <f>H656*I656</f>
        <v>0</v>
      </c>
      <c r="K656" s="91"/>
      <c r="L656" s="91">
        <f>H656*K656</f>
        <v>0</v>
      </c>
      <c r="M656" s="91">
        <f>L656+J656</f>
        <v>0</v>
      </c>
      <c r="N656" s="105" t="s">
        <v>723</v>
      </c>
    </row>
    <row r="657" spans="1:14">
      <c r="A657" s="73">
        <v>7</v>
      </c>
      <c r="B657" s="73">
        <v>3</v>
      </c>
      <c r="C657" s="73">
        <v>2</v>
      </c>
      <c r="D657" s="73">
        <v>0</v>
      </c>
      <c r="E657" s="73" t="s">
        <v>192</v>
      </c>
      <c r="F657" s="74"/>
      <c r="G657" s="73"/>
      <c r="H657" s="73"/>
      <c r="I657" s="75"/>
      <c r="J657" s="76"/>
      <c r="K657" s="76"/>
      <c r="L657" s="76"/>
      <c r="M657" s="76"/>
      <c r="N657" s="108"/>
    </row>
    <row r="658" spans="1:14" ht="25.5">
      <c r="A658" s="87">
        <v>7</v>
      </c>
      <c r="B658" s="87">
        <v>3</v>
      </c>
      <c r="C658" s="87">
        <v>2</v>
      </c>
      <c r="D658" s="87">
        <v>1</v>
      </c>
      <c r="E658" s="87" t="s">
        <v>193</v>
      </c>
      <c r="F658" s="89" t="s">
        <v>194</v>
      </c>
      <c r="G658" s="87" t="s">
        <v>187</v>
      </c>
      <c r="H658" s="87">
        <v>12022</v>
      </c>
      <c r="I658" s="90"/>
      <c r="J658" s="91">
        <f>H658*I658</f>
        <v>0</v>
      </c>
      <c r="K658" s="91"/>
      <c r="L658" s="91">
        <f>H658*K658</f>
        <v>0</v>
      </c>
      <c r="M658" s="91">
        <f>L658+J658</f>
        <v>0</v>
      </c>
      <c r="N658" s="105" t="s">
        <v>723</v>
      </c>
    </row>
    <row r="659" spans="1:14">
      <c r="A659" s="73">
        <v>7</v>
      </c>
      <c r="B659" s="73">
        <v>3</v>
      </c>
      <c r="C659" s="73">
        <v>3</v>
      </c>
      <c r="D659" s="73">
        <v>0</v>
      </c>
      <c r="E659" s="73" t="s">
        <v>195</v>
      </c>
      <c r="F659" s="74"/>
      <c r="G659" s="73"/>
      <c r="H659" s="73"/>
      <c r="I659" s="75"/>
      <c r="J659" s="76"/>
      <c r="K659" s="76"/>
      <c r="L659" s="76"/>
      <c r="M659" s="76"/>
      <c r="N659" s="108"/>
    </row>
    <row r="660" spans="1:14" ht="25.5">
      <c r="A660" s="87">
        <v>7</v>
      </c>
      <c r="B660" s="87">
        <v>3</v>
      </c>
      <c r="C660" s="87">
        <v>3</v>
      </c>
      <c r="D660" s="87">
        <v>1</v>
      </c>
      <c r="E660" s="87" t="s">
        <v>232</v>
      </c>
      <c r="F660" s="89" t="s">
        <v>233</v>
      </c>
      <c r="G660" s="87" t="s">
        <v>187</v>
      </c>
      <c r="H660" s="87">
        <v>1854</v>
      </c>
      <c r="I660" s="90"/>
      <c r="J660" s="91">
        <f>H660*I660</f>
        <v>0</v>
      </c>
      <c r="K660" s="91"/>
      <c r="L660" s="91">
        <f>H660*K660</f>
        <v>0</v>
      </c>
      <c r="M660" s="91">
        <f>L660+J660</f>
        <v>0</v>
      </c>
      <c r="N660" s="105" t="s">
        <v>723</v>
      </c>
    </row>
    <row r="661" spans="1:14" ht="25.5">
      <c r="A661" s="87">
        <v>7</v>
      </c>
      <c r="B661" s="87">
        <v>3</v>
      </c>
      <c r="C661" s="87">
        <v>3</v>
      </c>
      <c r="D661" s="87">
        <v>2</v>
      </c>
      <c r="E661" s="87" t="s">
        <v>232</v>
      </c>
      <c r="F661" s="89" t="s">
        <v>234</v>
      </c>
      <c r="G661" s="87" t="s">
        <v>187</v>
      </c>
      <c r="H661" s="87">
        <v>1815</v>
      </c>
      <c r="I661" s="90"/>
      <c r="J661" s="91">
        <f>H661*I661</f>
        <v>0</v>
      </c>
      <c r="K661" s="91"/>
      <c r="L661" s="91">
        <f>H661*K661</f>
        <v>0</v>
      </c>
      <c r="M661" s="91">
        <f>L661+J661</f>
        <v>0</v>
      </c>
      <c r="N661" s="105" t="s">
        <v>723</v>
      </c>
    </row>
    <row r="662" spans="1:14" ht="25.5">
      <c r="A662" s="87">
        <v>7</v>
      </c>
      <c r="B662" s="87">
        <v>3</v>
      </c>
      <c r="C662" s="87">
        <v>3</v>
      </c>
      <c r="D662" s="87">
        <v>3</v>
      </c>
      <c r="E662" s="87" t="s">
        <v>232</v>
      </c>
      <c r="F662" s="89" t="s">
        <v>235</v>
      </c>
      <c r="G662" s="87" t="s">
        <v>187</v>
      </c>
      <c r="H662" s="87">
        <v>459</v>
      </c>
      <c r="I662" s="90"/>
      <c r="J662" s="91">
        <f>H662*I662</f>
        <v>0</v>
      </c>
      <c r="K662" s="91"/>
      <c r="L662" s="91">
        <f>H662*K662</f>
        <v>0</v>
      </c>
      <c r="M662" s="91">
        <f>L662+J662</f>
        <v>0</v>
      </c>
      <c r="N662" s="105" t="s">
        <v>723</v>
      </c>
    </row>
    <row r="663" spans="1:14" ht="25.5">
      <c r="A663" s="87">
        <v>7</v>
      </c>
      <c r="B663" s="87">
        <v>3</v>
      </c>
      <c r="C663" s="87">
        <v>3</v>
      </c>
      <c r="D663" s="87">
        <v>4</v>
      </c>
      <c r="E663" s="87" t="s">
        <v>232</v>
      </c>
      <c r="F663" s="89" t="s">
        <v>236</v>
      </c>
      <c r="G663" s="87" t="s">
        <v>187</v>
      </c>
      <c r="H663" s="87">
        <v>3748</v>
      </c>
      <c r="I663" s="90"/>
      <c r="J663" s="91">
        <f>H663*I663</f>
        <v>0</v>
      </c>
      <c r="K663" s="91"/>
      <c r="L663" s="91">
        <f>H663*K663</f>
        <v>0</v>
      </c>
      <c r="M663" s="91">
        <f>L663+J663</f>
        <v>0</v>
      </c>
      <c r="N663" s="105" t="s">
        <v>723</v>
      </c>
    </row>
    <row r="664" spans="1:14">
      <c r="A664" s="87"/>
      <c r="B664" s="17">
        <v>3</v>
      </c>
      <c r="C664" s="17">
        <v>3</v>
      </c>
      <c r="D664" s="17">
        <v>5</v>
      </c>
      <c r="E664" s="17" t="s">
        <v>232</v>
      </c>
      <c r="F664" s="15" t="s">
        <v>236</v>
      </c>
      <c r="G664" s="17" t="s">
        <v>187</v>
      </c>
      <c r="H664" s="17">
        <v>1500</v>
      </c>
      <c r="I664" s="30"/>
      <c r="J664" s="29">
        <f>H664*I664</f>
        <v>0</v>
      </c>
      <c r="K664" s="29"/>
      <c r="L664" s="29">
        <f>H664*K664</f>
        <v>0</v>
      </c>
      <c r="M664" s="29">
        <f>L664+J664</f>
        <v>0</v>
      </c>
      <c r="N664" s="105"/>
    </row>
    <row r="665" spans="1:14">
      <c r="A665" s="73">
        <v>7</v>
      </c>
      <c r="B665" s="73">
        <v>3</v>
      </c>
      <c r="C665" s="73">
        <v>4</v>
      </c>
      <c r="D665" s="73">
        <v>0</v>
      </c>
      <c r="E665" s="73" t="s">
        <v>196</v>
      </c>
      <c r="F665" s="74"/>
      <c r="G665" s="73"/>
      <c r="H665" s="73"/>
      <c r="I665" s="75"/>
      <c r="J665" s="76"/>
      <c r="K665" s="76"/>
      <c r="L665" s="76"/>
      <c r="M665" s="76"/>
      <c r="N665" s="108"/>
    </row>
    <row r="666" spans="1:14" ht="25.5">
      <c r="A666" s="87">
        <v>7</v>
      </c>
      <c r="B666" s="87">
        <v>3</v>
      </c>
      <c r="C666" s="87">
        <v>4</v>
      </c>
      <c r="D666" s="87">
        <v>1</v>
      </c>
      <c r="E666" s="87" t="s">
        <v>218</v>
      </c>
      <c r="F666" s="89" t="s">
        <v>219</v>
      </c>
      <c r="G666" s="87" t="s">
        <v>187</v>
      </c>
      <c r="H666" s="87">
        <v>15108</v>
      </c>
      <c r="I666" s="90"/>
      <c r="J666" s="91">
        <f t="shared" ref="J666:J678" si="233">H666*I666</f>
        <v>0</v>
      </c>
      <c r="K666" s="91"/>
      <c r="L666" s="91">
        <f t="shared" ref="L666:L678" si="234">H666*K666</f>
        <v>0</v>
      </c>
      <c r="M666" s="91">
        <f t="shared" ref="M666:M678" si="235">L666+J666</f>
        <v>0</v>
      </c>
      <c r="N666" s="105" t="s">
        <v>723</v>
      </c>
    </row>
    <row r="667" spans="1:14" ht="25.5">
      <c r="A667" s="87">
        <v>7</v>
      </c>
      <c r="B667" s="87">
        <v>3</v>
      </c>
      <c r="C667" s="87">
        <v>4</v>
      </c>
      <c r="D667" s="87">
        <v>1</v>
      </c>
      <c r="E667" s="87" t="s">
        <v>218</v>
      </c>
      <c r="F667" s="89" t="s">
        <v>220</v>
      </c>
      <c r="G667" s="87" t="s">
        <v>187</v>
      </c>
      <c r="H667" s="87">
        <v>27118</v>
      </c>
      <c r="I667" s="90"/>
      <c r="J667" s="91">
        <f t="shared" si="233"/>
        <v>0</v>
      </c>
      <c r="K667" s="91"/>
      <c r="L667" s="91">
        <f t="shared" si="234"/>
        <v>0</v>
      </c>
      <c r="M667" s="91">
        <f t="shared" si="235"/>
        <v>0</v>
      </c>
      <c r="N667" s="105" t="s">
        <v>723</v>
      </c>
    </row>
    <row r="668" spans="1:14" ht="25.5">
      <c r="A668" s="87">
        <v>7</v>
      </c>
      <c r="B668" s="87">
        <v>3</v>
      </c>
      <c r="C668" s="87">
        <v>4</v>
      </c>
      <c r="D668" s="87">
        <v>1</v>
      </c>
      <c r="E668" s="87" t="s">
        <v>218</v>
      </c>
      <c r="F668" s="89" t="s">
        <v>221</v>
      </c>
      <c r="G668" s="87" t="s">
        <v>187</v>
      </c>
      <c r="H668" s="87">
        <v>648</v>
      </c>
      <c r="I668" s="90"/>
      <c r="J668" s="91">
        <f t="shared" si="233"/>
        <v>0</v>
      </c>
      <c r="K668" s="91"/>
      <c r="L668" s="91">
        <f t="shared" si="234"/>
        <v>0</v>
      </c>
      <c r="M668" s="91">
        <f t="shared" si="235"/>
        <v>0</v>
      </c>
      <c r="N668" s="105" t="s">
        <v>723</v>
      </c>
    </row>
    <row r="669" spans="1:14" ht="25.5">
      <c r="A669" s="87">
        <v>7</v>
      </c>
      <c r="B669" s="87">
        <v>3</v>
      </c>
      <c r="C669" s="87">
        <v>4</v>
      </c>
      <c r="D669" s="87">
        <v>1</v>
      </c>
      <c r="E669" s="87" t="s">
        <v>218</v>
      </c>
      <c r="F669" s="89" t="s">
        <v>222</v>
      </c>
      <c r="G669" s="87" t="s">
        <v>187</v>
      </c>
      <c r="H669" s="87">
        <v>3445</v>
      </c>
      <c r="I669" s="90"/>
      <c r="J669" s="91">
        <f t="shared" si="233"/>
        <v>0</v>
      </c>
      <c r="K669" s="91"/>
      <c r="L669" s="91">
        <f t="shared" si="234"/>
        <v>0</v>
      </c>
      <c r="M669" s="91">
        <f t="shared" si="235"/>
        <v>0</v>
      </c>
      <c r="N669" s="105" t="s">
        <v>723</v>
      </c>
    </row>
    <row r="670" spans="1:14" ht="25.5">
      <c r="A670" s="87">
        <v>7</v>
      </c>
      <c r="B670" s="87">
        <v>3</v>
      </c>
      <c r="C670" s="87">
        <v>4</v>
      </c>
      <c r="D670" s="87">
        <v>1</v>
      </c>
      <c r="E670" s="87" t="s">
        <v>218</v>
      </c>
      <c r="F670" s="89" t="s">
        <v>223</v>
      </c>
      <c r="G670" s="87" t="s">
        <v>187</v>
      </c>
      <c r="H670" s="87">
        <v>3220</v>
      </c>
      <c r="I670" s="90"/>
      <c r="J670" s="91">
        <f t="shared" si="233"/>
        <v>0</v>
      </c>
      <c r="K670" s="91"/>
      <c r="L670" s="91">
        <f t="shared" si="234"/>
        <v>0</v>
      </c>
      <c r="M670" s="91">
        <f t="shared" si="235"/>
        <v>0</v>
      </c>
      <c r="N670" s="105" t="s">
        <v>723</v>
      </c>
    </row>
    <row r="671" spans="1:14" ht="25.5">
      <c r="A671" s="87">
        <v>7</v>
      </c>
      <c r="B671" s="87">
        <v>3</v>
      </c>
      <c r="C671" s="87">
        <v>4</v>
      </c>
      <c r="D671" s="87">
        <v>1</v>
      </c>
      <c r="E671" s="87" t="s">
        <v>218</v>
      </c>
      <c r="F671" s="89" t="s">
        <v>224</v>
      </c>
      <c r="G671" s="87" t="s">
        <v>187</v>
      </c>
      <c r="H671" s="87">
        <v>696</v>
      </c>
      <c r="I671" s="90"/>
      <c r="J671" s="91">
        <f t="shared" si="233"/>
        <v>0</v>
      </c>
      <c r="K671" s="91"/>
      <c r="L671" s="91">
        <f t="shared" si="234"/>
        <v>0</v>
      </c>
      <c r="M671" s="91">
        <f t="shared" si="235"/>
        <v>0</v>
      </c>
      <c r="N671" s="105" t="s">
        <v>723</v>
      </c>
    </row>
    <row r="672" spans="1:14" ht="25.5">
      <c r="A672" s="87">
        <v>7</v>
      </c>
      <c r="B672" s="87">
        <v>3</v>
      </c>
      <c r="C672" s="87">
        <v>4</v>
      </c>
      <c r="D672" s="87">
        <v>1</v>
      </c>
      <c r="E672" s="87" t="s">
        <v>218</v>
      </c>
      <c r="F672" s="89" t="s">
        <v>225</v>
      </c>
      <c r="G672" s="87" t="s">
        <v>187</v>
      </c>
      <c r="H672" s="87">
        <v>1346</v>
      </c>
      <c r="I672" s="90"/>
      <c r="J672" s="91">
        <f t="shared" si="233"/>
        <v>0</v>
      </c>
      <c r="K672" s="91"/>
      <c r="L672" s="91">
        <f t="shared" si="234"/>
        <v>0</v>
      </c>
      <c r="M672" s="91">
        <f t="shared" si="235"/>
        <v>0</v>
      </c>
      <c r="N672" s="105" t="s">
        <v>723</v>
      </c>
    </row>
    <row r="673" spans="1:14" ht="25.5">
      <c r="A673" s="87">
        <v>7</v>
      </c>
      <c r="B673" s="87">
        <v>3</v>
      </c>
      <c r="C673" s="87">
        <v>4</v>
      </c>
      <c r="D673" s="87">
        <v>1</v>
      </c>
      <c r="E673" s="87" t="s">
        <v>218</v>
      </c>
      <c r="F673" s="89" t="s">
        <v>226</v>
      </c>
      <c r="G673" s="87" t="s">
        <v>187</v>
      </c>
      <c r="H673" s="87">
        <v>274</v>
      </c>
      <c r="I673" s="90"/>
      <c r="J673" s="91">
        <f t="shared" si="233"/>
        <v>0</v>
      </c>
      <c r="K673" s="91"/>
      <c r="L673" s="91">
        <f t="shared" si="234"/>
        <v>0</v>
      </c>
      <c r="M673" s="91">
        <f t="shared" si="235"/>
        <v>0</v>
      </c>
      <c r="N673" s="105" t="s">
        <v>723</v>
      </c>
    </row>
    <row r="674" spans="1:14" ht="25.5">
      <c r="A674" s="87">
        <v>7</v>
      </c>
      <c r="B674" s="87">
        <v>3</v>
      </c>
      <c r="C674" s="87">
        <v>4</v>
      </c>
      <c r="D674" s="87">
        <v>1</v>
      </c>
      <c r="E674" s="87" t="s">
        <v>218</v>
      </c>
      <c r="F674" s="89" t="s">
        <v>227</v>
      </c>
      <c r="G674" s="87" t="s">
        <v>187</v>
      </c>
      <c r="H674" s="87">
        <v>794</v>
      </c>
      <c r="I674" s="90"/>
      <c r="J674" s="91">
        <f t="shared" si="233"/>
        <v>0</v>
      </c>
      <c r="K674" s="91"/>
      <c r="L674" s="91">
        <f t="shared" si="234"/>
        <v>0</v>
      </c>
      <c r="M674" s="91">
        <f t="shared" si="235"/>
        <v>0</v>
      </c>
      <c r="N674" s="105" t="s">
        <v>723</v>
      </c>
    </row>
    <row r="675" spans="1:14" ht="25.5">
      <c r="A675" s="87">
        <v>7</v>
      </c>
      <c r="B675" s="87">
        <v>3</v>
      </c>
      <c r="C675" s="87">
        <v>4</v>
      </c>
      <c r="D675" s="87">
        <v>1</v>
      </c>
      <c r="E675" s="87" t="s">
        <v>218</v>
      </c>
      <c r="F675" s="97" t="s">
        <v>228</v>
      </c>
      <c r="G675" s="87" t="s">
        <v>187</v>
      </c>
      <c r="H675" s="87">
        <v>794</v>
      </c>
      <c r="I675" s="90"/>
      <c r="J675" s="91">
        <f t="shared" si="233"/>
        <v>0</v>
      </c>
      <c r="K675" s="91"/>
      <c r="L675" s="91">
        <f t="shared" si="234"/>
        <v>0</v>
      </c>
      <c r="M675" s="91">
        <f t="shared" si="235"/>
        <v>0</v>
      </c>
      <c r="N675" s="105" t="s">
        <v>723</v>
      </c>
    </row>
    <row r="676" spans="1:14" ht="25.5">
      <c r="A676" s="87">
        <v>7</v>
      </c>
      <c r="B676" s="87">
        <v>3</v>
      </c>
      <c r="C676" s="87">
        <v>4</v>
      </c>
      <c r="D676" s="87">
        <v>1</v>
      </c>
      <c r="E676" s="87" t="s">
        <v>218</v>
      </c>
      <c r="F676" s="97" t="s">
        <v>229</v>
      </c>
      <c r="G676" s="87" t="s">
        <v>187</v>
      </c>
      <c r="H676" s="87">
        <v>794</v>
      </c>
      <c r="I676" s="90"/>
      <c r="J676" s="91">
        <f t="shared" si="233"/>
        <v>0</v>
      </c>
      <c r="K676" s="91"/>
      <c r="L676" s="91">
        <f t="shared" si="234"/>
        <v>0</v>
      </c>
      <c r="M676" s="91">
        <f t="shared" si="235"/>
        <v>0</v>
      </c>
      <c r="N676" s="105" t="s">
        <v>723</v>
      </c>
    </row>
    <row r="677" spans="1:14" ht="25.5">
      <c r="A677" s="87">
        <v>7</v>
      </c>
      <c r="B677" s="87">
        <v>3</v>
      </c>
      <c r="C677" s="87">
        <v>4</v>
      </c>
      <c r="D677" s="87">
        <v>1</v>
      </c>
      <c r="E677" s="87" t="s">
        <v>218</v>
      </c>
      <c r="F677" s="97" t="s">
        <v>230</v>
      </c>
      <c r="G677" s="87" t="s">
        <v>187</v>
      </c>
      <c r="H677" s="87">
        <v>794</v>
      </c>
      <c r="I677" s="90"/>
      <c r="J677" s="91">
        <f t="shared" si="233"/>
        <v>0</v>
      </c>
      <c r="K677" s="91"/>
      <c r="L677" s="91">
        <f t="shared" si="234"/>
        <v>0</v>
      </c>
      <c r="M677" s="91">
        <f t="shared" si="235"/>
        <v>0</v>
      </c>
      <c r="N677" s="105" t="s">
        <v>723</v>
      </c>
    </row>
    <row r="678" spans="1:14" ht="25.5">
      <c r="A678" s="87">
        <v>7</v>
      </c>
      <c r="B678" s="87">
        <v>3</v>
      </c>
      <c r="C678" s="87">
        <v>4</v>
      </c>
      <c r="D678" s="87">
        <v>1</v>
      </c>
      <c r="E678" s="87" t="s">
        <v>218</v>
      </c>
      <c r="F678" s="97" t="s">
        <v>231</v>
      </c>
      <c r="G678" s="87" t="s">
        <v>187</v>
      </c>
      <c r="H678" s="87">
        <v>794</v>
      </c>
      <c r="I678" s="90"/>
      <c r="J678" s="91">
        <f t="shared" si="233"/>
        <v>0</v>
      </c>
      <c r="K678" s="91"/>
      <c r="L678" s="91">
        <f t="shared" si="234"/>
        <v>0</v>
      </c>
      <c r="M678" s="91">
        <f t="shared" si="235"/>
        <v>0</v>
      </c>
      <c r="N678" s="105" t="s">
        <v>723</v>
      </c>
    </row>
    <row r="679" spans="1:14">
      <c r="A679" s="73">
        <v>7</v>
      </c>
      <c r="B679" s="73">
        <v>3</v>
      </c>
      <c r="C679" s="73">
        <v>5</v>
      </c>
      <c r="D679" s="73">
        <v>0</v>
      </c>
      <c r="E679" s="73" t="s">
        <v>215</v>
      </c>
      <c r="F679" s="74"/>
      <c r="G679" s="73"/>
      <c r="H679" s="73"/>
      <c r="I679" s="75"/>
      <c r="J679" s="76"/>
      <c r="K679" s="76"/>
      <c r="L679" s="76"/>
      <c r="M679" s="76"/>
      <c r="N679" s="108"/>
    </row>
    <row r="680" spans="1:14" ht="25.5">
      <c r="A680" s="87">
        <v>7</v>
      </c>
      <c r="B680" s="87">
        <v>3</v>
      </c>
      <c r="C680" s="87">
        <v>5</v>
      </c>
      <c r="D680" s="87">
        <v>1</v>
      </c>
      <c r="E680" s="87" t="s">
        <v>216</v>
      </c>
      <c r="F680" s="89" t="s">
        <v>217</v>
      </c>
      <c r="G680" s="87" t="s">
        <v>187</v>
      </c>
      <c r="H680" s="87">
        <v>180</v>
      </c>
      <c r="I680" s="90"/>
      <c r="J680" s="91">
        <f>H680*I680</f>
        <v>0</v>
      </c>
      <c r="K680" s="91"/>
      <c r="L680" s="91">
        <f>H680*K680</f>
        <v>0</v>
      </c>
      <c r="M680" s="91">
        <f>L680+J680</f>
        <v>0</v>
      </c>
      <c r="N680" s="105" t="s">
        <v>723</v>
      </c>
    </row>
    <row r="681" spans="1:14" ht="25.5">
      <c r="A681" s="87">
        <v>7</v>
      </c>
      <c r="B681" s="87">
        <v>3</v>
      </c>
      <c r="C681" s="87">
        <v>5</v>
      </c>
      <c r="D681" s="87">
        <v>2</v>
      </c>
      <c r="E681" s="87" t="s">
        <v>237</v>
      </c>
      <c r="F681" s="89" t="s">
        <v>238</v>
      </c>
      <c r="G681" s="87" t="s">
        <v>187</v>
      </c>
      <c r="H681" s="87">
        <v>2062</v>
      </c>
      <c r="I681" s="90"/>
      <c r="J681" s="91">
        <f>H681*I681</f>
        <v>0</v>
      </c>
      <c r="K681" s="91"/>
      <c r="L681" s="91">
        <f>H681*K681</f>
        <v>0</v>
      </c>
      <c r="M681" s="91">
        <f>L681+J681</f>
        <v>0</v>
      </c>
      <c r="N681" s="105" t="s">
        <v>723</v>
      </c>
    </row>
    <row r="682" spans="1:14" ht="25.5">
      <c r="A682" s="87">
        <v>7</v>
      </c>
      <c r="B682" s="87">
        <v>3</v>
      </c>
      <c r="C682" s="87">
        <v>5</v>
      </c>
      <c r="D682" s="87">
        <v>3</v>
      </c>
      <c r="E682" s="87" t="s">
        <v>218</v>
      </c>
      <c r="F682" s="89" t="s">
        <v>236</v>
      </c>
      <c r="G682" s="87" t="s">
        <v>187</v>
      </c>
      <c r="H682" s="87">
        <v>3776</v>
      </c>
      <c r="I682" s="90"/>
      <c r="J682" s="91">
        <f>H682*I682</f>
        <v>0</v>
      </c>
      <c r="K682" s="91"/>
      <c r="L682" s="91">
        <f>H682*K682</f>
        <v>0</v>
      </c>
      <c r="M682" s="91">
        <f>L682+J682</f>
        <v>0</v>
      </c>
      <c r="N682" s="105" t="s">
        <v>723</v>
      </c>
    </row>
    <row r="683" spans="1:14" ht="25.5">
      <c r="A683" s="87">
        <v>7</v>
      </c>
      <c r="B683" s="87">
        <v>3</v>
      </c>
      <c r="C683" s="87">
        <v>5</v>
      </c>
      <c r="D683" s="87">
        <v>4</v>
      </c>
      <c r="E683" s="87" t="s">
        <v>240</v>
      </c>
      <c r="F683" s="89" t="s">
        <v>239</v>
      </c>
      <c r="G683" s="87" t="s">
        <v>187</v>
      </c>
      <c r="H683" s="87">
        <v>520</v>
      </c>
      <c r="I683" s="90"/>
      <c r="J683" s="91">
        <f>H683*I683</f>
        <v>0</v>
      </c>
      <c r="K683" s="91"/>
      <c r="L683" s="91">
        <f>H683*K683</f>
        <v>0</v>
      </c>
      <c r="M683" s="91">
        <f>L683+J683</f>
        <v>0</v>
      </c>
      <c r="N683" s="105" t="s">
        <v>723</v>
      </c>
    </row>
    <row r="684" spans="1:14">
      <c r="A684" s="73">
        <v>7</v>
      </c>
      <c r="B684" s="73">
        <v>3</v>
      </c>
      <c r="C684" s="73">
        <v>6</v>
      </c>
      <c r="D684" s="73">
        <v>0</v>
      </c>
      <c r="E684" s="73" t="s">
        <v>322</v>
      </c>
      <c r="F684" s="74"/>
      <c r="G684" s="73"/>
      <c r="H684" s="73"/>
      <c r="I684" s="75"/>
      <c r="J684" s="76"/>
      <c r="K684" s="76"/>
      <c r="L684" s="76"/>
      <c r="M684" s="76"/>
      <c r="N684" s="108"/>
    </row>
    <row r="685" spans="1:14" ht="25.5">
      <c r="A685" s="87">
        <v>7</v>
      </c>
      <c r="B685" s="87">
        <v>3</v>
      </c>
      <c r="C685" s="87">
        <v>6</v>
      </c>
      <c r="D685" s="87">
        <v>1</v>
      </c>
      <c r="E685" s="87" t="s">
        <v>286</v>
      </c>
      <c r="F685" s="89" t="s">
        <v>288</v>
      </c>
      <c r="G685" s="87" t="s">
        <v>187</v>
      </c>
      <c r="H685" s="87">
        <v>440</v>
      </c>
      <c r="I685" s="90"/>
      <c r="J685" s="91">
        <f t="shared" ref="J685:J692" si="236">H685*I685</f>
        <v>0</v>
      </c>
      <c r="K685" s="91"/>
      <c r="L685" s="91">
        <f t="shared" ref="L685:L692" si="237">H685*K685</f>
        <v>0</v>
      </c>
      <c r="M685" s="91">
        <f t="shared" ref="M685:M692" si="238">L685+J685</f>
        <v>0</v>
      </c>
      <c r="N685" s="105" t="s">
        <v>723</v>
      </c>
    </row>
    <row r="686" spans="1:14" ht="25.5">
      <c r="A686" s="87">
        <v>7</v>
      </c>
      <c r="B686" s="87">
        <v>3</v>
      </c>
      <c r="C686" s="87">
        <v>6</v>
      </c>
      <c r="D686" s="87">
        <v>2</v>
      </c>
      <c r="E686" s="87" t="s">
        <v>287</v>
      </c>
      <c r="F686" s="89" t="s">
        <v>289</v>
      </c>
      <c r="G686" s="87" t="s">
        <v>187</v>
      </c>
      <c r="H686" s="87">
        <v>320</v>
      </c>
      <c r="I686" s="90"/>
      <c r="J686" s="91">
        <f t="shared" si="236"/>
        <v>0</v>
      </c>
      <c r="K686" s="91"/>
      <c r="L686" s="91">
        <f t="shared" si="237"/>
        <v>0</v>
      </c>
      <c r="M686" s="91">
        <f t="shared" si="238"/>
        <v>0</v>
      </c>
      <c r="N686" s="105" t="s">
        <v>723</v>
      </c>
    </row>
    <row r="687" spans="1:14" ht="25.5">
      <c r="A687" s="87">
        <v>7</v>
      </c>
      <c r="B687" s="87">
        <v>3</v>
      </c>
      <c r="C687" s="87">
        <v>6</v>
      </c>
      <c r="D687" s="87">
        <v>3</v>
      </c>
      <c r="E687" s="87" t="s">
        <v>293</v>
      </c>
      <c r="F687" s="89" t="s">
        <v>290</v>
      </c>
      <c r="G687" s="87" t="s">
        <v>187</v>
      </c>
      <c r="H687" s="87">
        <v>630</v>
      </c>
      <c r="I687" s="90"/>
      <c r="J687" s="91">
        <f t="shared" si="236"/>
        <v>0</v>
      </c>
      <c r="K687" s="91"/>
      <c r="L687" s="91">
        <f t="shared" si="237"/>
        <v>0</v>
      </c>
      <c r="M687" s="91">
        <f t="shared" si="238"/>
        <v>0</v>
      </c>
      <c r="N687" s="105" t="s">
        <v>723</v>
      </c>
    </row>
    <row r="688" spans="1:14" ht="25.5">
      <c r="A688" s="87">
        <v>7</v>
      </c>
      <c r="B688" s="87">
        <v>3</v>
      </c>
      <c r="C688" s="87">
        <v>6</v>
      </c>
      <c r="D688" s="87">
        <v>4</v>
      </c>
      <c r="E688" s="87" t="s">
        <v>292</v>
      </c>
      <c r="F688" s="89" t="s">
        <v>291</v>
      </c>
      <c r="G688" s="87" t="s">
        <v>187</v>
      </c>
      <c r="H688" s="87">
        <v>630</v>
      </c>
      <c r="I688" s="90"/>
      <c r="J688" s="91">
        <f t="shared" si="236"/>
        <v>0</v>
      </c>
      <c r="K688" s="91"/>
      <c r="L688" s="91">
        <f t="shared" si="237"/>
        <v>0</v>
      </c>
      <c r="M688" s="91">
        <f t="shared" si="238"/>
        <v>0</v>
      </c>
      <c r="N688" s="105" t="s">
        <v>723</v>
      </c>
    </row>
    <row r="689" spans="1:14" ht="25.5">
      <c r="A689" s="87">
        <v>7</v>
      </c>
      <c r="B689" s="87">
        <v>3</v>
      </c>
      <c r="C689" s="87">
        <v>6</v>
      </c>
      <c r="D689" s="87">
        <v>5</v>
      </c>
      <c r="E689" s="87" t="s">
        <v>303</v>
      </c>
      <c r="F689" s="89" t="s">
        <v>304</v>
      </c>
      <c r="G689" s="87" t="s">
        <v>84</v>
      </c>
      <c r="H689" s="87">
        <v>1</v>
      </c>
      <c r="I689" s="90"/>
      <c r="J689" s="91">
        <f t="shared" si="236"/>
        <v>0</v>
      </c>
      <c r="K689" s="91"/>
      <c r="L689" s="91">
        <f t="shared" si="237"/>
        <v>0</v>
      </c>
      <c r="M689" s="91">
        <f t="shared" si="238"/>
        <v>0</v>
      </c>
      <c r="N689" s="105" t="s">
        <v>723</v>
      </c>
    </row>
    <row r="690" spans="1:14" ht="25.5">
      <c r="A690" s="87">
        <v>7</v>
      </c>
      <c r="B690" s="87">
        <v>3</v>
      </c>
      <c r="C690" s="87">
        <v>6</v>
      </c>
      <c r="D690" s="87">
        <v>6</v>
      </c>
      <c r="E690" s="87" t="s">
        <v>305</v>
      </c>
      <c r="F690" s="89" t="s">
        <v>307</v>
      </c>
      <c r="G690" s="87" t="s">
        <v>84</v>
      </c>
      <c r="H690" s="87">
        <v>1</v>
      </c>
      <c r="I690" s="90"/>
      <c r="J690" s="91">
        <f t="shared" si="236"/>
        <v>0</v>
      </c>
      <c r="K690" s="91"/>
      <c r="L690" s="91">
        <f t="shared" si="237"/>
        <v>0</v>
      </c>
      <c r="M690" s="91">
        <f t="shared" si="238"/>
        <v>0</v>
      </c>
      <c r="N690" s="105" t="s">
        <v>723</v>
      </c>
    </row>
    <row r="691" spans="1:14" ht="25.5">
      <c r="A691" s="87">
        <v>7</v>
      </c>
      <c r="B691" s="87">
        <v>3</v>
      </c>
      <c r="C691" s="87">
        <v>6</v>
      </c>
      <c r="D691" s="87">
        <v>7</v>
      </c>
      <c r="E691" s="87" t="s">
        <v>306</v>
      </c>
      <c r="F691" s="89" t="s">
        <v>308</v>
      </c>
      <c r="G691" s="87" t="s">
        <v>84</v>
      </c>
      <c r="H691" s="87">
        <v>1</v>
      </c>
      <c r="I691" s="90"/>
      <c r="J691" s="91">
        <f t="shared" si="236"/>
        <v>0</v>
      </c>
      <c r="K691" s="91"/>
      <c r="L691" s="91">
        <f t="shared" si="237"/>
        <v>0</v>
      </c>
      <c r="M691" s="91">
        <f t="shared" si="238"/>
        <v>0</v>
      </c>
      <c r="N691" s="105" t="s">
        <v>723</v>
      </c>
    </row>
    <row r="692" spans="1:14" ht="25.5">
      <c r="A692" s="87">
        <v>7</v>
      </c>
      <c r="B692" s="87">
        <v>3</v>
      </c>
      <c r="C692" s="87">
        <v>6</v>
      </c>
      <c r="D692" s="87">
        <v>8</v>
      </c>
      <c r="E692" s="87" t="s">
        <v>249</v>
      </c>
      <c r="F692" s="89" t="s">
        <v>323</v>
      </c>
      <c r="G692" s="87" t="s">
        <v>84</v>
      </c>
      <c r="H692" s="87">
        <v>1</v>
      </c>
      <c r="I692" s="90"/>
      <c r="J692" s="91">
        <f t="shared" si="236"/>
        <v>0</v>
      </c>
      <c r="K692" s="91"/>
      <c r="L692" s="91">
        <f t="shared" si="237"/>
        <v>0</v>
      </c>
      <c r="M692" s="91">
        <f t="shared" si="238"/>
        <v>0</v>
      </c>
      <c r="N692" s="105" t="s">
        <v>723</v>
      </c>
    </row>
    <row r="693" spans="1:14">
      <c r="F693" s="15"/>
      <c r="K693" s="22"/>
      <c r="L693" s="22"/>
      <c r="M693" s="22"/>
      <c r="N693" s="112"/>
    </row>
    <row r="694" spans="1:14">
      <c r="A694" s="31"/>
      <c r="B694" s="31"/>
      <c r="C694" s="31"/>
      <c r="D694" s="31"/>
      <c r="E694" s="31" t="s">
        <v>27</v>
      </c>
      <c r="F694" s="32"/>
      <c r="G694" s="31"/>
      <c r="H694" s="31"/>
      <c r="I694" s="31"/>
      <c r="J694" s="35">
        <f>J362+J354+J339+J297+J266+J87+J15</f>
        <v>0</v>
      </c>
      <c r="K694" s="35"/>
      <c r="L694" s="35">
        <f>L362+L354+L339+L297+L266+L87+L15</f>
        <v>0</v>
      </c>
      <c r="M694" s="35">
        <f>M362+M354+M339+M297+M266+M87+M15</f>
        <v>0</v>
      </c>
      <c r="N694" s="113"/>
    </row>
    <row r="695" spans="1:14">
      <c r="F695" s="15"/>
    </row>
    <row r="696" spans="1:14">
      <c r="F696" s="15"/>
      <c r="K696" s="20"/>
      <c r="L696" s="20"/>
    </row>
    <row r="697" spans="1:14">
      <c r="F697" s="15"/>
    </row>
    <row r="698" spans="1:14">
      <c r="F698" s="15"/>
    </row>
    <row r="699" spans="1:14">
      <c r="F699" s="15"/>
    </row>
    <row r="700" spans="1:14">
      <c r="F700" s="15"/>
    </row>
    <row r="701" spans="1:14">
      <c r="F701" s="15"/>
    </row>
    <row r="702" spans="1:14">
      <c r="F702" s="15"/>
    </row>
    <row r="703" spans="1:14">
      <c r="F703" s="15"/>
    </row>
    <row r="704" spans="1:14">
      <c r="F704" s="15"/>
    </row>
    <row r="705" spans="6:6">
      <c r="F705" s="15"/>
    </row>
    <row r="706" spans="6:6">
      <c r="F706" s="15"/>
    </row>
    <row r="707" spans="6:6">
      <c r="F707" s="15"/>
    </row>
    <row r="708" spans="6:6">
      <c r="F708" s="15"/>
    </row>
    <row r="709" spans="6:6">
      <c r="F709" s="15"/>
    </row>
    <row r="710" spans="6:6">
      <c r="F710" s="15"/>
    </row>
    <row r="711" spans="6:6">
      <c r="F711" s="15"/>
    </row>
    <row r="712" spans="6:6">
      <c r="F712" s="15"/>
    </row>
    <row r="713" spans="6:6">
      <c r="F713" s="15"/>
    </row>
    <row r="714" spans="6:6">
      <c r="F714" s="15"/>
    </row>
    <row r="715" spans="6:6">
      <c r="F715" s="15"/>
    </row>
    <row r="716" spans="6:6">
      <c r="F716" s="15"/>
    </row>
    <row r="717" spans="6:6">
      <c r="F717" s="15"/>
    </row>
    <row r="718" spans="6:6">
      <c r="F718" s="15"/>
    </row>
    <row r="719" spans="6:6">
      <c r="F719" s="15"/>
    </row>
    <row r="720" spans="6:6">
      <c r="F720" s="15"/>
    </row>
    <row r="721" spans="6:6">
      <c r="F721" s="15"/>
    </row>
    <row r="722" spans="6:6">
      <c r="F722" s="15"/>
    </row>
    <row r="723" spans="6:6">
      <c r="F723" s="15"/>
    </row>
    <row r="724" spans="6:6">
      <c r="F724" s="15"/>
    </row>
    <row r="725" spans="6:6">
      <c r="F725" s="15"/>
    </row>
    <row r="726" spans="6:6">
      <c r="F726" s="15"/>
    </row>
    <row r="727" spans="6:6">
      <c r="F727" s="15"/>
    </row>
    <row r="728" spans="6:6">
      <c r="F728" s="15"/>
    </row>
    <row r="729" spans="6:6">
      <c r="F729" s="15"/>
    </row>
    <row r="730" spans="6:6">
      <c r="F730" s="15"/>
    </row>
    <row r="731" spans="6:6">
      <c r="F731" s="15"/>
    </row>
    <row r="732" spans="6:6">
      <c r="F732" s="15"/>
    </row>
    <row r="733" spans="6:6">
      <c r="F733" s="15"/>
    </row>
    <row r="734" spans="6:6">
      <c r="F734" s="15"/>
    </row>
    <row r="735" spans="6:6">
      <c r="F735" s="15"/>
    </row>
    <row r="736" spans="6:6">
      <c r="F736" s="15"/>
    </row>
    <row r="737" spans="6:6">
      <c r="F737" s="15"/>
    </row>
    <row r="738" spans="6:6">
      <c r="F738" s="15"/>
    </row>
    <row r="739" spans="6:6">
      <c r="F739" s="15"/>
    </row>
    <row r="740" spans="6:6">
      <c r="F740" s="15"/>
    </row>
    <row r="741" spans="6:6">
      <c r="F741" s="15"/>
    </row>
    <row r="742" spans="6:6">
      <c r="F742" s="15"/>
    </row>
    <row r="743" spans="6:6">
      <c r="F743" s="15"/>
    </row>
    <row r="744" spans="6:6">
      <c r="F744" s="15"/>
    </row>
    <row r="745" spans="6:6">
      <c r="F745" s="15"/>
    </row>
    <row r="746" spans="6:6">
      <c r="F746" s="15"/>
    </row>
    <row r="747" spans="6:6">
      <c r="F747" s="15"/>
    </row>
    <row r="748" spans="6:6">
      <c r="F748" s="15"/>
    </row>
    <row r="749" spans="6:6">
      <c r="F749" s="15"/>
    </row>
    <row r="750" spans="6:6">
      <c r="F750" s="15"/>
    </row>
    <row r="751" spans="6:6">
      <c r="F751" s="15"/>
    </row>
    <row r="752" spans="6:6">
      <c r="F752" s="15"/>
    </row>
    <row r="753" spans="6:6">
      <c r="F753" s="15"/>
    </row>
    <row r="754" spans="6:6">
      <c r="F754" s="15"/>
    </row>
    <row r="755" spans="6:6">
      <c r="F755" s="15"/>
    </row>
    <row r="756" spans="6:6">
      <c r="F756" s="15"/>
    </row>
    <row r="757" spans="6:6">
      <c r="F757" s="15"/>
    </row>
    <row r="758" spans="6:6">
      <c r="F758" s="15"/>
    </row>
    <row r="759" spans="6:6">
      <c r="F759" s="15"/>
    </row>
    <row r="760" spans="6:6">
      <c r="F760" s="15"/>
    </row>
    <row r="761" spans="6:6">
      <c r="F761" s="15"/>
    </row>
    <row r="762" spans="6:6">
      <c r="F762" s="15"/>
    </row>
    <row r="763" spans="6:6">
      <c r="F763" s="15"/>
    </row>
    <row r="764" spans="6:6">
      <c r="F764" s="15"/>
    </row>
    <row r="765" spans="6:6">
      <c r="F765" s="15"/>
    </row>
    <row r="766" spans="6:6">
      <c r="F766" s="15"/>
    </row>
    <row r="767" spans="6:6">
      <c r="F767" s="15"/>
    </row>
    <row r="768" spans="6:6">
      <c r="F768" s="15"/>
    </row>
    <row r="769" spans="6:6">
      <c r="F769" s="15"/>
    </row>
    <row r="770" spans="6:6">
      <c r="F770" s="15"/>
    </row>
    <row r="771" spans="6:6">
      <c r="F771" s="15"/>
    </row>
    <row r="772" spans="6:6">
      <c r="F772" s="15"/>
    </row>
    <row r="773" spans="6:6">
      <c r="F773" s="15"/>
    </row>
    <row r="774" spans="6:6">
      <c r="F774" s="15"/>
    </row>
    <row r="775" spans="6:6">
      <c r="F775" s="15"/>
    </row>
    <row r="776" spans="6:6">
      <c r="F776" s="15"/>
    </row>
    <row r="777" spans="6:6">
      <c r="F777" s="15"/>
    </row>
    <row r="778" spans="6:6">
      <c r="F778" s="15"/>
    </row>
    <row r="779" spans="6:6">
      <c r="F779" s="15"/>
    </row>
    <row r="780" spans="6:6">
      <c r="F780" s="15"/>
    </row>
    <row r="781" spans="6:6">
      <c r="F781" s="15"/>
    </row>
    <row r="782" spans="6:6">
      <c r="F782" s="15"/>
    </row>
    <row r="783" spans="6:6">
      <c r="F783" s="15"/>
    </row>
    <row r="784" spans="6:6">
      <c r="F784" s="15"/>
    </row>
    <row r="785" spans="6:6">
      <c r="F785" s="15"/>
    </row>
    <row r="786" spans="6:6">
      <c r="F786" s="15"/>
    </row>
    <row r="787" spans="6:6">
      <c r="F787" s="15"/>
    </row>
    <row r="788" spans="6:6">
      <c r="F788" s="15"/>
    </row>
    <row r="789" spans="6:6">
      <c r="F789" s="15"/>
    </row>
    <row r="790" spans="6:6">
      <c r="F790" s="15"/>
    </row>
    <row r="791" spans="6:6">
      <c r="F791" s="15"/>
    </row>
    <row r="792" spans="6:6">
      <c r="F792" s="15"/>
    </row>
    <row r="793" spans="6:6">
      <c r="F793" s="15"/>
    </row>
    <row r="794" spans="6:6">
      <c r="F794" s="15"/>
    </row>
    <row r="795" spans="6:6">
      <c r="F795" s="15"/>
    </row>
    <row r="796" spans="6:6">
      <c r="F796" s="15"/>
    </row>
    <row r="797" spans="6:6">
      <c r="F797" s="15"/>
    </row>
    <row r="798" spans="6:6">
      <c r="F798" s="15"/>
    </row>
    <row r="799" spans="6:6">
      <c r="F799" s="15"/>
    </row>
    <row r="800" spans="6:6">
      <c r="F800" s="15"/>
    </row>
    <row r="801" spans="6:6">
      <c r="F801" s="15"/>
    </row>
    <row r="802" spans="6:6">
      <c r="F802" s="15"/>
    </row>
    <row r="803" spans="6:6">
      <c r="F803" s="15"/>
    </row>
    <row r="804" spans="6:6">
      <c r="F804" s="15"/>
    </row>
    <row r="805" spans="6:6">
      <c r="F805" s="15"/>
    </row>
    <row r="806" spans="6:6">
      <c r="F806" s="15"/>
    </row>
    <row r="807" spans="6:6">
      <c r="F807" s="15"/>
    </row>
    <row r="808" spans="6:6">
      <c r="F808" s="15"/>
    </row>
    <row r="809" spans="6:6">
      <c r="F809" s="15"/>
    </row>
    <row r="810" spans="6:6">
      <c r="F810" s="15"/>
    </row>
    <row r="811" spans="6:6">
      <c r="F811" s="15"/>
    </row>
    <row r="812" spans="6:6">
      <c r="F812" s="15"/>
    </row>
    <row r="813" spans="6:6">
      <c r="F813" s="15"/>
    </row>
    <row r="814" spans="6:6">
      <c r="F814" s="15"/>
    </row>
    <row r="815" spans="6:6">
      <c r="F815" s="15"/>
    </row>
    <row r="816" spans="6:6">
      <c r="F816" s="15"/>
    </row>
    <row r="817" spans="6:6">
      <c r="F817" s="15"/>
    </row>
    <row r="818" spans="6:6">
      <c r="F818" s="15"/>
    </row>
    <row r="819" spans="6:6">
      <c r="F819" s="15"/>
    </row>
    <row r="820" spans="6:6">
      <c r="F820" s="15"/>
    </row>
    <row r="821" spans="6:6">
      <c r="F821" s="15"/>
    </row>
    <row r="822" spans="6:6">
      <c r="F822" s="15"/>
    </row>
    <row r="823" spans="6:6">
      <c r="F823" s="15"/>
    </row>
    <row r="824" spans="6:6">
      <c r="F824" s="15"/>
    </row>
    <row r="825" spans="6:6">
      <c r="F825" s="15"/>
    </row>
    <row r="826" spans="6:6">
      <c r="F826" s="15"/>
    </row>
    <row r="827" spans="6:6">
      <c r="F827" s="15"/>
    </row>
    <row r="828" spans="6:6">
      <c r="F828" s="15"/>
    </row>
    <row r="829" spans="6:6">
      <c r="F829" s="15"/>
    </row>
    <row r="830" spans="6:6">
      <c r="F830" s="15"/>
    </row>
    <row r="831" spans="6:6">
      <c r="F831" s="15"/>
    </row>
    <row r="832" spans="6:6">
      <c r="F832" s="15"/>
    </row>
    <row r="833" spans="6:6">
      <c r="F833" s="15"/>
    </row>
    <row r="834" spans="6:6">
      <c r="F834" s="15"/>
    </row>
    <row r="835" spans="6:6">
      <c r="F835" s="15"/>
    </row>
    <row r="836" spans="6:6">
      <c r="F836" s="15"/>
    </row>
    <row r="837" spans="6:6">
      <c r="F837" s="15"/>
    </row>
    <row r="838" spans="6:6">
      <c r="F838" s="15"/>
    </row>
    <row r="839" spans="6:6">
      <c r="F839" s="15"/>
    </row>
    <row r="840" spans="6:6">
      <c r="F840" s="15"/>
    </row>
    <row r="841" spans="6:6">
      <c r="F841" s="15"/>
    </row>
    <row r="842" spans="6:6">
      <c r="F842" s="15"/>
    </row>
    <row r="843" spans="6:6">
      <c r="F843" s="15"/>
    </row>
    <row r="844" spans="6:6">
      <c r="F844" s="15"/>
    </row>
    <row r="845" spans="6:6">
      <c r="F845" s="15"/>
    </row>
    <row r="846" spans="6:6">
      <c r="F846" s="15"/>
    </row>
    <row r="847" spans="6:6">
      <c r="F847" s="15"/>
    </row>
    <row r="848" spans="6:6">
      <c r="F848" s="15"/>
    </row>
    <row r="849" spans="6:6">
      <c r="F849" s="15"/>
    </row>
    <row r="850" spans="6:6">
      <c r="F850" s="15"/>
    </row>
    <row r="851" spans="6:6">
      <c r="F851" s="15"/>
    </row>
    <row r="852" spans="6:6">
      <c r="F852" s="15"/>
    </row>
    <row r="853" spans="6:6">
      <c r="F853" s="15"/>
    </row>
    <row r="854" spans="6:6">
      <c r="F854" s="15"/>
    </row>
    <row r="855" spans="6:6">
      <c r="F855" s="15"/>
    </row>
    <row r="856" spans="6:6">
      <c r="F856" s="15"/>
    </row>
    <row r="857" spans="6:6">
      <c r="F857" s="15"/>
    </row>
    <row r="858" spans="6:6">
      <c r="F858" s="15"/>
    </row>
    <row r="859" spans="6:6">
      <c r="F859" s="15"/>
    </row>
    <row r="860" spans="6:6">
      <c r="F860" s="15"/>
    </row>
    <row r="861" spans="6:6">
      <c r="F861" s="15"/>
    </row>
    <row r="862" spans="6:6">
      <c r="F862" s="15"/>
    </row>
    <row r="863" spans="6:6">
      <c r="F863" s="15"/>
    </row>
    <row r="864" spans="6:6">
      <c r="F864" s="15"/>
    </row>
    <row r="865" spans="6:6">
      <c r="F865" s="15"/>
    </row>
    <row r="866" spans="6:6">
      <c r="F866" s="15"/>
    </row>
    <row r="867" spans="6:6">
      <c r="F867" s="15"/>
    </row>
    <row r="868" spans="6:6">
      <c r="F868" s="15"/>
    </row>
    <row r="869" spans="6:6">
      <c r="F869" s="15"/>
    </row>
    <row r="870" spans="6:6">
      <c r="F870" s="15"/>
    </row>
    <row r="871" spans="6:6">
      <c r="F871" s="15"/>
    </row>
    <row r="872" spans="6:6">
      <c r="F872" s="15"/>
    </row>
    <row r="873" spans="6:6">
      <c r="F873" s="15"/>
    </row>
    <row r="874" spans="6:6">
      <c r="F874" s="15"/>
    </row>
    <row r="875" spans="6:6">
      <c r="F875" s="15"/>
    </row>
    <row r="876" spans="6:6">
      <c r="F876" s="15"/>
    </row>
    <row r="877" spans="6:6">
      <c r="F877" s="15"/>
    </row>
    <row r="878" spans="6:6">
      <c r="F878" s="15"/>
    </row>
    <row r="879" spans="6:6">
      <c r="F879" s="15"/>
    </row>
    <row r="880" spans="6:6">
      <c r="F880" s="15"/>
    </row>
    <row r="881" spans="6:6">
      <c r="F881" s="15"/>
    </row>
    <row r="882" spans="6:6">
      <c r="F882" s="15"/>
    </row>
    <row r="883" spans="6:6">
      <c r="F883" s="15"/>
    </row>
    <row r="884" spans="6:6">
      <c r="F884" s="15"/>
    </row>
    <row r="885" spans="6:6">
      <c r="F885" s="15"/>
    </row>
    <row r="886" spans="6:6">
      <c r="F886" s="15"/>
    </row>
    <row r="887" spans="6:6">
      <c r="F887" s="15"/>
    </row>
    <row r="888" spans="6:6">
      <c r="F888" s="15"/>
    </row>
    <row r="889" spans="6:6">
      <c r="F889" s="15"/>
    </row>
    <row r="890" spans="6:6">
      <c r="F890" s="15"/>
    </row>
    <row r="891" spans="6:6">
      <c r="F891" s="15"/>
    </row>
    <row r="892" spans="6:6">
      <c r="F892" s="15"/>
    </row>
    <row r="893" spans="6:6">
      <c r="F893" s="15"/>
    </row>
    <row r="894" spans="6:6">
      <c r="F894" s="15"/>
    </row>
    <row r="895" spans="6:6">
      <c r="F895" s="15"/>
    </row>
    <row r="896" spans="6:6">
      <c r="F896" s="15"/>
    </row>
    <row r="897" spans="6:6">
      <c r="F897" s="15"/>
    </row>
    <row r="898" spans="6:6">
      <c r="F898" s="15"/>
    </row>
    <row r="899" spans="6:6">
      <c r="F899" s="15"/>
    </row>
    <row r="900" spans="6:6">
      <c r="F900" s="15"/>
    </row>
    <row r="901" spans="6:6">
      <c r="F901" s="15"/>
    </row>
    <row r="902" spans="6:6">
      <c r="F902" s="15"/>
    </row>
    <row r="903" spans="6:6">
      <c r="F903" s="15"/>
    </row>
    <row r="904" spans="6:6">
      <c r="F904" s="15"/>
    </row>
    <row r="905" spans="6:6">
      <c r="F905" s="15"/>
    </row>
    <row r="906" spans="6:6">
      <c r="F906" s="15"/>
    </row>
    <row r="907" spans="6:6">
      <c r="F907" s="15"/>
    </row>
    <row r="908" spans="6:6">
      <c r="F908" s="15"/>
    </row>
    <row r="909" spans="6:6">
      <c r="F909" s="15"/>
    </row>
    <row r="910" spans="6:6">
      <c r="F910" s="15"/>
    </row>
    <row r="911" spans="6:6">
      <c r="F911" s="15"/>
    </row>
    <row r="912" spans="6:6">
      <c r="F912" s="15"/>
    </row>
    <row r="913" spans="6:6">
      <c r="F913" s="15"/>
    </row>
    <row r="914" spans="6:6">
      <c r="F914" s="15"/>
    </row>
    <row r="915" spans="6:6">
      <c r="F915" s="15"/>
    </row>
    <row r="916" spans="6:6">
      <c r="F916" s="15"/>
    </row>
    <row r="917" spans="6:6">
      <c r="F917" s="15"/>
    </row>
  </sheetData>
  <customSheetViews>
    <customSheetView guid="{DACE3284-2EB8-4E92-BA98-14A3156B62B6}" scale="40">
      <selection activeCell="M671" sqref="M671"/>
      <pageMargins left="0.7" right="0.7" top="0.78740157499999996" bottom="0.78740157499999996" header="0.3" footer="0.3"/>
    </customSheetView>
    <customSheetView guid="{AAC4D925-7C2B-4EC0-B24E-70E2F8CC10ED}" fitToPage="1" hiddenRows="1">
      <pane ySplit="12" topLeftCell="A83" activePane="bottomLeft" state="frozen"/>
      <selection pane="bottomLeft" activeCell="F19" sqref="F19"/>
      <pageMargins left="0.7" right="0.7" top="0.78740157499999996" bottom="0.78740157499999996" header="0.3" footer="0.3"/>
      <pageSetup paperSize="9" scale="57" fitToHeight="0" orientation="landscape" horizontalDpi="4294967293" verticalDpi="4294967293" r:id="rId1"/>
    </customSheetView>
    <customSheetView guid="{C19813A1-C784-4952-B85C-2FCC8C624358}">
      <pane ySplit="1" topLeftCell="A41" activePane="bottomLeft" state="frozen"/>
      <selection pane="bottomLeft" activeCell="E60" sqref="E60"/>
      <pageMargins left="0.7" right="0.7" top="0.78740157499999996" bottom="0.78740157499999996" header="0.3" footer="0.3"/>
    </customSheetView>
    <customSheetView guid="{344B49BF-B8E0-455C-B879-716E0DE38B93}" scale="130">
      <pane ySplit="1" topLeftCell="A134" activePane="bottomLeft" state="frozen"/>
      <selection pane="bottomLeft" activeCell="I144" sqref="I144"/>
      <pageMargins left="0.7" right="0.7" top="0.78740157499999996" bottom="0.78740157499999996" header="0.3" footer="0.3"/>
    </customSheetView>
    <customSheetView guid="{A576EE60-6C54-4FCF-9821-C686072B39F2}" scale="130">
      <pane ySplit="1" topLeftCell="A215" activePane="bottomLeft" state="frozen"/>
      <selection pane="bottomLeft" activeCell="F216" sqref="F216"/>
      <pageMargins left="0.7" right="0.7" top="0.78740157499999996" bottom="0.78740157499999996" header="0.3" footer="0.3"/>
    </customSheetView>
    <customSheetView guid="{F02DFFE7-2059-46BE-B2AE-486C235E3793}" fitToPage="1" topLeftCell="A673">
      <selection activeCell="P687" sqref="P687"/>
      <pageMargins left="0.7" right="0.7" top="0.78740157499999996" bottom="0.78740157499999996" header="0.3" footer="0.3"/>
      <pageSetup paperSize="9" scale="57" fitToHeight="0" orientation="landscape" horizontalDpi="4294967293" verticalDpi="4294967293" r:id="rId2"/>
    </customSheetView>
  </customSheetViews>
  <mergeCells count="1">
    <mergeCell ref="A13:C13"/>
  </mergeCells>
  <phoneticPr fontId="5" type="noConversion"/>
  <pageMargins left="0.7" right="0.7" top="0.78740157499999996" bottom="0.78740157499999996" header="0.3" footer="0.3"/>
  <pageSetup paperSize="9" scale="57" fitToHeight="0" orientation="landscape" horizontalDpi="4294967293" verticalDpi="4294967293"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A40E5-5213-4E8E-9B5D-6D9FAE50D9E5}">
  <dimension ref="A1:L260"/>
  <sheetViews>
    <sheetView zoomScale="115" zoomScaleNormal="115" workbookViewId="0">
      <selection activeCell="D2" sqref="D2"/>
    </sheetView>
  </sheetViews>
  <sheetFormatPr defaultColWidth="8.85546875" defaultRowHeight="15"/>
  <cols>
    <col min="1" max="1" width="2" style="1" bestFit="1" customWidth="1"/>
    <col min="2" max="2" width="3.42578125" style="1" bestFit="1" customWidth="1"/>
    <col min="3" max="3" width="3" style="1" bestFit="1" customWidth="1"/>
    <col min="4" max="4" width="35" style="1" bestFit="1" customWidth="1"/>
    <col min="5" max="5" width="73" style="6" customWidth="1"/>
    <col min="6" max="6" width="2.85546875" style="1" customWidth="1"/>
    <col min="7" max="7" width="5.7109375" style="1" bestFit="1" customWidth="1"/>
    <col min="8" max="8" width="16.28515625" style="1" bestFit="1" customWidth="1"/>
    <col min="9" max="9" width="17.28515625" style="22" bestFit="1" customWidth="1"/>
    <col min="10" max="10" width="16.7109375" style="1" bestFit="1" customWidth="1"/>
    <col min="11" max="11" width="17.7109375" style="1" bestFit="1" customWidth="1"/>
    <col min="12" max="12" width="11" style="1" bestFit="1" customWidth="1"/>
    <col min="13" max="16384" width="8.85546875" style="1"/>
  </cols>
  <sheetData>
    <row r="1" spans="1:11">
      <c r="A1" s="63" t="s">
        <v>51</v>
      </c>
      <c r="B1" s="44"/>
      <c r="C1" s="44"/>
      <c r="D1" s="45"/>
      <c r="E1" s="45"/>
      <c r="F1" s="46"/>
      <c r="G1" s="46"/>
      <c r="H1" s="46"/>
      <c r="I1" s="47" t="s">
        <v>28</v>
      </c>
    </row>
    <row r="2" spans="1:11">
      <c r="A2" s="48"/>
      <c r="D2" s="37"/>
      <c r="E2" s="37"/>
      <c r="F2" s="39"/>
      <c r="G2" s="39"/>
      <c r="H2" s="39"/>
      <c r="I2" s="49" t="s">
        <v>31</v>
      </c>
    </row>
    <row r="3" spans="1:11">
      <c r="A3" s="50"/>
      <c r="B3" s="43"/>
      <c r="C3" s="43"/>
      <c r="D3" s="40"/>
      <c r="E3" s="40"/>
      <c r="F3" s="41"/>
      <c r="G3" s="41"/>
      <c r="H3" s="41"/>
      <c r="I3" s="51" t="s">
        <v>32</v>
      </c>
    </row>
    <row r="4" spans="1:11">
      <c r="D4" s="37"/>
      <c r="E4" s="37"/>
      <c r="F4" s="39"/>
      <c r="G4" s="39"/>
      <c r="H4" s="39"/>
      <c r="I4" s="39"/>
    </row>
    <row r="5" spans="1:11">
      <c r="A5" s="52" t="s">
        <v>50</v>
      </c>
      <c r="B5" s="53"/>
      <c r="C5" s="53"/>
      <c r="D5" s="53"/>
      <c r="E5" s="53"/>
      <c r="F5" s="53"/>
      <c r="G5" s="53"/>
      <c r="H5" s="53"/>
      <c r="I5" s="47" t="s">
        <v>29</v>
      </c>
    </row>
    <row r="6" spans="1:11">
      <c r="A6" s="54"/>
      <c r="B6" s="42"/>
      <c r="C6" s="42"/>
      <c r="D6" s="42"/>
      <c r="E6" s="42"/>
      <c r="F6" s="37"/>
      <c r="G6" s="37"/>
      <c r="H6" s="37"/>
      <c r="I6" s="49" t="s">
        <v>33</v>
      </c>
    </row>
    <row r="7" spans="1:11">
      <c r="A7" s="55"/>
      <c r="B7" s="56"/>
      <c r="C7" s="56"/>
      <c r="D7" s="56"/>
      <c r="E7" s="64"/>
      <c r="F7" s="40"/>
      <c r="G7" s="40"/>
      <c r="H7" s="40"/>
      <c r="I7" s="51" t="s">
        <v>34</v>
      </c>
    </row>
    <row r="8" spans="1:11">
      <c r="A8" s="42"/>
      <c r="B8" s="42"/>
      <c r="C8" s="42"/>
      <c r="D8" s="42"/>
      <c r="E8" s="42"/>
      <c r="F8" s="37"/>
      <c r="G8" s="37"/>
      <c r="H8" s="37"/>
      <c r="I8" s="39"/>
    </row>
    <row r="9" spans="1:11">
      <c r="A9" s="57" t="s">
        <v>49</v>
      </c>
      <c r="B9" s="58"/>
      <c r="C9" s="58"/>
      <c r="D9" s="58"/>
      <c r="E9" s="58"/>
      <c r="F9" s="58"/>
      <c r="G9" s="58"/>
      <c r="H9" s="58"/>
      <c r="I9" s="59" t="s">
        <v>30</v>
      </c>
    </row>
    <row r="10" spans="1:11">
      <c r="A10" s="42"/>
      <c r="B10" s="42"/>
      <c r="C10" s="42"/>
      <c r="D10" s="42"/>
      <c r="E10" s="42"/>
      <c r="F10" s="42"/>
      <c r="G10" s="42"/>
      <c r="H10" s="42"/>
      <c r="I10" s="38"/>
    </row>
    <row r="11" spans="1:11">
      <c r="A11" s="42" t="s">
        <v>52</v>
      </c>
      <c r="B11" s="42"/>
      <c r="C11" s="42"/>
      <c r="D11" s="42"/>
      <c r="E11" s="42"/>
      <c r="F11" s="42"/>
      <c r="G11" s="42"/>
      <c r="H11" s="42"/>
      <c r="I11" s="38"/>
    </row>
    <row r="13" spans="1:11">
      <c r="A13" s="114" t="s">
        <v>19</v>
      </c>
      <c r="B13" s="114"/>
      <c r="C13" s="114"/>
      <c r="D13" s="5" t="s">
        <v>17</v>
      </c>
      <c r="E13" s="7" t="s">
        <v>18</v>
      </c>
      <c r="F13" s="5" t="s">
        <v>20</v>
      </c>
      <c r="G13" s="5" t="s">
        <v>21</v>
      </c>
      <c r="H13" s="5" t="s">
        <v>46</v>
      </c>
      <c r="I13" s="5" t="s">
        <v>47</v>
      </c>
    </row>
    <row r="15" spans="1:11">
      <c r="A15" s="8">
        <v>1</v>
      </c>
      <c r="B15" s="8">
        <v>0</v>
      </c>
      <c r="C15" s="8">
        <v>0</v>
      </c>
      <c r="D15" s="9" t="s">
        <v>48</v>
      </c>
      <c r="E15" s="13"/>
      <c r="F15" s="10"/>
      <c r="G15" s="10"/>
      <c r="H15" s="10"/>
      <c r="I15" s="28">
        <f>SUM(I17:I35)</f>
        <v>0</v>
      </c>
      <c r="J15" s="20"/>
      <c r="K15" s="18"/>
    </row>
    <row r="16" spans="1:11">
      <c r="E16" s="21"/>
      <c r="H16" s="20"/>
      <c r="I16" s="24"/>
    </row>
    <row r="17" spans="1:12">
      <c r="A17" s="1">
        <v>1</v>
      </c>
      <c r="B17" s="1">
        <v>1</v>
      </c>
      <c r="C17" s="1">
        <v>0</v>
      </c>
      <c r="D17" s="1" t="s">
        <v>93</v>
      </c>
      <c r="E17" s="98"/>
      <c r="F17" s="1" t="s">
        <v>84</v>
      </c>
      <c r="G17" s="1">
        <v>1</v>
      </c>
      <c r="H17" s="20"/>
      <c r="I17" s="24">
        <f t="shared" ref="I17:I35" si="0">G17*H17</f>
        <v>0</v>
      </c>
      <c r="J17" s="17"/>
      <c r="K17" s="86"/>
      <c r="L17" s="20"/>
    </row>
    <row r="18" spans="1:12">
      <c r="A18" s="1">
        <v>1</v>
      </c>
      <c r="B18" s="1">
        <v>2</v>
      </c>
      <c r="C18" s="1">
        <v>0</v>
      </c>
      <c r="D18" s="1" t="s">
        <v>92</v>
      </c>
      <c r="E18" s="98"/>
      <c r="F18" s="1" t="s">
        <v>84</v>
      </c>
      <c r="G18" s="1">
        <v>1</v>
      </c>
      <c r="H18" s="20"/>
      <c r="I18" s="24">
        <f t="shared" si="0"/>
        <v>0</v>
      </c>
      <c r="J18" s="18"/>
      <c r="K18" s="81"/>
      <c r="L18" s="20"/>
    </row>
    <row r="19" spans="1:12">
      <c r="A19" s="1">
        <v>1</v>
      </c>
      <c r="B19" s="1">
        <v>3</v>
      </c>
      <c r="C19" s="1">
        <v>0</v>
      </c>
      <c r="D19" s="1" t="s">
        <v>94</v>
      </c>
      <c r="E19" s="98"/>
      <c r="F19" s="1" t="s">
        <v>84</v>
      </c>
      <c r="G19" s="1">
        <v>1</v>
      </c>
      <c r="H19" s="20"/>
      <c r="I19" s="24">
        <f t="shared" si="0"/>
        <v>0</v>
      </c>
      <c r="J19" s="18"/>
      <c r="K19" s="81"/>
      <c r="L19" s="20"/>
    </row>
    <row r="20" spans="1:12">
      <c r="A20" s="1">
        <v>1</v>
      </c>
      <c r="B20" s="1">
        <v>4</v>
      </c>
      <c r="C20" s="1">
        <v>0</v>
      </c>
      <c r="D20" s="1" t="s">
        <v>324</v>
      </c>
      <c r="E20" s="99"/>
      <c r="F20" s="1" t="s">
        <v>84</v>
      </c>
      <c r="G20" s="1">
        <v>1</v>
      </c>
      <c r="H20" s="20"/>
      <c r="I20" s="24">
        <f t="shared" si="0"/>
        <v>0</v>
      </c>
      <c r="J20" s="18"/>
      <c r="K20" s="81"/>
      <c r="L20" s="20"/>
    </row>
    <row r="21" spans="1:12">
      <c r="A21" s="1">
        <v>1</v>
      </c>
      <c r="B21" s="1">
        <v>5</v>
      </c>
      <c r="C21" s="1">
        <v>0</v>
      </c>
      <c r="D21" s="1" t="s">
        <v>112</v>
      </c>
      <c r="E21" s="99"/>
      <c r="F21" s="1" t="s">
        <v>84</v>
      </c>
      <c r="G21" s="1">
        <v>1</v>
      </c>
      <c r="H21" s="20"/>
      <c r="I21" s="24">
        <f t="shared" si="0"/>
        <v>0</v>
      </c>
      <c r="J21" s="18"/>
      <c r="K21" s="81"/>
      <c r="L21" s="20"/>
    </row>
    <row r="22" spans="1:12">
      <c r="A22" s="1">
        <v>1</v>
      </c>
      <c r="B22" s="1">
        <v>6</v>
      </c>
      <c r="C22" s="1">
        <v>0</v>
      </c>
      <c r="D22" s="1" t="s">
        <v>111</v>
      </c>
      <c r="E22" s="98"/>
      <c r="F22" s="1" t="s">
        <v>84</v>
      </c>
      <c r="G22" s="1">
        <v>1</v>
      </c>
      <c r="H22" s="20"/>
      <c r="I22" s="24">
        <f t="shared" si="0"/>
        <v>0</v>
      </c>
      <c r="J22" s="18"/>
      <c r="K22" s="81"/>
      <c r="L22" s="20"/>
    </row>
    <row r="23" spans="1:12">
      <c r="A23" s="1">
        <v>1</v>
      </c>
      <c r="B23" s="1">
        <v>7</v>
      </c>
      <c r="C23" s="1">
        <v>0</v>
      </c>
      <c r="D23" s="1" t="s">
        <v>95</v>
      </c>
      <c r="E23" s="98"/>
      <c r="F23" s="1" t="s">
        <v>84</v>
      </c>
      <c r="G23" s="1">
        <v>1</v>
      </c>
      <c r="H23" s="20"/>
      <c r="I23" s="24">
        <f t="shared" si="0"/>
        <v>0</v>
      </c>
      <c r="J23" s="18"/>
      <c r="K23" s="81"/>
      <c r="L23" s="20"/>
    </row>
    <row r="24" spans="1:12">
      <c r="A24" s="1">
        <v>1</v>
      </c>
      <c r="B24" s="1">
        <v>8</v>
      </c>
      <c r="C24" s="1">
        <v>0</v>
      </c>
      <c r="D24" s="1" t="s">
        <v>107</v>
      </c>
      <c r="E24" s="98"/>
      <c r="F24" s="1" t="s">
        <v>84</v>
      </c>
      <c r="G24" s="1">
        <v>1</v>
      </c>
      <c r="H24" s="20"/>
      <c r="I24" s="24">
        <f t="shared" si="0"/>
        <v>0</v>
      </c>
      <c r="J24" s="18"/>
      <c r="K24" s="81"/>
      <c r="L24" s="20"/>
    </row>
    <row r="25" spans="1:12">
      <c r="A25" s="1">
        <v>1</v>
      </c>
      <c r="B25" s="1">
        <v>9</v>
      </c>
      <c r="C25" s="1">
        <v>0</v>
      </c>
      <c r="D25" s="1" t="s">
        <v>108</v>
      </c>
      <c r="E25" s="98"/>
      <c r="F25" s="1" t="s">
        <v>84</v>
      </c>
      <c r="G25" s="1">
        <v>1</v>
      </c>
      <c r="H25" s="20"/>
      <c r="I25" s="24">
        <f t="shared" si="0"/>
        <v>0</v>
      </c>
      <c r="J25" s="18"/>
      <c r="K25" s="81"/>
      <c r="L25" s="20"/>
    </row>
    <row r="26" spans="1:12">
      <c r="A26" s="1">
        <v>1</v>
      </c>
      <c r="B26" s="1">
        <v>10</v>
      </c>
      <c r="C26" s="1">
        <v>0</v>
      </c>
      <c r="D26" s="1" t="s">
        <v>109</v>
      </c>
      <c r="E26" s="98"/>
      <c r="F26" s="1" t="s">
        <v>84</v>
      </c>
      <c r="G26" s="1">
        <v>1</v>
      </c>
      <c r="H26" s="20"/>
      <c r="I26" s="24">
        <f t="shared" si="0"/>
        <v>0</v>
      </c>
      <c r="J26" s="18"/>
      <c r="K26" s="81"/>
      <c r="L26" s="20"/>
    </row>
    <row r="27" spans="1:12">
      <c r="A27" s="1">
        <v>1</v>
      </c>
      <c r="B27" s="1">
        <v>11</v>
      </c>
      <c r="C27" s="1">
        <v>0</v>
      </c>
      <c r="D27" s="1" t="s">
        <v>110</v>
      </c>
      <c r="E27" s="98"/>
      <c r="F27" s="1" t="s">
        <v>84</v>
      </c>
      <c r="G27" s="1">
        <v>1</v>
      </c>
      <c r="H27" s="20"/>
      <c r="I27" s="24">
        <f t="shared" si="0"/>
        <v>0</v>
      </c>
      <c r="J27" s="18"/>
      <c r="K27" s="81"/>
      <c r="L27" s="20"/>
    </row>
    <row r="28" spans="1:12">
      <c r="A28" s="1">
        <v>1</v>
      </c>
      <c r="B28" s="1">
        <v>12</v>
      </c>
      <c r="C28" s="1">
        <v>0</v>
      </c>
      <c r="D28" s="1" t="s">
        <v>113</v>
      </c>
      <c r="E28" s="98"/>
      <c r="F28" s="1" t="s">
        <v>84</v>
      </c>
      <c r="G28" s="1">
        <v>1</v>
      </c>
      <c r="H28" s="20"/>
      <c r="I28" s="24">
        <f t="shared" si="0"/>
        <v>0</v>
      </c>
      <c r="J28" s="18"/>
      <c r="K28" s="81"/>
      <c r="L28" s="20"/>
    </row>
    <row r="29" spans="1:12">
      <c r="A29" s="1">
        <v>1</v>
      </c>
      <c r="B29" s="1">
        <v>13</v>
      </c>
      <c r="C29" s="1">
        <v>0</v>
      </c>
      <c r="D29" s="1" t="s">
        <v>114</v>
      </c>
      <c r="E29" s="98"/>
      <c r="F29" s="1" t="s">
        <v>84</v>
      </c>
      <c r="G29" s="1">
        <v>1</v>
      </c>
      <c r="H29" s="20"/>
      <c r="I29" s="24">
        <f t="shared" si="0"/>
        <v>0</v>
      </c>
      <c r="J29" s="18"/>
      <c r="K29" s="81"/>
      <c r="L29" s="20"/>
    </row>
    <row r="30" spans="1:12">
      <c r="A30" s="1">
        <v>1</v>
      </c>
      <c r="B30" s="1">
        <v>14</v>
      </c>
      <c r="C30" s="1">
        <v>0</v>
      </c>
      <c r="D30" s="1" t="s">
        <v>115</v>
      </c>
      <c r="E30" s="98"/>
      <c r="F30" s="1" t="s">
        <v>84</v>
      </c>
      <c r="G30" s="1">
        <v>1</v>
      </c>
      <c r="H30" s="20"/>
      <c r="I30" s="24">
        <f t="shared" si="0"/>
        <v>0</v>
      </c>
      <c r="J30" s="18"/>
      <c r="K30" s="81"/>
      <c r="L30" s="20"/>
    </row>
    <row r="31" spans="1:12">
      <c r="A31" s="1">
        <v>1</v>
      </c>
      <c r="B31" s="1">
        <v>15</v>
      </c>
      <c r="C31" s="1">
        <v>0</v>
      </c>
      <c r="D31" s="1" t="s">
        <v>116</v>
      </c>
      <c r="E31" s="98"/>
      <c r="F31" s="1" t="s">
        <v>84</v>
      </c>
      <c r="G31" s="1">
        <v>1</v>
      </c>
      <c r="H31" s="20"/>
      <c r="I31" s="24">
        <f t="shared" si="0"/>
        <v>0</v>
      </c>
      <c r="J31" s="18"/>
      <c r="K31" s="81"/>
      <c r="L31" s="20"/>
    </row>
    <row r="32" spans="1:12">
      <c r="A32" s="1">
        <v>1</v>
      </c>
      <c r="B32" s="1">
        <v>16</v>
      </c>
      <c r="C32" s="1">
        <v>0</v>
      </c>
      <c r="D32" s="1" t="s">
        <v>316</v>
      </c>
      <c r="E32" s="98"/>
      <c r="F32" s="1" t="s">
        <v>84</v>
      </c>
      <c r="G32" s="1">
        <v>1</v>
      </c>
      <c r="H32" s="20"/>
      <c r="I32" s="24">
        <f t="shared" si="0"/>
        <v>0</v>
      </c>
      <c r="J32" s="18"/>
      <c r="K32" s="81"/>
      <c r="L32" s="20"/>
    </row>
    <row r="33" spans="1:12">
      <c r="A33" s="1">
        <v>1</v>
      </c>
      <c r="B33" s="1">
        <v>17</v>
      </c>
      <c r="C33" s="1">
        <v>0</v>
      </c>
      <c r="D33" s="1" t="s">
        <v>117</v>
      </c>
      <c r="E33" s="98"/>
      <c r="F33" s="1" t="s">
        <v>84</v>
      </c>
      <c r="G33" s="1">
        <v>1</v>
      </c>
      <c r="H33" s="20"/>
      <c r="I33" s="24">
        <f t="shared" si="0"/>
        <v>0</v>
      </c>
      <c r="J33" s="18"/>
      <c r="K33" s="81"/>
      <c r="L33" s="20"/>
    </row>
    <row r="34" spans="1:12">
      <c r="A34" s="1">
        <v>1</v>
      </c>
      <c r="B34" s="1">
        <v>18</v>
      </c>
      <c r="C34" s="1">
        <v>0</v>
      </c>
      <c r="D34" s="1" t="s">
        <v>118</v>
      </c>
      <c r="E34" s="98"/>
      <c r="F34" s="1" t="s">
        <v>84</v>
      </c>
      <c r="G34" s="1">
        <v>1</v>
      </c>
      <c r="H34" s="20"/>
      <c r="I34" s="24">
        <f t="shared" si="0"/>
        <v>0</v>
      </c>
      <c r="J34" s="18"/>
      <c r="K34" s="81"/>
      <c r="L34" s="20"/>
    </row>
    <row r="35" spans="1:12">
      <c r="A35" s="1">
        <v>1</v>
      </c>
      <c r="B35" s="1">
        <v>19</v>
      </c>
      <c r="C35" s="1">
        <v>0</v>
      </c>
      <c r="D35" s="1" t="s">
        <v>317</v>
      </c>
      <c r="E35" s="98"/>
      <c r="F35" s="1" t="s">
        <v>84</v>
      </c>
      <c r="G35" s="1">
        <v>1</v>
      </c>
      <c r="H35" s="20"/>
      <c r="I35" s="24">
        <f t="shared" si="0"/>
        <v>0</v>
      </c>
      <c r="J35" s="18"/>
      <c r="K35" s="81"/>
      <c r="L35" s="20"/>
    </row>
    <row r="36" spans="1:12">
      <c r="E36" s="15"/>
    </row>
    <row r="37" spans="1:12" s="34" customFormat="1">
      <c r="A37" s="31"/>
      <c r="B37" s="31"/>
      <c r="C37" s="31"/>
      <c r="D37" s="31" t="s">
        <v>27</v>
      </c>
      <c r="E37" s="32"/>
      <c r="F37" s="31"/>
      <c r="G37" s="31"/>
      <c r="H37" s="31"/>
      <c r="I37" s="35">
        <f>I15</f>
        <v>0</v>
      </c>
      <c r="J37" s="33"/>
    </row>
    <row r="38" spans="1:12">
      <c r="E38" s="15"/>
    </row>
    <row r="39" spans="1:12">
      <c r="E39" s="15"/>
      <c r="J39" s="20"/>
    </row>
    <row r="40" spans="1:12">
      <c r="E40" s="15"/>
    </row>
    <row r="41" spans="1:12">
      <c r="E41" s="15"/>
    </row>
    <row r="42" spans="1:12">
      <c r="E42" s="15"/>
    </row>
    <row r="43" spans="1:12">
      <c r="E43" s="15"/>
    </row>
    <row r="44" spans="1:12">
      <c r="E44" s="15"/>
    </row>
    <row r="45" spans="1:12">
      <c r="E45" s="15"/>
    </row>
    <row r="46" spans="1:12">
      <c r="E46" s="15"/>
    </row>
    <row r="47" spans="1:12">
      <c r="E47" s="15"/>
    </row>
    <row r="48" spans="1:12">
      <c r="E48" s="15"/>
    </row>
    <row r="49" spans="5:5">
      <c r="E49" s="15"/>
    </row>
    <row r="50" spans="5:5">
      <c r="E50" s="15"/>
    </row>
    <row r="51" spans="5:5">
      <c r="E51" s="15"/>
    </row>
    <row r="52" spans="5:5">
      <c r="E52" s="15"/>
    </row>
    <row r="53" spans="5:5">
      <c r="E53" s="15"/>
    </row>
    <row r="54" spans="5:5">
      <c r="E54" s="15"/>
    </row>
    <row r="55" spans="5:5">
      <c r="E55" s="15"/>
    </row>
    <row r="56" spans="5:5">
      <c r="E56" s="15"/>
    </row>
    <row r="57" spans="5:5">
      <c r="E57" s="15"/>
    </row>
    <row r="58" spans="5:5">
      <c r="E58" s="15"/>
    </row>
    <row r="59" spans="5:5">
      <c r="E59" s="15"/>
    </row>
    <row r="60" spans="5:5">
      <c r="E60" s="15"/>
    </row>
    <row r="61" spans="5:5">
      <c r="E61" s="15"/>
    </row>
    <row r="62" spans="5:5">
      <c r="E62" s="15"/>
    </row>
    <row r="63" spans="5:5">
      <c r="E63" s="15"/>
    </row>
    <row r="64" spans="5:5">
      <c r="E64" s="15"/>
    </row>
    <row r="65" spans="5:5">
      <c r="E65" s="15"/>
    </row>
    <row r="66" spans="5:5">
      <c r="E66" s="15"/>
    </row>
    <row r="67" spans="5:5">
      <c r="E67" s="15"/>
    </row>
    <row r="68" spans="5:5">
      <c r="E68" s="15"/>
    </row>
    <row r="69" spans="5:5">
      <c r="E69" s="15"/>
    </row>
    <row r="70" spans="5:5">
      <c r="E70" s="15"/>
    </row>
    <row r="71" spans="5:5">
      <c r="E71" s="15"/>
    </row>
    <row r="72" spans="5:5">
      <c r="E72" s="15"/>
    </row>
    <row r="73" spans="5:5">
      <c r="E73" s="15"/>
    </row>
    <row r="74" spans="5:5">
      <c r="E74" s="15"/>
    </row>
    <row r="75" spans="5:5">
      <c r="E75" s="15"/>
    </row>
    <row r="76" spans="5:5">
      <c r="E76" s="15"/>
    </row>
    <row r="77" spans="5:5">
      <c r="E77" s="15"/>
    </row>
    <row r="78" spans="5:5">
      <c r="E78" s="15"/>
    </row>
    <row r="79" spans="5:5">
      <c r="E79" s="15"/>
    </row>
    <row r="80" spans="5:5">
      <c r="E80" s="15"/>
    </row>
    <row r="81" spans="5:5">
      <c r="E81" s="15"/>
    </row>
    <row r="82" spans="5:5">
      <c r="E82" s="15"/>
    </row>
    <row r="83" spans="5:5">
      <c r="E83" s="15"/>
    </row>
    <row r="84" spans="5:5">
      <c r="E84" s="15"/>
    </row>
    <row r="85" spans="5:5">
      <c r="E85" s="15"/>
    </row>
    <row r="86" spans="5:5">
      <c r="E86" s="15"/>
    </row>
    <row r="87" spans="5:5">
      <c r="E87" s="15"/>
    </row>
    <row r="88" spans="5:5">
      <c r="E88" s="15"/>
    </row>
    <row r="89" spans="5:5">
      <c r="E89" s="15"/>
    </row>
    <row r="90" spans="5:5">
      <c r="E90" s="15"/>
    </row>
    <row r="91" spans="5:5">
      <c r="E91" s="15"/>
    </row>
    <row r="92" spans="5:5">
      <c r="E92" s="15"/>
    </row>
    <row r="93" spans="5:5">
      <c r="E93" s="15"/>
    </row>
    <row r="94" spans="5:5">
      <c r="E94" s="15"/>
    </row>
    <row r="95" spans="5:5">
      <c r="E95" s="15"/>
    </row>
    <row r="96" spans="5:5">
      <c r="E96" s="15"/>
    </row>
    <row r="97" spans="5:5">
      <c r="E97" s="15"/>
    </row>
    <row r="98" spans="5:5">
      <c r="E98" s="15"/>
    </row>
    <row r="99" spans="5:5">
      <c r="E99" s="15"/>
    </row>
    <row r="100" spans="5:5">
      <c r="E100" s="15"/>
    </row>
    <row r="101" spans="5:5">
      <c r="E101" s="15"/>
    </row>
    <row r="102" spans="5:5">
      <c r="E102" s="15"/>
    </row>
    <row r="103" spans="5:5">
      <c r="E103" s="15"/>
    </row>
    <row r="104" spans="5:5">
      <c r="E104" s="15"/>
    </row>
    <row r="105" spans="5:5">
      <c r="E105" s="15"/>
    </row>
    <row r="106" spans="5:5">
      <c r="E106" s="15"/>
    </row>
    <row r="107" spans="5:5">
      <c r="E107" s="15"/>
    </row>
    <row r="108" spans="5:5">
      <c r="E108" s="15"/>
    </row>
    <row r="109" spans="5:5">
      <c r="E109" s="15"/>
    </row>
    <row r="110" spans="5:5">
      <c r="E110" s="15"/>
    </row>
    <row r="111" spans="5:5">
      <c r="E111" s="15"/>
    </row>
    <row r="112" spans="5:5">
      <c r="E112" s="15"/>
    </row>
    <row r="113" spans="5:5">
      <c r="E113" s="15"/>
    </row>
    <row r="114" spans="5:5">
      <c r="E114" s="15"/>
    </row>
    <row r="115" spans="5:5">
      <c r="E115" s="15"/>
    </row>
    <row r="116" spans="5:5">
      <c r="E116" s="15"/>
    </row>
    <row r="117" spans="5:5">
      <c r="E117" s="15"/>
    </row>
    <row r="118" spans="5:5">
      <c r="E118" s="15"/>
    </row>
    <row r="119" spans="5:5">
      <c r="E119" s="15"/>
    </row>
    <row r="120" spans="5:5">
      <c r="E120" s="15"/>
    </row>
    <row r="121" spans="5:5">
      <c r="E121" s="15"/>
    </row>
    <row r="122" spans="5:5">
      <c r="E122" s="15"/>
    </row>
    <row r="123" spans="5:5">
      <c r="E123" s="15"/>
    </row>
    <row r="124" spans="5:5">
      <c r="E124" s="15"/>
    </row>
    <row r="125" spans="5:5">
      <c r="E125" s="15"/>
    </row>
    <row r="126" spans="5:5">
      <c r="E126" s="15"/>
    </row>
    <row r="127" spans="5:5">
      <c r="E127" s="15"/>
    </row>
    <row r="128" spans="5:5">
      <c r="E128" s="15"/>
    </row>
    <row r="129" spans="5:5">
      <c r="E129" s="15"/>
    </row>
    <row r="130" spans="5:5">
      <c r="E130" s="15"/>
    </row>
    <row r="131" spans="5:5">
      <c r="E131" s="15"/>
    </row>
    <row r="132" spans="5:5">
      <c r="E132" s="15"/>
    </row>
    <row r="133" spans="5:5">
      <c r="E133" s="15"/>
    </row>
    <row r="134" spans="5:5">
      <c r="E134" s="15"/>
    </row>
    <row r="135" spans="5:5">
      <c r="E135" s="15"/>
    </row>
    <row r="136" spans="5:5">
      <c r="E136" s="15"/>
    </row>
    <row r="137" spans="5:5">
      <c r="E137" s="15"/>
    </row>
    <row r="138" spans="5:5">
      <c r="E138" s="15"/>
    </row>
    <row r="139" spans="5:5">
      <c r="E139" s="15"/>
    </row>
    <row r="140" spans="5:5">
      <c r="E140" s="15"/>
    </row>
    <row r="141" spans="5:5">
      <c r="E141" s="15"/>
    </row>
    <row r="142" spans="5:5">
      <c r="E142" s="15"/>
    </row>
    <row r="143" spans="5:5">
      <c r="E143" s="15"/>
    </row>
    <row r="144" spans="5:5">
      <c r="E144" s="15"/>
    </row>
    <row r="145" spans="5:5">
      <c r="E145" s="15"/>
    </row>
    <row r="146" spans="5:5">
      <c r="E146" s="15"/>
    </row>
    <row r="147" spans="5:5">
      <c r="E147" s="15"/>
    </row>
    <row r="148" spans="5:5">
      <c r="E148" s="15"/>
    </row>
    <row r="149" spans="5:5">
      <c r="E149" s="15"/>
    </row>
    <row r="150" spans="5:5">
      <c r="E150" s="15"/>
    </row>
    <row r="151" spans="5:5">
      <c r="E151" s="15"/>
    </row>
    <row r="152" spans="5:5">
      <c r="E152" s="15"/>
    </row>
    <row r="153" spans="5:5">
      <c r="E153" s="15"/>
    </row>
    <row r="154" spans="5:5">
      <c r="E154" s="15"/>
    </row>
    <row r="155" spans="5:5">
      <c r="E155" s="15"/>
    </row>
    <row r="156" spans="5:5">
      <c r="E156" s="15"/>
    </row>
    <row r="157" spans="5:5">
      <c r="E157" s="15"/>
    </row>
    <row r="158" spans="5:5">
      <c r="E158" s="15"/>
    </row>
    <row r="159" spans="5:5">
      <c r="E159" s="15"/>
    </row>
    <row r="160" spans="5:5">
      <c r="E160" s="15"/>
    </row>
    <row r="161" spans="5:5">
      <c r="E161" s="15"/>
    </row>
    <row r="162" spans="5:5">
      <c r="E162" s="15"/>
    </row>
    <row r="163" spans="5:5">
      <c r="E163" s="15"/>
    </row>
    <row r="164" spans="5:5">
      <c r="E164" s="15"/>
    </row>
    <row r="165" spans="5:5">
      <c r="E165" s="15"/>
    </row>
    <row r="166" spans="5:5">
      <c r="E166" s="15"/>
    </row>
    <row r="167" spans="5:5">
      <c r="E167" s="15"/>
    </row>
    <row r="168" spans="5:5">
      <c r="E168" s="15"/>
    </row>
    <row r="169" spans="5:5">
      <c r="E169" s="15"/>
    </row>
    <row r="170" spans="5:5">
      <c r="E170" s="15"/>
    </row>
    <row r="171" spans="5:5">
      <c r="E171" s="15"/>
    </row>
    <row r="172" spans="5:5">
      <c r="E172" s="15"/>
    </row>
    <row r="173" spans="5:5">
      <c r="E173" s="15"/>
    </row>
    <row r="174" spans="5:5">
      <c r="E174" s="15"/>
    </row>
    <row r="175" spans="5:5">
      <c r="E175" s="15"/>
    </row>
    <row r="176" spans="5:5">
      <c r="E176" s="15"/>
    </row>
    <row r="177" spans="5:5">
      <c r="E177" s="15"/>
    </row>
    <row r="178" spans="5:5">
      <c r="E178" s="15"/>
    </row>
    <row r="179" spans="5:5">
      <c r="E179" s="15"/>
    </row>
    <row r="180" spans="5:5">
      <c r="E180" s="15"/>
    </row>
    <row r="181" spans="5:5">
      <c r="E181" s="15"/>
    </row>
    <row r="182" spans="5:5">
      <c r="E182" s="15"/>
    </row>
    <row r="183" spans="5:5">
      <c r="E183" s="15"/>
    </row>
    <row r="184" spans="5:5">
      <c r="E184" s="15"/>
    </row>
    <row r="185" spans="5:5">
      <c r="E185" s="15"/>
    </row>
    <row r="186" spans="5:5">
      <c r="E186" s="15"/>
    </row>
    <row r="187" spans="5:5">
      <c r="E187" s="15"/>
    </row>
    <row r="188" spans="5:5">
      <c r="E188" s="15"/>
    </row>
    <row r="189" spans="5:5">
      <c r="E189" s="15"/>
    </row>
    <row r="190" spans="5:5">
      <c r="E190" s="15"/>
    </row>
    <row r="191" spans="5:5">
      <c r="E191" s="15"/>
    </row>
    <row r="192" spans="5:5">
      <c r="E192" s="15"/>
    </row>
    <row r="193" spans="5:5">
      <c r="E193" s="15"/>
    </row>
    <row r="194" spans="5:5">
      <c r="E194" s="15"/>
    </row>
    <row r="195" spans="5:5">
      <c r="E195" s="15"/>
    </row>
    <row r="196" spans="5:5">
      <c r="E196" s="15"/>
    </row>
    <row r="197" spans="5:5">
      <c r="E197" s="15"/>
    </row>
    <row r="198" spans="5:5">
      <c r="E198" s="15"/>
    </row>
    <row r="199" spans="5:5">
      <c r="E199" s="15"/>
    </row>
    <row r="200" spans="5:5">
      <c r="E200" s="15"/>
    </row>
    <row r="201" spans="5:5">
      <c r="E201" s="15"/>
    </row>
    <row r="202" spans="5:5">
      <c r="E202" s="15"/>
    </row>
    <row r="203" spans="5:5">
      <c r="E203" s="15"/>
    </row>
    <row r="204" spans="5:5">
      <c r="E204" s="15"/>
    </row>
    <row r="205" spans="5:5">
      <c r="E205" s="15"/>
    </row>
    <row r="206" spans="5:5">
      <c r="E206" s="15"/>
    </row>
    <row r="207" spans="5:5">
      <c r="E207" s="15"/>
    </row>
    <row r="208" spans="5:5">
      <c r="E208" s="15"/>
    </row>
    <row r="209" spans="5:5">
      <c r="E209" s="15"/>
    </row>
    <row r="210" spans="5:5">
      <c r="E210" s="15"/>
    </row>
    <row r="211" spans="5:5">
      <c r="E211" s="15"/>
    </row>
    <row r="212" spans="5:5">
      <c r="E212" s="15"/>
    </row>
    <row r="213" spans="5:5">
      <c r="E213" s="15"/>
    </row>
    <row r="214" spans="5:5">
      <c r="E214" s="15"/>
    </row>
    <row r="215" spans="5:5">
      <c r="E215" s="15"/>
    </row>
    <row r="216" spans="5:5">
      <c r="E216" s="15"/>
    </row>
    <row r="217" spans="5:5">
      <c r="E217" s="15"/>
    </row>
    <row r="218" spans="5:5">
      <c r="E218" s="15"/>
    </row>
    <row r="219" spans="5:5">
      <c r="E219" s="15"/>
    </row>
    <row r="220" spans="5:5">
      <c r="E220" s="15"/>
    </row>
    <row r="221" spans="5:5">
      <c r="E221" s="15"/>
    </row>
    <row r="222" spans="5:5">
      <c r="E222" s="15"/>
    </row>
    <row r="223" spans="5:5">
      <c r="E223" s="15"/>
    </row>
    <row r="224" spans="5:5">
      <c r="E224" s="15"/>
    </row>
    <row r="225" spans="5:5">
      <c r="E225" s="15"/>
    </row>
    <row r="226" spans="5:5">
      <c r="E226" s="15"/>
    </row>
    <row r="227" spans="5:5">
      <c r="E227" s="15"/>
    </row>
    <row r="228" spans="5:5">
      <c r="E228" s="15"/>
    </row>
    <row r="229" spans="5:5">
      <c r="E229" s="15"/>
    </row>
    <row r="230" spans="5:5">
      <c r="E230" s="15"/>
    </row>
    <row r="231" spans="5:5">
      <c r="E231" s="15"/>
    </row>
    <row r="232" spans="5:5">
      <c r="E232" s="15"/>
    </row>
    <row r="233" spans="5:5">
      <c r="E233" s="15"/>
    </row>
    <row r="234" spans="5:5">
      <c r="E234" s="15"/>
    </row>
    <row r="235" spans="5:5">
      <c r="E235" s="15"/>
    </row>
    <row r="236" spans="5:5">
      <c r="E236" s="15"/>
    </row>
    <row r="237" spans="5:5">
      <c r="E237" s="15"/>
    </row>
    <row r="238" spans="5:5">
      <c r="E238" s="15"/>
    </row>
    <row r="239" spans="5:5">
      <c r="E239" s="15"/>
    </row>
    <row r="240" spans="5:5">
      <c r="E240" s="15"/>
    </row>
    <row r="241" spans="5:5">
      <c r="E241" s="15"/>
    </row>
    <row r="242" spans="5:5">
      <c r="E242" s="15"/>
    </row>
    <row r="243" spans="5:5">
      <c r="E243" s="15"/>
    </row>
    <row r="244" spans="5:5">
      <c r="E244" s="15"/>
    </row>
    <row r="245" spans="5:5">
      <c r="E245" s="15"/>
    </row>
    <row r="246" spans="5:5">
      <c r="E246" s="15"/>
    </row>
    <row r="247" spans="5:5">
      <c r="E247" s="15"/>
    </row>
    <row r="248" spans="5:5">
      <c r="E248" s="15"/>
    </row>
    <row r="249" spans="5:5">
      <c r="E249" s="15"/>
    </row>
    <row r="250" spans="5:5">
      <c r="E250" s="15"/>
    </row>
    <row r="251" spans="5:5">
      <c r="E251" s="15"/>
    </row>
    <row r="252" spans="5:5">
      <c r="E252" s="15"/>
    </row>
    <row r="253" spans="5:5">
      <c r="E253" s="15"/>
    </row>
    <row r="254" spans="5:5">
      <c r="E254" s="15"/>
    </row>
    <row r="255" spans="5:5">
      <c r="E255" s="15"/>
    </row>
    <row r="256" spans="5:5">
      <c r="E256" s="15"/>
    </row>
    <row r="257" spans="5:5">
      <c r="E257" s="15"/>
    </row>
    <row r="258" spans="5:5">
      <c r="E258" s="15"/>
    </row>
    <row r="259" spans="5:5">
      <c r="E259" s="15"/>
    </row>
    <row r="260" spans="5:5">
      <c r="E260" s="15"/>
    </row>
  </sheetData>
  <customSheetViews>
    <customSheetView guid="{DACE3284-2EB8-4E92-BA98-14A3156B62B6}" scale="115" topLeftCell="A4">
      <selection activeCell="I26" sqref="I26"/>
      <pageMargins left="0.7" right="0.7" top="0.78740157499999996" bottom="0.78740157499999996" header="0.3" footer="0.3"/>
      <pageSetup paperSize="9" orientation="portrait" horizontalDpi="4294967293" verticalDpi="4294967293" r:id="rId1"/>
    </customSheetView>
    <customSheetView guid="{AAC4D925-7C2B-4EC0-B24E-70E2F8CC10ED}" scale="115">
      <selection activeCell="I26" sqref="I26"/>
      <pageMargins left="0.7" right="0.7" top="0.78740157499999996" bottom="0.78740157499999996" header="0.3" footer="0.3"/>
      <pageSetup paperSize="9" orientation="portrait" horizontalDpi="4294967293" verticalDpi="4294967293" r:id="rId2"/>
    </customSheetView>
    <customSheetView guid="{A576EE60-6C54-4FCF-9821-C686072B39F2}" scale="115" topLeftCell="A8">
      <selection activeCell="D32" sqref="D32"/>
      <pageMargins left="0.7" right="0.7" top="0.78740157499999996" bottom="0.78740157499999996" header="0.3" footer="0.3"/>
      <pageSetup paperSize="9" orientation="portrait" horizontalDpi="4294967293" verticalDpi="4294967293" r:id="rId3"/>
    </customSheetView>
    <customSheetView guid="{F02DFFE7-2059-46BE-B2AE-486C235E3793}" scale="115" topLeftCell="A10">
      <selection activeCell="K28" sqref="K28"/>
      <pageMargins left="0.7" right="0.7" top="0.78740157499999996" bottom="0.78740157499999996" header="0.3" footer="0.3"/>
      <pageSetup paperSize="9" orientation="portrait" horizontalDpi="4294967293" verticalDpi="4294967293" r:id="rId4"/>
    </customSheetView>
  </customSheetViews>
  <mergeCells count="1">
    <mergeCell ref="A13:C13"/>
  </mergeCells>
  <pageMargins left="0.7" right="0.7" top="0.78740157499999996" bottom="0.78740157499999996" header="0.3" footer="0.3"/>
  <pageSetup paperSize="9" orientation="portrait" horizontalDpi="4294967293" verticalDpi="4294967293" r:id="rId5"/>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ZRN</vt:lpstr>
      <vt:lpstr>VRN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Muryc</dc:creator>
  <cp:lastModifiedBy>Stanislav Muryc</cp:lastModifiedBy>
  <cp:lastPrinted>2021-12-27T12:17:56Z</cp:lastPrinted>
  <dcterms:created xsi:type="dcterms:W3CDTF">2021-11-22T18:32:57Z</dcterms:created>
  <dcterms:modified xsi:type="dcterms:W3CDTF">2024-05-01T20:19:08Z</dcterms:modified>
</cp:coreProperties>
</file>